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8145" tabRatio="975" activeTab="1"/>
  </bookViews>
  <sheets>
    <sheet name="Indice" sheetId="28" r:id="rId1"/>
    <sheet name="CONTEXTO" sheetId="30" r:id="rId2"/>
    <sheet name="48 GADCA" sheetId="29" r:id="rId3"/>
    <sheet name="Hoja1" sheetId="31" r:id="rId4"/>
  </sheets>
  <externalReferences>
    <externalReference r:id="rId5"/>
    <externalReference r:id="rId6"/>
    <externalReference r:id="rId7"/>
    <externalReference r:id="rId8"/>
  </externalReferences>
  <definedNames>
    <definedName name="_xlnm._FilterDatabase" localSheetId="1" hidden="1">CONTEXTO!$A$4:$I$81</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52511"/>
</workbook>
</file>

<file path=xl/calcChain.xml><?xml version="1.0" encoding="utf-8"?>
<calcChain xmlns="http://schemas.openxmlformats.org/spreadsheetml/2006/main">
  <c r="AE36" i="29" l="1"/>
  <c r="AC36" i="29"/>
  <c r="AB36" i="29"/>
  <c r="AI36" i="29" s="1"/>
  <c r="Z36" i="29"/>
  <c r="AE35" i="29"/>
  <c r="AC35" i="29"/>
  <c r="AB35" i="29"/>
  <c r="AI35" i="29" s="1"/>
  <c r="Z35" i="29"/>
  <c r="AE34" i="29"/>
  <c r="AC34" i="29"/>
  <c r="AB34" i="29"/>
  <c r="AI34" i="29" s="1"/>
  <c r="Z34" i="29"/>
  <c r="AE33" i="29"/>
  <c r="AC33" i="29"/>
  <c r="AB33" i="29"/>
  <c r="AI33" i="29" s="1"/>
  <c r="Z33" i="29"/>
  <c r="AE32" i="29"/>
  <c r="AC32" i="29"/>
  <c r="AB32" i="29"/>
  <c r="AI32" i="29" s="1"/>
  <c r="Z32" i="29"/>
  <c r="R32" i="29"/>
  <c r="Q32" i="29" s="1"/>
  <c r="N32" i="29"/>
  <c r="O32" i="29" s="1"/>
  <c r="K32" i="29"/>
  <c r="L32" i="29" s="1"/>
  <c r="I32" i="29"/>
  <c r="E32" i="29"/>
  <c r="AE31" i="29"/>
  <c r="AC31" i="29"/>
  <c r="AB31" i="29"/>
  <c r="AI31" i="29" s="1"/>
  <c r="AE30" i="29"/>
  <c r="AC30" i="29"/>
  <c r="AB30" i="29"/>
  <c r="AI30" i="29" s="1"/>
  <c r="Z30" i="29"/>
  <c r="AE29" i="29"/>
  <c r="AC29" i="29"/>
  <c r="AB29" i="29"/>
  <c r="AI29" i="29" s="1"/>
  <c r="Z29" i="29"/>
  <c r="AE28" i="29"/>
  <c r="AC28" i="29"/>
  <c r="AB28" i="29"/>
  <c r="AI28" i="29" s="1"/>
  <c r="Z28" i="29"/>
  <c r="AE27" i="29"/>
  <c r="AC27" i="29"/>
  <c r="AB27" i="29"/>
  <c r="AI27" i="29" s="1"/>
  <c r="Z27" i="29"/>
  <c r="R27" i="29"/>
  <c r="Q27" i="29" s="1"/>
  <c r="N27" i="29"/>
  <c r="O27" i="29" s="1"/>
  <c r="K27" i="29"/>
  <c r="L27" i="29" s="1"/>
  <c r="I27" i="29"/>
  <c r="E27" i="29"/>
  <c r="AE26" i="29"/>
  <c r="AC26" i="29"/>
  <c r="AB26" i="29"/>
  <c r="AE25" i="29"/>
  <c r="AC25" i="29"/>
  <c r="AB25" i="29"/>
  <c r="Z25" i="29"/>
  <c r="AI24" i="29"/>
  <c r="AE24" i="29"/>
  <c r="AC24" i="29"/>
  <c r="AB24" i="29"/>
  <c r="Z24" i="29"/>
  <c r="AE23" i="29"/>
  <c r="AC23" i="29"/>
  <c r="AB23" i="29"/>
  <c r="AI23" i="29" s="1"/>
  <c r="Z23" i="29"/>
  <c r="AE22" i="29"/>
  <c r="AC22" i="29"/>
  <c r="AB22" i="29"/>
  <c r="Z22" i="29"/>
  <c r="R22" i="29"/>
  <c r="Q22" i="29" s="1"/>
  <c r="N22" i="29"/>
  <c r="T22" i="29" s="1"/>
  <c r="K22" i="29"/>
  <c r="L22" i="29" s="1"/>
  <c r="I22" i="29"/>
  <c r="E22" i="29"/>
  <c r="AE21" i="29"/>
  <c r="AC21" i="29"/>
  <c r="AB21" i="29"/>
  <c r="AI21" i="29" s="1"/>
  <c r="Z21" i="29"/>
  <c r="AE20" i="29"/>
  <c r="AC20" i="29"/>
  <c r="AB20" i="29"/>
  <c r="AI20" i="29" s="1"/>
  <c r="Z20" i="29"/>
  <c r="AE19" i="29"/>
  <c r="AC19" i="29"/>
  <c r="AB19" i="29"/>
  <c r="AI19" i="29" s="1"/>
  <c r="Z19" i="29"/>
  <c r="AE18" i="29"/>
  <c r="AC18" i="29"/>
  <c r="AB18" i="29"/>
  <c r="AI18" i="29" s="1"/>
  <c r="Z18" i="29"/>
  <c r="AE17" i="29"/>
  <c r="AC17" i="29"/>
  <c r="AB17" i="29"/>
  <c r="AI17" i="29" s="1"/>
  <c r="Z17" i="29"/>
  <c r="R17" i="29"/>
  <c r="Q17" i="29" s="1"/>
  <c r="N17" i="29"/>
  <c r="O17" i="29" s="1"/>
  <c r="K17" i="29"/>
  <c r="L17" i="29" s="1"/>
  <c r="I17" i="29"/>
  <c r="E17" i="29"/>
  <c r="AI26" i="29" l="1"/>
  <c r="AI25" i="29"/>
  <c r="AI22" i="29"/>
  <c r="AJ32" i="29"/>
  <c r="AK32" i="29" s="1"/>
  <c r="T32" i="29"/>
  <c r="S32" i="29" s="1"/>
  <c r="U32" i="29" s="1"/>
  <c r="AL22" i="29"/>
  <c r="AL23" i="29" s="1"/>
  <c r="AL24" i="29" s="1"/>
  <c r="AL25" i="29" s="1"/>
  <c r="AL26" i="29" s="1"/>
  <c r="AO22" i="29" s="1"/>
  <c r="AP22" i="29" s="1"/>
  <c r="S22" i="29"/>
  <c r="U22" i="29" s="1"/>
  <c r="AJ27" i="29"/>
  <c r="AK27" i="29" s="1"/>
  <c r="AJ22" i="29"/>
  <c r="AK22" i="29" s="1"/>
  <c r="T27" i="29"/>
  <c r="S27" i="29" s="1"/>
  <c r="U27" i="29" s="1"/>
  <c r="O22" i="29"/>
  <c r="AJ17" i="29"/>
  <c r="AK17" i="29" s="1"/>
  <c r="T17" i="29"/>
  <c r="S17" i="29" s="1"/>
  <c r="U17" i="29" s="1"/>
  <c r="AL32" i="29" l="1"/>
  <c r="AL33" i="29" s="1"/>
  <c r="AL34" i="29" s="1"/>
  <c r="AL35" i="29" s="1"/>
  <c r="AL36" i="29" s="1"/>
  <c r="AO32" i="29" s="1"/>
  <c r="AP32" i="29" s="1"/>
  <c r="AJ33" i="29"/>
  <c r="AK33" i="29" s="1"/>
  <c r="AJ23" i="29"/>
  <c r="AK23" i="29" s="1"/>
  <c r="AJ28" i="29"/>
  <c r="AK28" i="29" s="1"/>
  <c r="AL27" i="29"/>
  <c r="AL28" i="29" s="1"/>
  <c r="AL29" i="29" s="1"/>
  <c r="AL30" i="29" s="1"/>
  <c r="AL31" i="29" s="1"/>
  <c r="AO27" i="29" s="1"/>
  <c r="AP27" i="29" s="1"/>
  <c r="AJ18" i="29"/>
  <c r="AK18" i="29" s="1"/>
  <c r="AL17" i="29"/>
  <c r="AL18" i="29" s="1"/>
  <c r="AL19" i="29" s="1"/>
  <c r="AL20" i="29" s="1"/>
  <c r="AL21" i="29" s="1"/>
  <c r="AO17" i="29" s="1"/>
  <c r="AP17" i="29" s="1"/>
  <c r="AJ34" i="29" l="1"/>
  <c r="AK34" i="29" s="1"/>
  <c r="AJ29" i="29"/>
  <c r="AK29" i="29" s="1"/>
  <c r="AJ24" i="29"/>
  <c r="AK24" i="29"/>
  <c r="AJ19" i="29"/>
  <c r="AK19" i="29" s="1"/>
  <c r="AJ35" i="29" l="1"/>
  <c r="AK35" i="29" s="1"/>
  <c r="AJ30" i="29"/>
  <c r="AK30" i="29"/>
  <c r="AJ25" i="29"/>
  <c r="AK25" i="29" s="1"/>
  <c r="AJ20" i="29"/>
  <c r="AK20" i="29" s="1"/>
  <c r="AJ36" i="29" l="1"/>
  <c r="AK36" i="29" s="1"/>
  <c r="AM32" i="29" s="1"/>
  <c r="AN32" i="29" s="1"/>
  <c r="AQ32" i="29" s="1"/>
  <c r="AJ31" i="29"/>
  <c r="AK31" i="29"/>
  <c r="AM27" i="29" s="1"/>
  <c r="AN27" i="29" s="1"/>
  <c r="AQ27" i="29" s="1"/>
  <c r="AJ26" i="29"/>
  <c r="AK26" i="29" s="1"/>
  <c r="AM22" i="29" s="1"/>
  <c r="AN22" i="29" s="1"/>
  <c r="AQ22" i="29" s="1"/>
  <c r="AJ21" i="29"/>
  <c r="AK21" i="29" s="1"/>
  <c r="AM17" i="29" s="1"/>
  <c r="AN17" i="29" s="1"/>
  <c r="AQ17" i="29" s="1"/>
  <c r="AE16" i="29" l="1"/>
  <c r="AC16" i="29"/>
  <c r="AB16" i="29"/>
  <c r="AE15" i="29"/>
  <c r="AC15" i="29"/>
  <c r="AB15" i="29"/>
  <c r="AB12" i="29" l="1"/>
  <c r="E2" i="31"/>
  <c r="D2" i="31" s="1"/>
  <c r="G2" i="31" l="1"/>
  <c r="F2" i="31" s="1"/>
  <c r="H3" i="31" s="1"/>
  <c r="AB13" i="29" l="1"/>
  <c r="AC13" i="29"/>
  <c r="AE13" i="29"/>
  <c r="AE12" i="29"/>
  <c r="AC12" i="29" l="1"/>
  <c r="AE14" i="29" l="1"/>
  <c r="AB14" i="29"/>
  <c r="R12" i="29"/>
  <c r="N12" i="29"/>
  <c r="T12" i="29" s="1"/>
  <c r="AI14" i="29" l="1"/>
  <c r="AI16" i="29"/>
  <c r="AI15" i="29"/>
  <c r="AI13" i="29" l="1"/>
  <c r="AI12" i="29"/>
  <c r="Z15" i="29"/>
  <c r="AC14" i="29"/>
  <c r="Z14" i="29"/>
  <c r="Z12" i="29"/>
  <c r="O12" i="29"/>
  <c r="K12" i="29"/>
  <c r="L12" i="29" s="1"/>
  <c r="I12" i="29"/>
  <c r="E12" i="29"/>
  <c r="AJ12" i="29" l="1"/>
  <c r="AK12" i="29" s="1"/>
  <c r="AJ13" i="29" s="1"/>
  <c r="AK13" i="29" s="1"/>
  <c r="AJ14" i="29" s="1"/>
  <c r="S12" i="29"/>
  <c r="U12" i="29" s="1"/>
  <c r="Q12" i="29"/>
  <c r="AK14" i="29" l="1"/>
  <c r="AJ15" i="29" s="1"/>
  <c r="AL12" i="29"/>
  <c r="AL13" i="29" s="1"/>
  <c r="AL14" i="29" s="1"/>
  <c r="AL15" i="29" s="1"/>
  <c r="AL16" i="29" s="1"/>
  <c r="AK15" i="29" l="1"/>
  <c r="AJ16" i="29" s="1"/>
  <c r="AO12" i="29"/>
  <c r="AP12" i="29" s="1"/>
  <c r="AK16" i="29" l="1"/>
  <c r="AM12" i="29" s="1"/>
  <c r="AN12" i="29" s="1"/>
  <c r="AQ12" i="29" s="1"/>
</calcChain>
</file>

<file path=xl/sharedStrings.xml><?xml version="1.0" encoding="utf-8"?>
<sst xmlns="http://schemas.openxmlformats.org/spreadsheetml/2006/main" count="697" uniqueCount="362">
  <si>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</si>
  <si>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</si>
  <si>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</si>
  <si>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</si>
  <si>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</si>
  <si>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</si>
  <si>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</si>
  <si>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</si>
  <si>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</si>
  <si>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</si>
  <si>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</si>
  <si>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</si>
  <si>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</si>
  <si>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</si>
  <si>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</si>
  <si>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</si>
  <si>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</si>
  <si>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</si>
  <si>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</si>
  <si>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</si>
  <si>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</si>
  <si>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</si>
  <si>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</si>
  <si>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</si>
  <si>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</si>
  <si>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</si>
  <si>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</si>
  <si>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</si>
  <si>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</si>
  <si>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</si>
  <si>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</si>
  <si>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</si>
  <si>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</si>
  <si>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</si>
  <si>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</si>
  <si>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</si>
  <si>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</si>
  <si>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</si>
  <si>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</si>
  <si>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</si>
  <si>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</si>
  <si>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</si>
  <si>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</si>
  <si>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</si>
  <si>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</si>
  <si>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</si>
  <si>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</si>
  <si>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</si>
  <si>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</si>
  <si>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</si>
  <si>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</si>
  <si>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</si>
  <si>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</si>
  <si>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</si>
  <si>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</si>
  <si>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</si>
  <si>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</si>
  <si>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</si>
  <si>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</si>
  <si>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</si>
  <si>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</si>
  <si>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</si>
  <si>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</si>
  <si>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</si>
  <si>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</si>
  <si>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</si>
  <si>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</si>
  <si>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</si>
  <si>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</si>
  <si>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</si>
  <si>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</si>
  <si>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</si>
  <si>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</si>
  <si>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</si>
  <si>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</si>
  <si>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</si>
  <si>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</si>
  <si>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</si>
  <si>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</si>
  <si>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</si>
  <si>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</si>
  <si>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</si>
  <si>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</si>
  <si>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</si>
  <si>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</si>
  <si>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</si>
  <si>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</si>
  <si>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</si>
  <si>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</si>
  <si>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</si>
  <si>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</si>
  <si>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</si>
  <si>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</si>
  <si>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</si>
  <si>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</si>
  <si>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</si>
  <si>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</si>
  <si>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</si>
  <si>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</si>
  <si>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</si>
  <si>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</si>
  <si>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</si>
  <si>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</si>
  <si>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</si>
  <si>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</si>
  <si>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</si>
  <si>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</si>
  <si>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</si>
  <si>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</si>
  <si>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</si>
  <si>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</si>
  <si>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</si>
  <si>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</si>
  <si>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</si>
  <si>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</si>
  <si>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</si>
  <si>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</si>
  <si>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</si>
  <si>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</si>
  <si>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</si>
  <si>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</si>
  <si>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</si>
  <si>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</si>
  <si>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</si>
  <si>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</si>
  <si>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</si>
  <si>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</si>
  <si>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</si>
  <si>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</si>
  <si>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</si>
  <si>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</si>
  <si>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</si>
  <si>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</si>
  <si>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</si>
  <si>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</si>
  <si>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</si>
  <si>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</si>
  <si>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</si>
  <si>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</si>
  <si>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</si>
  <si>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</si>
  <si>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</si>
  <si>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</si>
  <si>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</si>
  <si>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</si>
  <si>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</si>
  <si>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</si>
  <si>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</si>
  <si>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</si>
  <si>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</si>
  <si>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</si>
  <si>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</si>
  <si>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</si>
  <si>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</si>
  <si>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</si>
  <si>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</si>
  <si>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</si>
  <si>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</si>
  <si>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</si>
  <si>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</si>
  <si>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</si>
  <si>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</si>
  <si>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</si>
  <si>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</si>
  <si>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</si>
  <si>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</si>
  <si>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</si>
  <si>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</si>
  <si>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</si>
  <si>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</si>
  <si>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</si>
  <si>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</si>
  <si>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</si>
  <si>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</si>
  <si>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</si>
  <si>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</si>
  <si>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</si>
  <si>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</si>
  <si>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</si>
  <si>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</si>
  <si>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</si>
  <si>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</si>
  <si>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</si>
  <si>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</si>
  <si>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2022-2023</t>
  </si>
  <si>
    <t xml:space="preserve"> </t>
  </si>
  <si>
    <t>Tipo de control</t>
  </si>
  <si>
    <t>Peso del Control</t>
  </si>
  <si>
    <t>Afectación o Desplazamiento en la Matriz</t>
  </si>
  <si>
    <t>Implementación</t>
  </si>
  <si>
    <t>Peso de la implementación</t>
  </si>
  <si>
    <t>Documentación</t>
  </si>
  <si>
    <t>Frecuencia</t>
  </si>
  <si>
    <t>Evidencia</t>
  </si>
  <si>
    <t>R1</t>
  </si>
  <si>
    <t>Procesos</t>
  </si>
  <si>
    <t>Preventivo</t>
  </si>
  <si>
    <t>Manual</t>
  </si>
  <si>
    <t>Documentado</t>
  </si>
  <si>
    <t>Continua</t>
  </si>
  <si>
    <t>Con Registro</t>
  </si>
  <si>
    <t>R2</t>
  </si>
  <si>
    <t>N/A</t>
  </si>
  <si>
    <t>A Ejecucion y administracion de procesos</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</si>
  <si>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</si>
  <si>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</si>
  <si>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</si>
  <si>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</si>
  <si>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</si>
  <si>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</si>
  <si>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</si>
  <si>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</si>
  <si>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</si>
  <si>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</si>
  <si>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</si>
  <si>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</si>
  <si>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</si>
  <si>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</si>
  <si>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</si>
  <si>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</si>
  <si>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</si>
  <si>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</si>
  <si>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</si>
  <si>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</si>
  <si>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</si>
  <si>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</si>
  <si>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</si>
  <si>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</si>
  <si>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</si>
  <si>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</si>
  <si>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</si>
  <si>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</si>
  <si>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</si>
  <si>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</si>
  <si>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</si>
  <si>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</si>
  <si>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</si>
  <si>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</si>
  <si>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</si>
  <si>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</si>
  <si>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</si>
  <si>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</si>
  <si>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</si>
  <si>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</si>
  <si>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</si>
  <si>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</si>
  <si>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</si>
  <si>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</si>
  <si>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</si>
  <si>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</si>
  <si>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</si>
  <si>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</si>
  <si>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</si>
  <si>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</si>
  <si>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</si>
  <si>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</si>
  <si>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</si>
  <si>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</si>
  <si>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</si>
  <si>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</si>
  <si>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</si>
  <si>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</si>
  <si>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</si>
  <si>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</si>
  <si>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</si>
  <si>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</si>
  <si>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</si>
  <si>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</si>
  <si>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</si>
  <si>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</si>
  <si>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</si>
  <si>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</si>
  <si>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</si>
  <si>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</si>
  <si>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</si>
  <si>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</si>
  <si>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</si>
  <si>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</si>
  <si>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</si>
  <si>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</si>
  <si>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</si>
  <si>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</si>
  <si>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</si>
  <si>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</si>
  <si>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</si>
  <si>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</si>
  <si>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</si>
  <si>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</si>
  <si>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</si>
  <si>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</si>
  <si>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</si>
  <si>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</si>
  <si>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</si>
  <si>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</si>
  <si>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</si>
  <si>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</si>
  <si>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</si>
  <si>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El riesgo afecta la imagen de algún área de la organización</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</si>
  <si>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</si>
  <si>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</si>
  <si>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</si>
  <si>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1.2.9. %</t>
  </si>
  <si>
    <t>1.2.10. Impacto Inherente mas alto</t>
  </si>
  <si>
    <t>1.2.12. Zona de riesgo inherente</t>
  </si>
  <si>
    <t>2.2.2. Valor Total del Control</t>
  </si>
  <si>
    <t>2.2.3. Probabilidad residual</t>
  </si>
  <si>
    <t>2.2.4. Impacto Residual</t>
  </si>
  <si>
    <t>MATRIZ DE RIESGOS INSTITUCIONALES - CONTEXTO E IDENTIFICACIÓN</t>
  </si>
  <si>
    <t>1.2.6. Impacto Inherente economico</t>
  </si>
  <si>
    <t>1.2.8. Impacto Inherente reputacional</t>
  </si>
  <si>
    <t>1.2.11. % mas alto</t>
  </si>
  <si>
    <t>Posibilidad de perdida economica y reputacional</t>
  </si>
  <si>
    <t>Mayor a 500 SMLMV</t>
  </si>
  <si>
    <t>NA</t>
  </si>
  <si>
    <t>Estrategico</t>
  </si>
  <si>
    <t>Dirigir y coordinar la formulación, implementación y seguimiento de la Plataforma Estratégica de la Entidad, acorde con lo establecido en el Plan Nacional de Desarrollo, el Plan Indicativo Sectorial y las políticas de gobierno, a través de la formulación y seguimiento de la planeación presupuestal y el Plan de Acción para el cumplimiento de las políticas, planes, programas, proyectos, estrategias y objetivos trazados del Distrito.</t>
  </si>
  <si>
    <t>por la inadecuada planeación y ejecución de la entidad</t>
  </si>
  <si>
    <t>Debido al no cumplimiento de las metas e indicadores establecidos en las herramientas de planeación e inaplicación de los lineamientos del Direccionamiento estratégico desde la alta dirección y el Incumplimiento de los procedimientos y su documentación que afectan el alcance de las metas y objetivos.</t>
  </si>
  <si>
    <t>Formular y realizar seguimiento a la planeación estratégica institucional con el fin de verificar el avance en la gestión, cumplimiento de objetivos y metas institucionales, y requerimientos de ley, a través de instrumentos adecuados, para ofertar servicios de calidad y pertinencia que propendan por la satisfacción de los ciudadanos, partes interesadas y grupos de valor de la institución.</t>
  </si>
  <si>
    <t>diario</t>
  </si>
  <si>
    <t>Secretario de planeacion y equipo de trabajo</t>
  </si>
  <si>
    <t>Direccionamiento estrategico</t>
  </si>
  <si>
    <t>Posibilidad de perdida reputacional</t>
  </si>
  <si>
    <t xml:space="preserve">por falta de trazabilidad de asistencias técnicas a los procesos del distrito </t>
  </si>
  <si>
    <t>debido a alta rotación del personal por su contratación</t>
  </si>
  <si>
    <t>Fortalecer el equipo mediante la solicitud de perfiles del personal con experticia a contratar para realizar diagnósticos, formulaciones, monitoreo, seguimiento y evaluación continua del desarrollo de la ciudad y sus dinámicas, con información real y considerando los aprendizajes en la gestión de las diferentes experiencias locales, nacionales e internacionales para la mejora continua en la relación Estado-Comunidad</t>
  </si>
  <si>
    <t>Anualmente</t>
  </si>
  <si>
    <t>Posibilidad de perdida reputacional y economica</t>
  </si>
  <si>
    <t xml:space="preserve">por documentación metodológica sin construir, desactualizada y/o no publicada bajo los lineamientos y estándares establecidos de conformidad con las políticas implementadas en la entidad, </t>
  </si>
  <si>
    <t>debido a  la insuficiencia de personal para fortalecer la estrategia sistemática y periódica de la identificación, análisis, valoración y tratamiento de los riesgos</t>
  </si>
  <si>
    <t>Secretario de planeacion y el equipo de trabajo administracion de riesgos</t>
  </si>
  <si>
    <t xml:space="preserve">Definir estrategias que permitan la operación del proceso de administración de riesgos mediante la documentación de las actividades  que permitan garantizar su operación y  realizar la formalización del proceso mediante su documentación dentro del M.O.P.                                          Evidencias: 
• Caracterización del subproceso
•Procedimientos (asociados al Subproceso)
•Formatos/Registros asociados al Subproceso
•Guías (las que sean necesarias)
•Instructivos (los que sean necesarios)
•Manuales (los que sean necesarios)
</t>
  </si>
  <si>
    <t>Cuantas veces sea necesario hasta tener documentado el proceso</t>
  </si>
  <si>
    <t xml:space="preserve">Realizar  seguimiento a la implementación de la política de administración de riesgos de la entidad a través de diferentes mecanismos (monitoreo, reuniones, circulares, comunicaciones oficiales) con el fin de evitar incumplimientos en la gestión de riesgos por parte de la primera línea de defensa.  
Evidencia: Soportes del seguimiento (reuniones, circulares o comunicaciones oficiales)
</t>
  </si>
  <si>
    <t>mensual</t>
  </si>
  <si>
    <t xml:space="preserve">por la inoportuna gestión por parte de las líneas de defensa debido a conocimiento insuficiente de los procesos y metodologías </t>
  </si>
  <si>
    <t>debido a la falta de apropiación y aplicación de los conceptos para la gestión de riesgos y la insuficiencia de dinámicas que articulen los procesos desde las lineas de defensa</t>
  </si>
  <si>
    <t>Identificar las necesidades de capacitación y  fortalecer el conocimiento de los responsables del proceso publicando información relacionada con la gestión de riesgos en el micrositio de la entidad y diseñar estrategias para replicar los conocimientos adquiridos a quienes intervienen en su implementación    Evidencias: Links de publicaciones, mesas de trabajo, publicaciones internas entre otros.</t>
  </si>
  <si>
    <t>Cuantas veces sea necesario</t>
  </si>
  <si>
    <t>Realizar mesas de trabajo para asesorar a las personas que intervienen en el proceso de administración de riesgos con el fin de asegurar la adecuada implementación de los lineamientos de la política de administración de riesgos de la entidad       Evidencias: actas, listas de asistencia, registro fotografico</t>
  </si>
  <si>
    <t xml:space="preserve">por errores en los objetivos operacionales que no sean tenidos en cuenta al aplicar el mapeo de grupos de valor </t>
  </si>
  <si>
    <t xml:space="preserve">debido a la mala identificación de su grupo de valor </t>
  </si>
  <si>
    <t>entre 100 y 500 SMLMV</t>
  </si>
  <si>
    <t>Generación de espacios de
inclusión y dialogo con las
poblaciones objetivos en los
procesos de formulación de
programas y/o proyectos de
inversión</t>
  </si>
  <si>
    <t>Reducir mitigar</t>
  </si>
  <si>
    <t>R3</t>
  </si>
  <si>
    <t>R4</t>
  </si>
  <si>
    <t>R5</t>
  </si>
  <si>
    <t xml:space="preserve">Las actividades emergentes afectan el cumplimiento de la planeación </t>
  </si>
  <si>
    <t>Focalización de la población para la prestación del servicio</t>
  </si>
  <si>
    <t>Reconocimiento y credibilidad de los usuarios hacia la entidad</t>
  </si>
  <si>
    <t xml:space="preserve">Dificultad de articulación con entes territoriales y otras instituciones para el desarrollo de la misión institucional </t>
  </si>
  <si>
    <t>Falta de planeación y gestión para el logro de compromisos adquiridos</t>
  </si>
  <si>
    <t>Infraestructura tecnológica deficiente</t>
  </si>
  <si>
    <t>Población en situación de vulnerabilidad.</t>
  </si>
  <si>
    <t>Alteraciones en el orden público</t>
  </si>
  <si>
    <t>La participación de la comunidad en los procesos de planificación</t>
  </si>
  <si>
    <t>Buenas prácticas bajo lineamientos del Departamento Nacional de Planeación y Departamento Administrativo de la Función Pública.</t>
  </si>
  <si>
    <t>Experiencia y compromisos de los servidores públicos vinculados al proceso</t>
  </si>
  <si>
    <t>Cumplimiento en el seguimiento al Plan de Desarrollo en sus líneas de acción</t>
  </si>
  <si>
    <t>Implementación y mejoramiento del Modelo Integrado de Planeación y Gestión - MIPG.</t>
  </si>
  <si>
    <t>Insuficiencia de recurso humano y financiero para atender toda la problemática del territorio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</si>
</sst>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37"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8"/>
      <color theme="1"/>
      <name val="Arial Narrow"/>
      <family val="2"/>
    </font>
    <font>
      <sz val="11"/>
      <color theme="1"/>
      <name val="Arial Narrow"/>
      <family val="2"/>
    </font>
  </fonts>
  <fills count="13">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bottom style="thin">
        <color indexed="64"/>
      </bottom>
      <diagonal/>
    </border>
    <border>
      <left style="medium">
        <color indexed="64"/>
      </left>
      <right/>
      <top style="thin">
        <color indexed="64"/>
      </top>
      <bottom style="thin">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47">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5" fillId="0" borderId="0" xfId="2" applyFont="1" applyBorder="1" applyAlignment="1">
      <alignment vertical="center" wrapText="1"/>
    </xf>
    <xf numFmtId="0" fontId="17" fillId="0" borderId="0" xfId="2" applyFont="1" applyBorder="1" applyAlignment="1">
      <alignment vertical="center" wrapText="1"/>
    </xf>
    <xf numFmtId="9" fontId="18" fillId="0" borderId="0" xfId="2" applyNumberFormat="1" applyFont="1" applyBorder="1" applyAlignment="1">
      <alignment vertical="center" wrapText="1"/>
    </xf>
    <xf numFmtId="9" fontId="18" fillId="0" borderId="0" xfId="2" applyNumberFormat="1" applyFont="1" applyBorder="1" applyAlignment="1">
      <alignment horizontal="center" vertical="center" wrapText="1"/>
    </xf>
    <xf numFmtId="0" fontId="19" fillId="0" borderId="0" xfId="2" applyFont="1" applyBorder="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0" fontId="8" fillId="0" borderId="2" xfId="1" applyFont="1" applyBorder="1" applyAlignment="1">
      <alignment vertical="center" wrapText="1"/>
    </xf>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3" fillId="0" borderId="1" xfId="0" applyNumberFormat="1" applyFont="1" applyBorder="1" applyAlignment="1">
      <alignment horizontal="center" vertical="center" wrapText="1"/>
    </xf>
    <xf numFmtId="9" fontId="28" fillId="0" borderId="2" xfId="2" applyNumberFormat="1" applyFont="1" applyBorder="1" applyAlignment="1" applyProtection="1">
      <alignment vertical="center" wrapText="1"/>
    </xf>
    <xf numFmtId="0" fontId="23" fillId="0" borderId="10" xfId="2" applyFont="1" applyBorder="1" applyAlignment="1" applyProtection="1">
      <alignment vertical="center"/>
    </xf>
    <xf numFmtId="0" fontId="23" fillId="0" borderId="6" xfId="2" applyFont="1" applyBorder="1" applyAlignment="1" applyProtection="1">
      <alignment vertical="center"/>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0" fontId="9" fillId="0" borderId="1" xfId="2" applyFont="1" applyFill="1" applyBorder="1" applyAlignment="1" applyProtection="1">
      <alignment horizontal="left" vertical="center" wrapText="1"/>
      <protection locked="0"/>
    </xf>
    <xf numFmtId="0" fontId="9" fillId="0" borderId="1" xfId="2" applyFont="1" applyFill="1" applyBorder="1" applyAlignment="1">
      <alignment horizontal="left" vertical="center" wrapText="1"/>
    </xf>
    <xf numFmtId="0" fontId="23" fillId="0" borderId="1" xfId="0" applyFont="1" applyFill="1" applyBorder="1" applyAlignment="1" applyProtection="1">
      <alignment horizontal="center" vertical="center" wrapText="1"/>
      <protection locked="0"/>
    </xf>
    <xf numFmtId="9" fontId="28" fillId="0" borderId="2" xfId="2" applyNumberFormat="1" applyFont="1" applyFill="1" applyBorder="1" applyAlignment="1" applyProtection="1">
      <alignment horizontal="center" vertical="center" wrapText="1"/>
    </xf>
    <xf numFmtId="9" fontId="23" fillId="0" borderId="1" xfId="0" applyNumberFormat="1" applyFont="1" applyFill="1" applyBorder="1" applyAlignment="1">
      <alignment horizontal="center" vertical="center" wrapText="1"/>
    </xf>
    <xf numFmtId="9" fontId="23" fillId="0" borderId="1" xfId="0" applyNumberFormat="1" applyFont="1" applyFill="1" applyBorder="1" applyAlignment="1" applyProtection="1">
      <alignment horizontal="center" vertical="center" wrapText="1"/>
      <protection locked="0"/>
    </xf>
    <xf numFmtId="0" fontId="9" fillId="0" borderId="1" xfId="2" applyFont="1" applyFill="1" applyBorder="1" applyAlignment="1">
      <alignment horizontal="justify" vertical="top" wrapText="1"/>
    </xf>
    <xf numFmtId="0" fontId="23" fillId="0" borderId="1" xfId="2" applyFont="1" applyFill="1" applyBorder="1" applyAlignment="1">
      <alignment horizontal="justify" vertical="top" wrapText="1"/>
    </xf>
    <xf numFmtId="9" fontId="23" fillId="0" borderId="1" xfId="0" applyNumberFormat="1" applyFont="1" applyBorder="1" applyAlignment="1">
      <alignment horizontal="center" vertical="center" wrapText="1"/>
    </xf>
    <xf numFmtId="0" fontId="35" fillId="0" borderId="0" xfId="0" applyFont="1" applyAlignment="1">
      <alignment horizontal="justify" vertical="center"/>
    </xf>
    <xf numFmtId="0" fontId="0" fillId="0" borderId="1" xfId="0" applyBorder="1" applyAlignment="1">
      <alignment vertical="top" wrapText="1"/>
    </xf>
    <xf numFmtId="0" fontId="30" fillId="12" borderId="1" xfId="0" applyFont="1" applyFill="1" applyBorder="1" applyAlignment="1">
      <alignment horizontal="center"/>
    </xf>
    <xf numFmtId="0" fontId="36" fillId="0" borderId="14" xfId="0" applyFont="1" applyBorder="1" applyAlignment="1">
      <alignment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9" fontId="23" fillId="0" borderId="1" xfId="0" applyNumberFormat="1" applyFont="1" applyBorder="1" applyAlignment="1">
      <alignment horizontal="center" vertical="center" wrapText="1"/>
    </xf>
    <xf numFmtId="0" fontId="27" fillId="0" borderId="1" xfId="2" applyFont="1" applyBorder="1" applyAlignment="1" applyProtection="1">
      <alignment horizontal="center" vertical="center" wrapText="1"/>
    </xf>
    <xf numFmtId="0" fontId="27" fillId="0" borderId="1" xfId="2" applyFont="1" applyFill="1" applyBorder="1" applyAlignment="1" applyProtection="1">
      <alignment horizontal="center" vertical="center"/>
    </xf>
    <xf numFmtId="9" fontId="28" fillId="0" borderId="2" xfId="0" applyNumberFormat="1" applyFont="1" applyFill="1" applyBorder="1" applyAlignment="1" applyProtection="1">
      <alignment horizontal="center" vertical="center" wrapText="1"/>
      <protection locked="0"/>
    </xf>
    <xf numFmtId="9" fontId="28" fillId="0" borderId="10" xfId="0" applyNumberFormat="1" applyFont="1" applyFill="1" applyBorder="1" applyAlignment="1" applyProtection="1">
      <alignment horizontal="center" vertical="center" wrapText="1"/>
      <protection locked="0"/>
    </xf>
    <xf numFmtId="9" fontId="28" fillId="0" borderId="6" xfId="0" applyNumberFormat="1" applyFont="1" applyFill="1" applyBorder="1" applyAlignment="1" applyProtection="1">
      <alignment horizontal="center" vertical="center" wrapText="1"/>
      <protection locked="0"/>
    </xf>
    <xf numFmtId="0" fontId="23" fillId="0" borderId="1" xfId="2"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23" fillId="0" borderId="1" xfId="2" applyFont="1" applyFill="1" applyBorder="1" applyAlignment="1">
      <alignment horizontal="center" vertical="center" wrapText="1"/>
    </xf>
    <xf numFmtId="3" fontId="23" fillId="0" borderId="1" xfId="2" applyNumberFormat="1" applyFont="1" applyFill="1" applyBorder="1" applyAlignment="1" applyProtection="1">
      <alignment horizontal="center" vertical="center" wrapText="1"/>
      <protection locked="0"/>
    </xf>
    <xf numFmtId="9" fontId="28" fillId="0" borderId="1" xfId="2" applyNumberFormat="1" applyFont="1" applyBorder="1" applyAlignment="1" applyProtection="1">
      <alignment horizontal="center" vertical="center" wrapText="1"/>
    </xf>
    <xf numFmtId="0" fontId="23" fillId="0" borderId="1" xfId="2" applyFont="1" applyBorder="1" applyAlignment="1" applyProtection="1">
      <alignment vertical="center"/>
    </xf>
    <xf numFmtId="9" fontId="28" fillId="0" borderId="1" xfId="0" applyNumberFormat="1" applyFont="1" applyFill="1" applyBorder="1" applyAlignment="1" applyProtection="1">
      <alignment horizontal="center" vertical="center" wrapText="1"/>
      <protection locked="0"/>
    </xf>
    <xf numFmtId="9" fontId="28" fillId="0" borderId="2" xfId="0" applyNumberFormat="1" applyFont="1" applyFill="1" applyBorder="1" applyAlignment="1" applyProtection="1">
      <alignment horizontal="center" vertical="top" wrapText="1"/>
      <protection locked="0"/>
    </xf>
    <xf numFmtId="9" fontId="28" fillId="0" borderId="10" xfId="0" applyNumberFormat="1" applyFont="1" applyFill="1" applyBorder="1" applyAlignment="1" applyProtection="1">
      <alignment horizontal="center" vertical="top" wrapText="1"/>
      <protection locked="0"/>
    </xf>
    <xf numFmtId="9" fontId="28" fillId="0" borderId="6" xfId="0" applyNumberFormat="1" applyFont="1" applyFill="1" applyBorder="1" applyAlignment="1" applyProtection="1">
      <alignment horizontal="center" vertical="top" wrapText="1"/>
      <protection locked="0"/>
    </xf>
    <xf numFmtId="9" fontId="27" fillId="0" borderId="1" xfId="0" applyNumberFormat="1" applyFont="1" applyBorder="1" applyAlignment="1">
      <alignment horizontal="center" vertical="center" wrapText="1"/>
    </xf>
    <xf numFmtId="3" fontId="23" fillId="0" borderId="2" xfId="2" applyNumberFormat="1" applyFont="1" applyFill="1" applyBorder="1" applyAlignment="1" applyProtection="1">
      <alignment horizontal="center" vertical="center" wrapText="1"/>
      <protection locked="0"/>
    </xf>
    <xf numFmtId="3" fontId="23" fillId="0" borderId="10" xfId="2" applyNumberFormat="1" applyFont="1" applyFill="1" applyBorder="1" applyAlignment="1" applyProtection="1">
      <alignment horizontal="center" vertical="center" wrapText="1"/>
      <protection locked="0"/>
    </xf>
    <xf numFmtId="3" fontId="23" fillId="0" borderId="6" xfId="2" applyNumberFormat="1"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0" fontId="21" fillId="6" borderId="1" xfId="2" applyFont="1" applyFill="1" applyBorder="1" applyAlignment="1" applyProtection="1">
      <alignment horizontal="center" vertical="center" textRotation="90"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16" fillId="5" borderId="0" xfId="9" applyFont="1" applyFill="1" applyBorder="1" applyAlignment="1" applyProtection="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Border="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10" fillId="0" borderId="0" xfId="2" applyFont="1" applyBorder="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9" fontId="27" fillId="0" borderId="0" xfId="0" applyNumberFormat="1" applyFont="1" applyBorder="1" applyAlignment="1">
      <alignment horizontal="center" vertical="center" wrapText="1"/>
    </xf>
    <xf numFmtId="9" fontId="27" fillId="0" borderId="13" xfId="0" applyNumberFormat="1" applyFont="1" applyBorder="1" applyAlignment="1">
      <alignment horizontal="center" vertical="center" wrapText="1"/>
    </xf>
    <xf numFmtId="9" fontId="28" fillId="0" borderId="0" xfId="0" applyNumberFormat="1" applyFont="1" applyFill="1" applyBorder="1" applyAlignment="1" applyProtection="1">
      <alignment horizontal="center" vertical="top" wrapText="1"/>
      <protection locked="0"/>
    </xf>
    <xf numFmtId="9" fontId="28" fillId="0" borderId="13" xfId="0" applyNumberFormat="1" applyFont="1" applyFill="1" applyBorder="1" applyAlignment="1" applyProtection="1">
      <alignment horizontal="center" vertical="top" wrapText="1"/>
      <protection locked="0"/>
    </xf>
    <xf numFmtId="0" fontId="27" fillId="0" borderId="0" xfId="2" applyFont="1" applyBorder="1" applyAlignment="1" applyProtection="1">
      <alignment horizontal="center" vertical="center" wrapText="1"/>
    </xf>
    <xf numFmtId="0" fontId="27" fillId="0" borderId="13" xfId="2" applyFont="1" applyBorder="1" applyAlignment="1" applyProtection="1">
      <alignment horizontal="center" vertical="center" wrapText="1"/>
    </xf>
    <xf numFmtId="9" fontId="28" fillId="0" borderId="0" xfId="2" applyNumberFormat="1" applyFont="1" applyBorder="1" applyAlignment="1" applyProtection="1">
      <alignment horizontal="center" vertical="center" wrapText="1"/>
    </xf>
    <xf numFmtId="9" fontId="28" fillId="0" borderId="13" xfId="2" applyNumberFormat="1" applyFont="1" applyBorder="1" applyAlignment="1" applyProtection="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279">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2FFBD74-D637-428D-88AF-5FF138586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 xmlns:a16="http://schemas.microsoft.com/office/drawing/2014/main" id="{55725D69-38D9-40B7-BE3D-CF1B48041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16</xdr:row>
      <xdr:rowOff>440938</xdr:rowOff>
    </xdr:to>
    <xdr:sp macro="" textlink="">
      <xdr:nvSpPr>
        <xdr:cNvPr id="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 xmlns:a16="http://schemas.microsoft.com/office/drawing/2014/main" id="{00000000-0008-0000-0800-0000E802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17</xdr:row>
      <xdr:rowOff>504825</xdr:rowOff>
    </xdr:from>
    <xdr:ext cx="95250" cy="444014"/>
    <xdr:sp macro="" textlink="">
      <xdr:nvSpPr>
        <xdr:cNvPr id="40"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19</xdr:row>
      <xdr:rowOff>0</xdr:rowOff>
    </xdr:from>
    <xdr:to>
      <xdr:col>21</xdr:col>
      <xdr:colOff>95250</xdr:colOff>
      <xdr:row>19</xdr:row>
      <xdr:rowOff>171450</xdr:rowOff>
    </xdr:to>
    <xdr:sp macro="" textlink="">
      <xdr:nvSpPr>
        <xdr:cNvPr id="41"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2"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3"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4"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19</xdr:row>
      <xdr:rowOff>0</xdr:rowOff>
    </xdr:from>
    <xdr:ext cx="95250" cy="171450"/>
    <xdr:sp macro="" textlink="">
      <xdr:nvSpPr>
        <xdr:cNvPr id="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19</xdr:row>
      <xdr:rowOff>504825</xdr:rowOff>
    </xdr:from>
    <xdr:ext cx="95250" cy="442269"/>
    <xdr:sp macro="" textlink="">
      <xdr:nvSpPr>
        <xdr:cNvPr id="5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6"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7"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8"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9"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504825</xdr:rowOff>
    </xdr:from>
    <xdr:ext cx="95250" cy="213632"/>
    <xdr:sp macro="" textlink="">
      <xdr:nvSpPr>
        <xdr:cNvPr id="60"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19</xdr:row>
      <xdr:rowOff>504825</xdr:rowOff>
    </xdr:from>
    <xdr:ext cx="95250" cy="442269"/>
    <xdr:sp macro="" textlink="">
      <xdr:nvSpPr>
        <xdr:cNvPr id="7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5941</xdr:rowOff>
    </xdr:to>
    <xdr:sp macro="" textlink="">
      <xdr:nvSpPr>
        <xdr:cNvPr id="7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21</xdr:row>
      <xdr:rowOff>0</xdr:rowOff>
    </xdr:from>
    <xdr:ext cx="95250" cy="444014"/>
    <xdr:sp macro="" textlink="">
      <xdr:nvSpPr>
        <xdr:cNvPr id="7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7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8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9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0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112531</xdr:rowOff>
    </xdr:to>
    <xdr:sp macro="" textlink="">
      <xdr:nvSpPr>
        <xdr:cNvPr id="11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1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1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1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1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1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1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1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3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3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4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4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112531</xdr:rowOff>
    </xdr:to>
    <xdr:sp macro="" textlink="">
      <xdr:nvSpPr>
        <xdr:cNvPr id="15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5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5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20</xdr:row>
      <xdr:rowOff>504825</xdr:rowOff>
    </xdr:from>
    <xdr:ext cx="95250" cy="213632"/>
    <xdr:sp macro="" textlink="">
      <xdr:nvSpPr>
        <xdr:cNvPr id="156"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6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6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112531</xdr:rowOff>
    </xdr:to>
    <xdr:sp macro="" textlink="">
      <xdr:nvSpPr>
        <xdr:cNvPr id="16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17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7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9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9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19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17</xdr:row>
      <xdr:rowOff>15875</xdr:rowOff>
    </xdr:from>
    <xdr:ext cx="95250" cy="171450"/>
    <xdr:sp macro="" textlink="">
      <xdr:nvSpPr>
        <xdr:cNvPr id="2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18</xdr:row>
      <xdr:rowOff>15875</xdr:rowOff>
    </xdr:from>
    <xdr:ext cx="95250" cy="171450"/>
    <xdr:sp macro="" textlink="">
      <xdr:nvSpPr>
        <xdr:cNvPr id="2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2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2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20</xdr:row>
      <xdr:rowOff>15875</xdr:rowOff>
    </xdr:from>
    <xdr:ext cx="95250" cy="171450"/>
    <xdr:sp macro="" textlink="">
      <xdr:nvSpPr>
        <xdr:cNvPr id="2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2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17</xdr:row>
      <xdr:rowOff>15875</xdr:rowOff>
    </xdr:from>
    <xdr:ext cx="95250" cy="171450"/>
    <xdr:sp macro="" textlink="">
      <xdr:nvSpPr>
        <xdr:cNvPr id="27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2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18</xdr:row>
      <xdr:rowOff>15875</xdr:rowOff>
    </xdr:from>
    <xdr:ext cx="95250" cy="171450"/>
    <xdr:sp macro="" textlink="">
      <xdr:nvSpPr>
        <xdr:cNvPr id="2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8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20</xdr:row>
      <xdr:rowOff>15875</xdr:rowOff>
    </xdr:from>
    <xdr:ext cx="95250" cy="171450"/>
    <xdr:sp macro="" textlink="">
      <xdr:nvSpPr>
        <xdr:cNvPr id="3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4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5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3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3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6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69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70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70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70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70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0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0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0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7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1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71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1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1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2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2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72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3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3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3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73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243160</xdr:rowOff>
    </xdr:to>
    <xdr:sp macro="" textlink="">
      <xdr:nvSpPr>
        <xdr:cNvPr id="73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73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73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74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74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74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9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9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2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96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6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96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967"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968"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969"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970"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971"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9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7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7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7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8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9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2"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3"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4"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985"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986"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9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9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99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9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00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243160</xdr:rowOff>
    </xdr:to>
    <xdr:sp macro="" textlink="">
      <xdr:nvSpPr>
        <xdr:cNvPr id="10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10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10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10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100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100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0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2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2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3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5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5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6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7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8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8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0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0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6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2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4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4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4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250"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251"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52"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53"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254"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2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26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2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5"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6"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7"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268"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269"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7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7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27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2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27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79"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80"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81"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282"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28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243159</xdr:rowOff>
    </xdr:to>
    <xdr:sp macro="" textlink="">
      <xdr:nvSpPr>
        <xdr:cNvPr id="12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2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2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243159</xdr:rowOff>
    </xdr:to>
    <xdr:sp macro="" textlink="">
      <xdr:nvSpPr>
        <xdr:cNvPr id="12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243159</xdr:rowOff>
    </xdr:to>
    <xdr:sp macro="" textlink="">
      <xdr:nvSpPr>
        <xdr:cNvPr id="128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28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2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29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2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2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1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3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6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37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37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3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0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1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1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3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3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533"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534"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535"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536"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537"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53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3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4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4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54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54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4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4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5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55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55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5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5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55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57"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58"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59"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60"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561"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56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56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243159</xdr:rowOff>
    </xdr:to>
    <xdr:sp macro="" textlink="">
      <xdr:nvSpPr>
        <xdr:cNvPr id="15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5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5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243159</xdr:rowOff>
    </xdr:to>
    <xdr:sp macro="" textlink="">
      <xdr:nvSpPr>
        <xdr:cNvPr id="15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243159</xdr:rowOff>
    </xdr:to>
    <xdr:sp macro="" textlink="">
      <xdr:nvSpPr>
        <xdr:cNvPr id="157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57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7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5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5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59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5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59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5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2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4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5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6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66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66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6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5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79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79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79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79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81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81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81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81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1816"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1817"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818"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819"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1820"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182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2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2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2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6"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7"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8"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1829"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18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1"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2"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3"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1834"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1835"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184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84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184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243159</xdr:rowOff>
    </xdr:to>
    <xdr:sp macro="" textlink="">
      <xdr:nvSpPr>
        <xdr:cNvPr id="185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85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85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243159</xdr:rowOff>
    </xdr:to>
    <xdr:sp macro="" textlink="">
      <xdr:nvSpPr>
        <xdr:cNvPr id="185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243159</xdr:rowOff>
    </xdr:to>
    <xdr:sp macro="" textlink="">
      <xdr:nvSpPr>
        <xdr:cNvPr id="185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243159</xdr:rowOff>
    </xdr:to>
    <xdr:sp macro="" textlink="">
      <xdr:nvSpPr>
        <xdr:cNvPr id="185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1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5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8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8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89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89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0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2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2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3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19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19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19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1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6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1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7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7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7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9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09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0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099"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100"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101"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102"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103"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1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09"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10"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11"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112"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11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4"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5"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6"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117"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118"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12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2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2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3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13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13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243160</xdr:rowOff>
    </xdr:to>
    <xdr:sp macro="" textlink="">
      <xdr:nvSpPr>
        <xdr:cNvPr id="213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13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13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213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213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13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4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5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5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6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8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1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1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2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1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2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22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22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8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5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5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6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7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7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8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3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382"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383"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384"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385"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386"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3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3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3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3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39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39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397"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398"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399"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400"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401"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0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0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0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0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41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41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41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243160</xdr:rowOff>
    </xdr:to>
    <xdr:sp macro="" textlink="">
      <xdr:nvSpPr>
        <xdr:cNvPr id="241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41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41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241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242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42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2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4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7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4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4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49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4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5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5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0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51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51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5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5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4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4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4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6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6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6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665"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666"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667"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668"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669"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67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7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7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7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5"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6"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7"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678"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67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0"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1"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2"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683"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684"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6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6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89"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0"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1"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2"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693"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4"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5"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6"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697"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69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243160</xdr:rowOff>
    </xdr:to>
    <xdr:sp macro="" textlink="">
      <xdr:nvSpPr>
        <xdr:cNvPr id="269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70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70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27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243160</xdr:rowOff>
    </xdr:to>
    <xdr:sp macro="" textlink="">
      <xdr:nvSpPr>
        <xdr:cNvPr id="27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243160</xdr:rowOff>
    </xdr:to>
    <xdr:sp macro="" textlink="">
      <xdr:nvSpPr>
        <xdr:cNvPr id="27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0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2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2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3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5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7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7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7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7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7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7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1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7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2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2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2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2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4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4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4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4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2948"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2949"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950"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951"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2952"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295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5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5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5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5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5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6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296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296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3"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4"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5"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2966"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2967"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9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2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297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7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7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7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298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298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236356</xdr:rowOff>
    </xdr:to>
    <xdr:sp macro="" textlink="">
      <xdr:nvSpPr>
        <xdr:cNvPr id="298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236356</xdr:rowOff>
    </xdr:to>
    <xdr:sp macro="" textlink="">
      <xdr:nvSpPr>
        <xdr:cNvPr id="298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236356</xdr:rowOff>
    </xdr:to>
    <xdr:sp macro="" textlink="">
      <xdr:nvSpPr>
        <xdr:cNvPr id="298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236356</xdr:rowOff>
    </xdr:to>
    <xdr:sp macro="" textlink="">
      <xdr:nvSpPr>
        <xdr:cNvPr id="298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236356</xdr:rowOff>
    </xdr:to>
    <xdr:sp macro="" textlink="">
      <xdr:nvSpPr>
        <xdr:cNvPr id="298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236356</xdr:rowOff>
    </xdr:to>
    <xdr:sp macro="" textlink="">
      <xdr:nvSpPr>
        <xdr:cNvPr id="298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2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9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29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29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2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1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1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2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3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5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0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0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3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0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08"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1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1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2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2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29"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3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3231"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3232"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3233"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3234"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3235"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32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1"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2"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3"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3244"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245"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6"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7"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8"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3249"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3250"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25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0"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1"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2"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3263"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26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21</xdr:row>
      <xdr:rowOff>0</xdr:rowOff>
    </xdr:from>
    <xdr:to>
      <xdr:col>21</xdr:col>
      <xdr:colOff>97630</xdr:colOff>
      <xdr:row>21</xdr:row>
      <xdr:rowOff>236356</xdr:rowOff>
    </xdr:to>
    <xdr:sp macro="" textlink="">
      <xdr:nvSpPr>
        <xdr:cNvPr id="326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236356</xdr:rowOff>
    </xdr:to>
    <xdr:sp macro="" textlink="">
      <xdr:nvSpPr>
        <xdr:cNvPr id="326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236356</xdr:rowOff>
    </xdr:to>
    <xdr:sp macro="" textlink="">
      <xdr:nvSpPr>
        <xdr:cNvPr id="326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236356</xdr:rowOff>
    </xdr:to>
    <xdr:sp macro="" textlink="">
      <xdr:nvSpPr>
        <xdr:cNvPr id="326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236356</xdr:rowOff>
    </xdr:to>
    <xdr:sp macro="" textlink="">
      <xdr:nvSpPr>
        <xdr:cNvPr id="326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21</xdr:row>
      <xdr:rowOff>0</xdr:rowOff>
    </xdr:from>
    <xdr:to>
      <xdr:col>43</xdr:col>
      <xdr:colOff>97629</xdr:colOff>
      <xdr:row>21</xdr:row>
      <xdr:rowOff>236356</xdr:rowOff>
    </xdr:to>
    <xdr:sp macro="" textlink="">
      <xdr:nvSpPr>
        <xdr:cNvPr id="327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442269"/>
    <xdr:sp macro="" textlink="">
      <xdr:nvSpPr>
        <xdr:cNvPr id="3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2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2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29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2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0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1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1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4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35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36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3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490"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49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3493"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3494"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4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51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35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35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3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54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5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5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5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0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1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2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2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6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6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6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7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6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6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6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1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1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2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2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3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3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3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8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8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8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3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3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93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39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39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3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3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39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3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0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4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8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0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0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09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0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2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5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7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7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8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1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1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1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1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2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2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3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3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5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5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5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6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2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2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2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29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3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3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5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6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37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3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39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3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0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1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1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1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2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3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4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4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8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8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8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49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49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4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4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5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5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3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4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5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5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6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7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7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7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8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59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59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19"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2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3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3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6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6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6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6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6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6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6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08"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1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2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2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5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5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5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76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76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7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7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03"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0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1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5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6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6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7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8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8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8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8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8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89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90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90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490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490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4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49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4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49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59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5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5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0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0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0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610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8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18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19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196"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19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0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20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1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21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2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22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2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4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24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7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2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2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8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8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29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0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0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30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6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7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7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37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4"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5"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6"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7"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378"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38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8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39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3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39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0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0"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1"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5"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6"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5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5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6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6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6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63" name="Text Box 15">
          <a:extLst>
            <a:ext uri="{FF2B5EF4-FFF2-40B4-BE49-F238E27FC236}">
              <a16:creationId xmlns="" xmlns:a16="http://schemas.microsoft.com/office/drawing/2014/main" id="{85512673-BE7A-4079-B230-14E99C8BAC32}"/>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6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7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7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8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8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48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48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4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49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50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0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1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51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5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55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55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5"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6"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7"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8"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59"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56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56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5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5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5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5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63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63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4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6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6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6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7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7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4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75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5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5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5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6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6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7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7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7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8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79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7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79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79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80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8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0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1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1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81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81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8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3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4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8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1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692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692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2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2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4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694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694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6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6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6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69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0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1"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2"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3"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4"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025"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26"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2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2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2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3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3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4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47"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8"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49"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0"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1"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5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5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3"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64"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65"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70"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7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7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0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0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1"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2"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7"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8"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4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7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1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1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19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0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20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3"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4"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5"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6"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07"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2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2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2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2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2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6"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7"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8"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299"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300"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01"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1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1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22"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2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2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3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4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4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4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5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5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6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61"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362"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363"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3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6"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7"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8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39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2"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3"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4"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5"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6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47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47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7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7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4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4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8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9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92"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493"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494"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4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5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0"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1"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2"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3"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574"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75"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6"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7"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8"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79"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8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8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59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59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0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19"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0"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34" name="Text Box 15">
          <a:extLst>
            <a:ext uri="{FF2B5EF4-FFF2-40B4-BE49-F238E27FC236}">
              <a16:creationId xmlns="" xmlns:a16="http://schemas.microsoft.com/office/drawing/2014/main" id="{80781E93-CC21-4A3A-86BE-46E1A4DF763F}"/>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39"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0"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641"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4"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5"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6"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7"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64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65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3"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4"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8" name="Text Box 15">
          <a:extLst>
            <a:ext uri="{FF2B5EF4-FFF2-40B4-BE49-F238E27FC236}">
              <a16:creationId xmlns="" xmlns:a16="http://schemas.microsoft.com/office/drawing/2014/main" id="{189826E8-8678-4506-B387-6C4A2011E61A}"/>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79" name="Text Box 15">
          <a:extLst>
            <a:ext uri="{FF2B5EF4-FFF2-40B4-BE49-F238E27FC236}">
              <a16:creationId xmlns="" xmlns:a16="http://schemas.microsoft.com/office/drawing/2014/main" id="{9A0B35F6-EED3-4E90-9539-8D9576423666}"/>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6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6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6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6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7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17</xdr:row>
      <xdr:rowOff>504825</xdr:rowOff>
    </xdr:from>
    <xdr:ext cx="95250" cy="444014"/>
    <xdr:sp macro="" textlink="">
      <xdr:nvSpPr>
        <xdr:cNvPr id="7731"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60000" y="59912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19</xdr:row>
      <xdr:rowOff>0</xdr:rowOff>
    </xdr:from>
    <xdr:to>
      <xdr:col>21</xdr:col>
      <xdr:colOff>95250</xdr:colOff>
      <xdr:row>19</xdr:row>
      <xdr:rowOff>171450</xdr:rowOff>
    </xdr:to>
    <xdr:sp macro="" textlink="">
      <xdr:nvSpPr>
        <xdr:cNvPr id="7732"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7733"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7734"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7735"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504825</xdr:rowOff>
    </xdr:from>
    <xdr:to>
      <xdr:col>21</xdr:col>
      <xdr:colOff>95250</xdr:colOff>
      <xdr:row>21</xdr:row>
      <xdr:rowOff>451825</xdr:rowOff>
    </xdr:to>
    <xdr:sp macro="" textlink="">
      <xdr:nvSpPr>
        <xdr:cNvPr id="773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6886575"/>
          <a:ext cx="95250" cy="888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19</xdr:row>
      <xdr:rowOff>0</xdr:rowOff>
    </xdr:from>
    <xdr:ext cx="95250" cy="171450"/>
    <xdr:sp macro="" textlink="">
      <xdr:nvSpPr>
        <xdr:cNvPr id="7737"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7738"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7739"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7740"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77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742"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743"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744"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745"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19</xdr:row>
      <xdr:rowOff>504825</xdr:rowOff>
    </xdr:from>
    <xdr:ext cx="95250" cy="442269"/>
    <xdr:sp macro="" textlink="">
      <xdr:nvSpPr>
        <xdr:cNvPr id="7746"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5900"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17</xdr:row>
      <xdr:rowOff>504825</xdr:rowOff>
    </xdr:from>
    <xdr:ext cx="95250" cy="444014"/>
    <xdr:sp macro="" textlink="">
      <xdr:nvSpPr>
        <xdr:cNvPr id="7747"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60000" y="59912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7748"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7749"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7750"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7751"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504825</xdr:rowOff>
    </xdr:from>
    <xdr:ext cx="95250" cy="213632"/>
    <xdr:sp macro="" textlink="">
      <xdr:nvSpPr>
        <xdr:cNvPr id="7752"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60000"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504825</xdr:rowOff>
    </xdr:from>
    <xdr:ext cx="95250" cy="444331"/>
    <xdr:sp macro="" textlink="">
      <xdr:nvSpPr>
        <xdr:cNvPr id="7753" name="Text Box 15">
          <a:extLst>
            <a:ext uri="{FF2B5EF4-FFF2-40B4-BE49-F238E27FC236}">
              <a16:creationId xmlns="" xmlns:a16="http://schemas.microsoft.com/office/drawing/2014/main" id="{00000000-0008-0000-0800-0000E8020000}"/>
            </a:ext>
          </a:extLst>
        </xdr:cNvPr>
        <xdr:cNvSpPr txBox="1">
          <a:spLocks noChangeArrowheads="1"/>
        </xdr:cNvSpPr>
      </xdr:nvSpPr>
      <xdr:spPr bwMode="auto">
        <a:xfrm>
          <a:off x="22860000" y="688657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775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775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775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6454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77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75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75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76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76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76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763"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764"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765"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766"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19</xdr:row>
      <xdr:rowOff>504825</xdr:rowOff>
    </xdr:from>
    <xdr:ext cx="95250" cy="442269"/>
    <xdr:sp macro="" textlink="">
      <xdr:nvSpPr>
        <xdr:cNvPr id="7767"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60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444014"/>
    <xdr:sp macro="" textlink="">
      <xdr:nvSpPr>
        <xdr:cNvPr id="7768" name="Text Box 15">
          <a:extLst>
            <a:ext uri="{FF2B5EF4-FFF2-40B4-BE49-F238E27FC236}">
              <a16:creationId xmlns="" xmlns:a16="http://schemas.microsoft.com/office/drawing/2014/main" id="{00000000-0008-0000-0800-0000CD020000}"/>
            </a:ext>
          </a:extLst>
        </xdr:cNvPr>
        <xdr:cNvSpPr txBox="1">
          <a:spLocks noChangeArrowheads="1"/>
        </xdr:cNvSpPr>
      </xdr:nvSpPr>
      <xdr:spPr bwMode="auto">
        <a:xfrm>
          <a:off x="22860000" y="83915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21</xdr:row>
      <xdr:rowOff>0</xdr:rowOff>
    </xdr:from>
    <xdr:to>
      <xdr:col>21</xdr:col>
      <xdr:colOff>95250</xdr:colOff>
      <xdr:row>21</xdr:row>
      <xdr:rowOff>171450</xdr:rowOff>
    </xdr:to>
    <xdr:sp macro="" textlink="">
      <xdr:nvSpPr>
        <xdr:cNvPr id="7769" name="Text Box 16">
          <a:extLst>
            <a:ext uri="{FF2B5EF4-FFF2-40B4-BE49-F238E27FC236}">
              <a16:creationId xmlns="" xmlns:a16="http://schemas.microsoft.com/office/drawing/2014/main" id="{00000000-0008-0000-0800-00005F18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770" name="Text Box 17">
          <a:extLst>
            <a:ext uri="{FF2B5EF4-FFF2-40B4-BE49-F238E27FC236}">
              <a16:creationId xmlns="" xmlns:a16="http://schemas.microsoft.com/office/drawing/2014/main" id="{00000000-0008-0000-0800-00006018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771" name="Text Box 18">
          <a:extLst>
            <a:ext uri="{FF2B5EF4-FFF2-40B4-BE49-F238E27FC236}">
              <a16:creationId xmlns="" xmlns:a16="http://schemas.microsoft.com/office/drawing/2014/main" id="{00000000-0008-0000-0800-00006118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21</xdr:row>
      <xdr:rowOff>0</xdr:rowOff>
    </xdr:from>
    <xdr:to>
      <xdr:col>21</xdr:col>
      <xdr:colOff>95250</xdr:colOff>
      <xdr:row>21</xdr:row>
      <xdr:rowOff>171450</xdr:rowOff>
    </xdr:to>
    <xdr:sp macro="" textlink="">
      <xdr:nvSpPr>
        <xdr:cNvPr id="7772" name="Text Box 19">
          <a:extLst>
            <a:ext uri="{FF2B5EF4-FFF2-40B4-BE49-F238E27FC236}">
              <a16:creationId xmlns="" xmlns:a16="http://schemas.microsoft.com/office/drawing/2014/main" id="{00000000-0008-0000-0800-00006218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21</xdr:row>
      <xdr:rowOff>0</xdr:rowOff>
    </xdr:from>
    <xdr:ext cx="95250" cy="171450"/>
    <xdr:sp macro="" textlink="">
      <xdr:nvSpPr>
        <xdr:cNvPr id="777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7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7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778"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39585900"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779"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39585900"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780"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39585900"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7781"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39585900"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442269"/>
    <xdr:sp macro="" textlink="">
      <xdr:nvSpPr>
        <xdr:cNvPr id="7782"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39585900"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783" name="Text Box 16">
          <a:extLst>
            <a:ext uri="{FF2B5EF4-FFF2-40B4-BE49-F238E27FC236}">
              <a16:creationId xmlns="" xmlns:a16="http://schemas.microsoft.com/office/drawing/2014/main" id="{00000000-0008-0000-0800-0000DC02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784" name="Text Box 17">
          <a:extLst>
            <a:ext uri="{FF2B5EF4-FFF2-40B4-BE49-F238E27FC236}">
              <a16:creationId xmlns="" xmlns:a16="http://schemas.microsoft.com/office/drawing/2014/main" id="{00000000-0008-0000-0800-0000DD02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785" name="Text Box 18">
          <a:extLst>
            <a:ext uri="{FF2B5EF4-FFF2-40B4-BE49-F238E27FC236}">
              <a16:creationId xmlns="" xmlns:a16="http://schemas.microsoft.com/office/drawing/2014/main" id="{00000000-0008-0000-0800-0000DE02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171450"/>
    <xdr:sp macro="" textlink="">
      <xdr:nvSpPr>
        <xdr:cNvPr id="7786" name="Text Box 19">
          <a:extLst>
            <a:ext uri="{FF2B5EF4-FFF2-40B4-BE49-F238E27FC236}">
              <a16:creationId xmlns="" xmlns:a16="http://schemas.microsoft.com/office/drawing/2014/main" id="{00000000-0008-0000-0800-0000DF020000}"/>
            </a:ext>
          </a:extLst>
        </xdr:cNvPr>
        <xdr:cNvSpPr txBox="1">
          <a:spLocks noChangeArrowheads="1"/>
        </xdr:cNvSpPr>
      </xdr:nvSpPr>
      <xdr:spPr bwMode="auto">
        <a:xfrm>
          <a:off x="22860000"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21</xdr:row>
      <xdr:rowOff>0</xdr:rowOff>
    </xdr:from>
    <xdr:ext cx="95250" cy="213632"/>
    <xdr:sp macro="" textlink="">
      <xdr:nvSpPr>
        <xdr:cNvPr id="7787" name="Text Box 15">
          <a:extLst>
            <a:ext uri="{FF2B5EF4-FFF2-40B4-BE49-F238E27FC236}">
              <a16:creationId xmlns="" xmlns:a16="http://schemas.microsoft.com/office/drawing/2014/main" id="{00000000-0008-0000-0800-0000E0020000}"/>
            </a:ext>
          </a:extLst>
        </xdr:cNvPr>
        <xdr:cNvSpPr txBox="1">
          <a:spLocks noChangeArrowheads="1"/>
        </xdr:cNvSpPr>
      </xdr:nvSpPr>
      <xdr:spPr bwMode="auto">
        <a:xfrm>
          <a:off x="22860000"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88"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789"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790"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883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7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92"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93"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94"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95"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796"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797" name="Text Box 16">
          <a:extLst>
            <a:ext uri="{FF2B5EF4-FFF2-40B4-BE49-F238E27FC236}">
              <a16:creationId xmlns="" xmlns:a16="http://schemas.microsoft.com/office/drawing/2014/main" id="{00000000-0008-0000-0800-000046000000}"/>
            </a:ext>
          </a:extLst>
        </xdr:cNvPr>
        <xdr:cNvSpPr txBox="1">
          <a:spLocks noChangeArrowheads="1"/>
        </xdr:cNvSpPr>
      </xdr:nvSpPr>
      <xdr:spPr bwMode="auto">
        <a:xfrm>
          <a:off x="40986075"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798" name="Text Box 17">
          <a:extLst>
            <a:ext uri="{FF2B5EF4-FFF2-40B4-BE49-F238E27FC236}">
              <a16:creationId xmlns="" xmlns:a16="http://schemas.microsoft.com/office/drawing/2014/main" id="{00000000-0008-0000-0800-000047000000}"/>
            </a:ext>
          </a:extLst>
        </xdr:cNvPr>
        <xdr:cNvSpPr txBox="1">
          <a:spLocks noChangeArrowheads="1"/>
        </xdr:cNvSpPr>
      </xdr:nvSpPr>
      <xdr:spPr bwMode="auto">
        <a:xfrm>
          <a:off x="40986075"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799" name="Text Box 18">
          <a:extLst>
            <a:ext uri="{FF2B5EF4-FFF2-40B4-BE49-F238E27FC236}">
              <a16:creationId xmlns="" xmlns:a16="http://schemas.microsoft.com/office/drawing/2014/main" id="{00000000-0008-0000-0800-000048000000}"/>
            </a:ext>
          </a:extLst>
        </xdr:cNvPr>
        <xdr:cNvSpPr txBox="1">
          <a:spLocks noChangeArrowheads="1"/>
        </xdr:cNvSpPr>
      </xdr:nvSpPr>
      <xdr:spPr bwMode="auto">
        <a:xfrm>
          <a:off x="40986075"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7800" name="Text Box 19">
          <a:extLst>
            <a:ext uri="{FF2B5EF4-FFF2-40B4-BE49-F238E27FC236}">
              <a16:creationId xmlns="" xmlns:a16="http://schemas.microsoft.com/office/drawing/2014/main" id="{00000000-0008-0000-0800-000049000000}"/>
            </a:ext>
          </a:extLst>
        </xdr:cNvPr>
        <xdr:cNvSpPr txBox="1">
          <a:spLocks noChangeArrowheads="1"/>
        </xdr:cNvSpPr>
      </xdr:nvSpPr>
      <xdr:spPr bwMode="auto">
        <a:xfrm>
          <a:off x="40986075" y="7334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442269"/>
    <xdr:sp macro="" textlink="">
      <xdr:nvSpPr>
        <xdr:cNvPr id="7801" name="Text Box 15">
          <a:extLst>
            <a:ext uri="{FF2B5EF4-FFF2-40B4-BE49-F238E27FC236}">
              <a16:creationId xmlns="" xmlns:a16="http://schemas.microsoft.com/office/drawing/2014/main" id="{00000000-0008-0000-0800-00004A000000}"/>
            </a:ext>
          </a:extLst>
        </xdr:cNvPr>
        <xdr:cNvSpPr txBox="1">
          <a:spLocks noChangeArrowheads="1"/>
        </xdr:cNvSpPr>
      </xdr:nvSpPr>
      <xdr:spPr bwMode="auto">
        <a:xfrm>
          <a:off x="409860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20</xdr:row>
      <xdr:rowOff>504825</xdr:rowOff>
    </xdr:from>
    <xdr:to>
      <xdr:col>21</xdr:col>
      <xdr:colOff>95250</xdr:colOff>
      <xdr:row>21</xdr:row>
      <xdr:rowOff>11384</xdr:rowOff>
    </xdr:to>
    <xdr:sp macro="" textlink="">
      <xdr:nvSpPr>
        <xdr:cNvPr id="780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334250"/>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311331</xdr:rowOff>
    </xdr:to>
    <xdr:sp macro="" textlink="">
      <xdr:nvSpPr>
        <xdr:cNvPr id="780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311331</xdr:rowOff>
    </xdr:to>
    <xdr:sp macro="" textlink="">
      <xdr:nvSpPr>
        <xdr:cNvPr id="780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311331</xdr:rowOff>
    </xdr:to>
    <xdr:sp macro="" textlink="">
      <xdr:nvSpPr>
        <xdr:cNvPr id="780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311331</xdr:rowOff>
    </xdr:to>
    <xdr:sp macro="" textlink="">
      <xdr:nvSpPr>
        <xdr:cNvPr id="780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0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0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0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781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781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781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7541</xdr:rowOff>
    </xdr:to>
    <xdr:sp macro="" textlink="">
      <xdr:nvSpPr>
        <xdr:cNvPr id="781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781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781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7816"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17"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18"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19"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20"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21"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416321</xdr:rowOff>
    </xdr:to>
    <xdr:sp macro="" textlink="">
      <xdr:nvSpPr>
        <xdr:cNvPr id="7822"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7823"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7824"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21</xdr:row>
      <xdr:rowOff>0</xdr:rowOff>
    </xdr:from>
    <xdr:to>
      <xdr:col>21</xdr:col>
      <xdr:colOff>97630</xdr:colOff>
      <xdr:row>21</xdr:row>
      <xdr:rowOff>112531</xdr:rowOff>
    </xdr:to>
    <xdr:sp macro="" textlink="">
      <xdr:nvSpPr>
        <xdr:cNvPr id="7825" name="Text Box 15">
          <a:extLst>
            <a:ext uri="{FF2B5EF4-FFF2-40B4-BE49-F238E27FC236}">
              <a16:creationId xmlns="" xmlns:a16="http://schemas.microsoft.com/office/drawing/2014/main" id="{00000000-0008-0000-0800-000009000000}"/>
            </a:ext>
          </a:extLst>
        </xdr:cNvPr>
        <xdr:cNvSpPr txBox="1">
          <a:spLocks noChangeArrowheads="1"/>
        </xdr:cNvSpPr>
      </xdr:nvSpPr>
      <xdr:spPr bwMode="auto">
        <a:xfrm>
          <a:off x="22860000" y="955040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17</xdr:row>
      <xdr:rowOff>504825</xdr:rowOff>
    </xdr:from>
    <xdr:ext cx="95250" cy="442269"/>
    <xdr:sp macro="" textlink="">
      <xdr:nvSpPr>
        <xdr:cNvPr id="7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78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7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78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83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83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83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83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7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83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783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783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6454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78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78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78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78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78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4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4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797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5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5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8407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6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6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6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6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6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6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6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883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7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7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7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7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7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787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787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9264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8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8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8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8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8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8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8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8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8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88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883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8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90"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91"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92"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93"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95"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896"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7962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897"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797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8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8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01"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02"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03"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04"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06"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07"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83915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908"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84074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12"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13"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14"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15"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1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1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91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883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23"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24"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25"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26"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27"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7928"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9248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7929"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92646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7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79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79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79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79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79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79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79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79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79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79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79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79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79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79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79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79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79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79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79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79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79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79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79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79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79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79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79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79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79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79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79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79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79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79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79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79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79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79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79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0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0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0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0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0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0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0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0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0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0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0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0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0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0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0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0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0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0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0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0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0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0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0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0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0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0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0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0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0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0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0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0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0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0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0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0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0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0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0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39"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0"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1"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2"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4"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171450"/>
    <xdr:sp macro="" textlink="">
      <xdr:nvSpPr>
        <xdr:cNvPr id="8045"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201352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21</xdr:row>
      <xdr:rowOff>0</xdr:rowOff>
    </xdr:from>
    <xdr:ext cx="95250" cy="171450"/>
    <xdr:sp macro="" textlink="">
      <xdr:nvSpPr>
        <xdr:cNvPr id="8046"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2015112" y="883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48" name="Text Box 16">
          <a:extLst>
            <a:ext uri="{FF2B5EF4-FFF2-40B4-BE49-F238E27FC236}">
              <a16:creationId xmlns="" xmlns:a16="http://schemas.microsoft.com/office/drawing/2014/main" id="{FDE59AE3-B891-4E3A-96C1-3FD0B9A3AEC4}"/>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49" name="Text Box 17">
          <a:extLst>
            <a:ext uri="{FF2B5EF4-FFF2-40B4-BE49-F238E27FC236}">
              <a16:creationId xmlns="" xmlns:a16="http://schemas.microsoft.com/office/drawing/2014/main" id="{C5D4FF63-D4E3-40BE-B327-2AFBDA2D5BAF}"/>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0" name="Text Box 18">
          <a:extLst>
            <a:ext uri="{FF2B5EF4-FFF2-40B4-BE49-F238E27FC236}">
              <a16:creationId xmlns="" xmlns:a16="http://schemas.microsoft.com/office/drawing/2014/main" id="{C1999948-DA08-439D-9857-6BCCA0AF0483}"/>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1" name="Text Box 19">
          <a:extLst>
            <a:ext uri="{FF2B5EF4-FFF2-40B4-BE49-F238E27FC236}">
              <a16:creationId xmlns="" xmlns:a16="http://schemas.microsoft.com/office/drawing/2014/main" id="{54F439E5-B9A8-46CC-80D8-540B4091A50E}"/>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2" name="Text Box 16">
          <a:extLst>
            <a:ext uri="{FF2B5EF4-FFF2-40B4-BE49-F238E27FC236}">
              <a16:creationId xmlns="" xmlns:a16="http://schemas.microsoft.com/office/drawing/2014/main" id="{EF0DFD27-4584-4B48-ABB5-34E5BD5CF377}"/>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5" name="Text Box 16">
          <a:extLst>
            <a:ext uri="{FF2B5EF4-FFF2-40B4-BE49-F238E27FC236}">
              <a16:creationId xmlns="" xmlns:a16="http://schemas.microsoft.com/office/drawing/2014/main" id="{00000000-0008-0000-0800-000029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6" name="Text Box 17">
          <a:extLst>
            <a:ext uri="{FF2B5EF4-FFF2-40B4-BE49-F238E27FC236}">
              <a16:creationId xmlns="" xmlns:a16="http://schemas.microsoft.com/office/drawing/2014/main" id="{00000000-0008-0000-0800-00002A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7" name="Text Box 18">
          <a:extLst>
            <a:ext uri="{FF2B5EF4-FFF2-40B4-BE49-F238E27FC236}">
              <a16:creationId xmlns="" xmlns:a16="http://schemas.microsoft.com/office/drawing/2014/main" id="{00000000-0008-0000-0800-00002B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58" name="Text Box 19">
          <a:extLst>
            <a:ext uri="{FF2B5EF4-FFF2-40B4-BE49-F238E27FC236}">
              <a16:creationId xmlns="" xmlns:a16="http://schemas.microsoft.com/office/drawing/2014/main" id="{00000000-0008-0000-0800-00002C00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60" name="Text Box 16">
          <a:extLst>
            <a:ext uri="{FF2B5EF4-FFF2-40B4-BE49-F238E27FC236}">
              <a16:creationId xmlns="" xmlns:a16="http://schemas.microsoft.com/office/drawing/2014/main" id="{00000000-0008-0000-0800-00000A03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171450"/>
    <xdr:sp macro="" textlink="">
      <xdr:nvSpPr>
        <xdr:cNvPr id="8061" name="Text Box 17">
          <a:extLst>
            <a:ext uri="{FF2B5EF4-FFF2-40B4-BE49-F238E27FC236}">
              <a16:creationId xmlns="" xmlns:a16="http://schemas.microsoft.com/office/drawing/2014/main" id="{00000000-0008-0000-0800-00000B030000}"/>
            </a:ext>
          </a:extLst>
        </xdr:cNvPr>
        <xdr:cNvSpPr txBox="1">
          <a:spLocks noChangeArrowheads="1"/>
        </xdr:cNvSpPr>
      </xdr:nvSpPr>
      <xdr:spPr bwMode="auto">
        <a:xfrm>
          <a:off x="34242375" y="8820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21</xdr:row>
      <xdr:rowOff>0</xdr:rowOff>
    </xdr:from>
    <xdr:ext cx="95250" cy="171450"/>
    <xdr:sp macro="" textlink="">
      <xdr:nvSpPr>
        <xdr:cNvPr id="8062" name="Text Box 18">
          <a:extLst>
            <a:ext uri="{FF2B5EF4-FFF2-40B4-BE49-F238E27FC236}">
              <a16:creationId xmlns="" xmlns:a16="http://schemas.microsoft.com/office/drawing/2014/main" id="{00000000-0008-0000-0800-00000C030000}"/>
            </a:ext>
          </a:extLst>
        </xdr:cNvPr>
        <xdr:cNvSpPr txBox="1">
          <a:spLocks noChangeArrowheads="1"/>
        </xdr:cNvSpPr>
      </xdr:nvSpPr>
      <xdr:spPr bwMode="auto">
        <a:xfrm>
          <a:off x="34243962" y="8836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0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0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0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0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81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201352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213632"/>
    <xdr:sp macro="" textlink="">
      <xdr:nvSpPr>
        <xdr:cNvPr id="81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201352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1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1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1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1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1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1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1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1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1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1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1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1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3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3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4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5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5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5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5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6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6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6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6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6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6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6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6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6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7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7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7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7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7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7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7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7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7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7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8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8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8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8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8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8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8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8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8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8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9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9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9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9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9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9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9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9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29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29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0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0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0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0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0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0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1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1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1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1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1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1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2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2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2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2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2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2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2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2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2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2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3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3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3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3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3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33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33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3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4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44"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45"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46"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4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48"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4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50"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5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52"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53"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57"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59"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8361"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3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3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3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3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4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4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4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4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4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4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4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4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4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4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4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4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4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4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4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4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4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4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5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5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5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5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5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5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6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6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6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6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6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6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6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6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7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334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7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334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7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7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7839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7839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8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8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89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89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3915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3915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0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0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8820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8820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6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6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6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6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6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6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6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6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6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6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7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7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7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7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7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7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7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7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7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7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8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8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8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8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8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8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8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8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8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8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9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9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9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9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9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9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9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9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19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19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0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0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0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0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0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0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0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0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0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0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1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1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1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1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1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1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1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1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1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1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2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2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2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2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2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2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2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2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2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2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3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3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3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3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3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3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3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3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3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3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4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4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4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4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4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4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4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4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4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4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50"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51"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52"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53"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54"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55"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56"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57"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258" name="Text Box 15">
          <a:extLst>
            <a:ext uri="{FF2B5EF4-FFF2-40B4-BE49-F238E27FC236}">
              <a16:creationId xmlns="" xmlns:a16="http://schemas.microsoft.com/office/drawing/2014/main" id="{00000000-0008-0000-0800-00002D000000}"/>
            </a:ext>
          </a:extLst>
        </xdr:cNvPr>
        <xdr:cNvSpPr txBox="1">
          <a:spLocks noChangeArrowheads="1"/>
        </xdr:cNvSpPr>
      </xdr:nvSpPr>
      <xdr:spPr bwMode="auto">
        <a:xfrm>
          <a:off x="34242375" y="92487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213632"/>
    <xdr:sp macro="" textlink="">
      <xdr:nvSpPr>
        <xdr:cNvPr id="9259" name="Text Box 15">
          <a:extLst>
            <a:ext uri="{FF2B5EF4-FFF2-40B4-BE49-F238E27FC236}">
              <a16:creationId xmlns="" xmlns:a16="http://schemas.microsoft.com/office/drawing/2014/main" id="{00000000-0008-0000-0800-00000E030000}"/>
            </a:ext>
          </a:extLst>
        </xdr:cNvPr>
        <xdr:cNvSpPr txBox="1">
          <a:spLocks noChangeArrowheads="1"/>
        </xdr:cNvSpPr>
      </xdr:nvSpPr>
      <xdr:spPr bwMode="auto">
        <a:xfrm>
          <a:off x="34242375" y="9248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22</xdr:row>
      <xdr:rowOff>504825</xdr:rowOff>
    </xdr:from>
    <xdr:ext cx="95250" cy="444014"/>
    <xdr:sp macro="" textlink="">
      <xdr:nvSpPr>
        <xdr:cNvPr id="9260" name="Text Box 15">
          <a:extLst>
            <a:ext uri="{FF2B5EF4-FFF2-40B4-BE49-F238E27FC236}">
              <a16:creationId xmlns:a16="http://schemas.microsoft.com/office/drawing/2014/main" xmlns="" id="{00000000-0008-0000-0800-0000CD020000}"/>
            </a:ext>
          </a:extLst>
        </xdr:cNvPr>
        <xdr:cNvSpPr txBox="1">
          <a:spLocks noChangeArrowheads="1"/>
        </xdr:cNvSpPr>
      </xdr:nvSpPr>
      <xdr:spPr bwMode="auto">
        <a:xfrm>
          <a:off x="22240875" y="7067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24</xdr:row>
      <xdr:rowOff>0</xdr:rowOff>
    </xdr:from>
    <xdr:to>
      <xdr:col>21</xdr:col>
      <xdr:colOff>95250</xdr:colOff>
      <xdr:row>24</xdr:row>
      <xdr:rowOff>171450</xdr:rowOff>
    </xdr:to>
    <xdr:sp macro="" textlink="">
      <xdr:nvSpPr>
        <xdr:cNvPr id="9261" name="Text Box 16">
          <a:extLst>
            <a:ext uri="{FF2B5EF4-FFF2-40B4-BE49-F238E27FC236}">
              <a16:creationId xmlns:a16="http://schemas.microsoft.com/office/drawing/2014/main" xmlns="" id="{00000000-0008-0000-0800-00005F18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9262" name="Text Box 17">
          <a:extLst>
            <a:ext uri="{FF2B5EF4-FFF2-40B4-BE49-F238E27FC236}">
              <a16:creationId xmlns:a16="http://schemas.microsoft.com/office/drawing/2014/main" xmlns="" id="{00000000-0008-0000-0800-00006018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9263" name="Text Box 18">
          <a:extLst>
            <a:ext uri="{FF2B5EF4-FFF2-40B4-BE49-F238E27FC236}">
              <a16:creationId xmlns:a16="http://schemas.microsoft.com/office/drawing/2014/main" xmlns="" id="{00000000-0008-0000-0800-00006118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9264" name="Text Box 19">
          <a:extLst>
            <a:ext uri="{FF2B5EF4-FFF2-40B4-BE49-F238E27FC236}">
              <a16:creationId xmlns:a16="http://schemas.microsoft.com/office/drawing/2014/main" xmlns="" id="{00000000-0008-0000-0800-00006218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504825</xdr:rowOff>
    </xdr:from>
    <xdr:to>
      <xdr:col>21</xdr:col>
      <xdr:colOff>95250</xdr:colOff>
      <xdr:row>29</xdr:row>
      <xdr:rowOff>126613</xdr:rowOff>
    </xdr:to>
    <xdr:sp macro="" textlink="">
      <xdr:nvSpPr>
        <xdr:cNvPr id="9265"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8886825"/>
          <a:ext cx="95250" cy="8886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24</xdr:row>
      <xdr:rowOff>0</xdr:rowOff>
    </xdr:from>
    <xdr:ext cx="95250" cy="171450"/>
    <xdr:sp macro="" textlink="">
      <xdr:nvSpPr>
        <xdr:cNvPr id="9266"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267"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268"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269"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27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271" name="Text Box 16">
          <a:extLst>
            <a:ext uri="{FF2B5EF4-FFF2-40B4-BE49-F238E27FC236}">
              <a16:creationId xmlns:a16="http://schemas.microsoft.com/office/drawing/2014/main" xmlns="" id="{00000000-0008-0000-0800-000046000000}"/>
            </a:ext>
          </a:extLst>
        </xdr:cNvPr>
        <xdr:cNvSpPr txBox="1">
          <a:spLocks noChangeArrowheads="1"/>
        </xdr:cNvSpPr>
      </xdr:nvSpPr>
      <xdr:spPr bwMode="auto">
        <a:xfrm>
          <a:off x="38966775"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272" name="Text Box 17">
          <a:extLst>
            <a:ext uri="{FF2B5EF4-FFF2-40B4-BE49-F238E27FC236}">
              <a16:creationId xmlns:a16="http://schemas.microsoft.com/office/drawing/2014/main" xmlns="" id="{00000000-0008-0000-0800-000047000000}"/>
            </a:ext>
          </a:extLst>
        </xdr:cNvPr>
        <xdr:cNvSpPr txBox="1">
          <a:spLocks noChangeArrowheads="1"/>
        </xdr:cNvSpPr>
      </xdr:nvSpPr>
      <xdr:spPr bwMode="auto">
        <a:xfrm>
          <a:off x="38966775"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273" name="Text Box 18">
          <a:extLst>
            <a:ext uri="{FF2B5EF4-FFF2-40B4-BE49-F238E27FC236}">
              <a16:creationId xmlns:a16="http://schemas.microsoft.com/office/drawing/2014/main" xmlns="" id="{00000000-0008-0000-0800-000048000000}"/>
            </a:ext>
          </a:extLst>
        </xdr:cNvPr>
        <xdr:cNvSpPr txBox="1">
          <a:spLocks noChangeArrowheads="1"/>
        </xdr:cNvSpPr>
      </xdr:nvSpPr>
      <xdr:spPr bwMode="auto">
        <a:xfrm>
          <a:off x="38966775"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9274" name="Text Box 19">
          <a:extLst>
            <a:ext uri="{FF2B5EF4-FFF2-40B4-BE49-F238E27FC236}">
              <a16:creationId xmlns:a16="http://schemas.microsoft.com/office/drawing/2014/main" xmlns="" id="{00000000-0008-0000-0800-000049000000}"/>
            </a:ext>
          </a:extLst>
        </xdr:cNvPr>
        <xdr:cNvSpPr txBox="1">
          <a:spLocks noChangeArrowheads="1"/>
        </xdr:cNvSpPr>
      </xdr:nvSpPr>
      <xdr:spPr bwMode="auto">
        <a:xfrm>
          <a:off x="38966775"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24</xdr:row>
      <xdr:rowOff>504825</xdr:rowOff>
    </xdr:from>
    <xdr:ext cx="95250" cy="442269"/>
    <xdr:sp macro="" textlink="">
      <xdr:nvSpPr>
        <xdr:cNvPr id="9275" name="Text Box 15">
          <a:extLst>
            <a:ext uri="{FF2B5EF4-FFF2-40B4-BE49-F238E27FC236}">
              <a16:creationId xmlns:a16="http://schemas.microsoft.com/office/drawing/2014/main" xmlns="" id="{00000000-0008-0000-0800-00004A000000}"/>
            </a:ext>
          </a:extLst>
        </xdr:cNvPr>
        <xdr:cNvSpPr txBox="1">
          <a:spLocks noChangeArrowheads="1"/>
        </xdr:cNvSpPr>
      </xdr:nvSpPr>
      <xdr:spPr bwMode="auto">
        <a:xfrm>
          <a:off x="38966775"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22</xdr:row>
      <xdr:rowOff>504825</xdr:rowOff>
    </xdr:from>
    <xdr:ext cx="95250" cy="444014"/>
    <xdr:sp macro="" textlink="">
      <xdr:nvSpPr>
        <xdr:cNvPr id="9276" name="Text Box 15">
          <a:extLst>
            <a:ext uri="{FF2B5EF4-FFF2-40B4-BE49-F238E27FC236}">
              <a16:creationId xmlns:a16="http://schemas.microsoft.com/office/drawing/2014/main" xmlns="" id="{00000000-0008-0000-0800-0000CD020000}"/>
            </a:ext>
          </a:extLst>
        </xdr:cNvPr>
        <xdr:cNvSpPr txBox="1">
          <a:spLocks noChangeArrowheads="1"/>
        </xdr:cNvSpPr>
      </xdr:nvSpPr>
      <xdr:spPr bwMode="auto">
        <a:xfrm>
          <a:off x="22240875" y="7067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277" name="Text Box 16">
          <a:extLst>
            <a:ext uri="{FF2B5EF4-FFF2-40B4-BE49-F238E27FC236}">
              <a16:creationId xmlns:a16="http://schemas.microsoft.com/office/drawing/2014/main" xmlns="" id="{00000000-0008-0000-0800-0000DC02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278" name="Text Box 17">
          <a:extLst>
            <a:ext uri="{FF2B5EF4-FFF2-40B4-BE49-F238E27FC236}">
              <a16:creationId xmlns:a16="http://schemas.microsoft.com/office/drawing/2014/main" xmlns="" id="{00000000-0008-0000-0800-0000DD02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279" name="Text Box 18">
          <a:extLst>
            <a:ext uri="{FF2B5EF4-FFF2-40B4-BE49-F238E27FC236}">
              <a16:creationId xmlns:a16="http://schemas.microsoft.com/office/drawing/2014/main" xmlns="" id="{00000000-0008-0000-0800-0000DE02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280" name="Text Box 19">
          <a:extLst>
            <a:ext uri="{FF2B5EF4-FFF2-40B4-BE49-F238E27FC236}">
              <a16:creationId xmlns:a16="http://schemas.microsoft.com/office/drawing/2014/main" xmlns="" id="{00000000-0008-0000-0800-0000DF020000}"/>
            </a:ext>
          </a:extLst>
        </xdr:cNvPr>
        <xdr:cNvSpPr txBox="1">
          <a:spLocks noChangeArrowheads="1"/>
        </xdr:cNvSpPr>
      </xdr:nvSpPr>
      <xdr:spPr bwMode="auto">
        <a:xfrm>
          <a:off x="22240875"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504825</xdr:rowOff>
    </xdr:from>
    <xdr:ext cx="95250" cy="213632"/>
    <xdr:sp macro="" textlink="">
      <xdr:nvSpPr>
        <xdr:cNvPr id="9281" name="Text Box 15">
          <a:extLst>
            <a:ext uri="{FF2B5EF4-FFF2-40B4-BE49-F238E27FC236}">
              <a16:creationId xmlns:a16="http://schemas.microsoft.com/office/drawing/2014/main" xmlns="" id="{00000000-0008-0000-0800-0000E0020000}"/>
            </a:ext>
          </a:extLst>
        </xdr:cNvPr>
        <xdr:cNvSpPr txBox="1">
          <a:spLocks noChangeArrowheads="1"/>
        </xdr:cNvSpPr>
      </xdr:nvSpPr>
      <xdr:spPr bwMode="auto">
        <a:xfrm>
          <a:off x="22240875"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504825</xdr:rowOff>
    </xdr:from>
    <xdr:ext cx="95250" cy="444331"/>
    <xdr:sp macro="" textlink="">
      <xdr:nvSpPr>
        <xdr:cNvPr id="9282" name="Text Box 15">
          <a:extLst>
            <a:ext uri="{FF2B5EF4-FFF2-40B4-BE49-F238E27FC236}">
              <a16:creationId xmlns:a16="http://schemas.microsoft.com/office/drawing/2014/main" xmlns="" id="{00000000-0008-0000-0800-0000E8020000}"/>
            </a:ext>
          </a:extLst>
        </xdr:cNvPr>
        <xdr:cNvSpPr txBox="1">
          <a:spLocks noChangeArrowheads="1"/>
        </xdr:cNvSpPr>
      </xdr:nvSpPr>
      <xdr:spPr bwMode="auto">
        <a:xfrm>
          <a:off x="22240875" y="888682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283"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284"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9285"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8455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2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287" name="Text Box 16">
          <a:extLst>
            <a:ext uri="{FF2B5EF4-FFF2-40B4-BE49-F238E27FC236}">
              <a16:creationId xmlns:a16="http://schemas.microsoft.com/office/drawing/2014/main" xmlns="" id="{FDE59AE3-B891-4E3A-96C1-3FD0B9A3AEC4}"/>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288" name="Text Box 17">
          <a:extLst>
            <a:ext uri="{FF2B5EF4-FFF2-40B4-BE49-F238E27FC236}">
              <a16:creationId xmlns:a16="http://schemas.microsoft.com/office/drawing/2014/main" xmlns="" id="{C5D4FF63-D4E3-40BE-B327-2AFBDA2D5BAF}"/>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289" name="Text Box 18">
          <a:extLst>
            <a:ext uri="{FF2B5EF4-FFF2-40B4-BE49-F238E27FC236}">
              <a16:creationId xmlns:a16="http://schemas.microsoft.com/office/drawing/2014/main" xmlns="" id="{C1999948-DA08-439D-9857-6BCCA0AF0483}"/>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290" name="Text Box 19">
          <a:extLst>
            <a:ext uri="{FF2B5EF4-FFF2-40B4-BE49-F238E27FC236}">
              <a16:creationId xmlns:a16="http://schemas.microsoft.com/office/drawing/2014/main" xmlns="" id="{54F439E5-B9A8-46CC-80D8-540B4091A50E}"/>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291" name="Text Box 16">
          <a:extLst>
            <a:ext uri="{FF2B5EF4-FFF2-40B4-BE49-F238E27FC236}">
              <a16:creationId xmlns:a16="http://schemas.microsoft.com/office/drawing/2014/main" xmlns="" id="{EF0DFD27-4584-4B48-ABB5-34E5BD5CF377}"/>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292" name="Text Box 16">
          <a:extLst>
            <a:ext uri="{FF2B5EF4-FFF2-40B4-BE49-F238E27FC236}">
              <a16:creationId xmlns:a16="http://schemas.microsoft.com/office/drawing/2014/main" xmlns="" id="{00000000-0008-0000-0800-000046000000}"/>
            </a:ext>
          </a:extLst>
        </xdr:cNvPr>
        <xdr:cNvSpPr txBox="1">
          <a:spLocks noChangeArrowheads="1"/>
        </xdr:cNvSpPr>
      </xdr:nvSpPr>
      <xdr:spPr bwMode="auto">
        <a:xfrm>
          <a:off x="40366950"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293" name="Text Box 17">
          <a:extLst>
            <a:ext uri="{FF2B5EF4-FFF2-40B4-BE49-F238E27FC236}">
              <a16:creationId xmlns:a16="http://schemas.microsoft.com/office/drawing/2014/main" xmlns="" id="{00000000-0008-0000-0800-000047000000}"/>
            </a:ext>
          </a:extLst>
        </xdr:cNvPr>
        <xdr:cNvSpPr txBox="1">
          <a:spLocks noChangeArrowheads="1"/>
        </xdr:cNvSpPr>
      </xdr:nvSpPr>
      <xdr:spPr bwMode="auto">
        <a:xfrm>
          <a:off x="40366950"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294" name="Text Box 18">
          <a:extLst>
            <a:ext uri="{FF2B5EF4-FFF2-40B4-BE49-F238E27FC236}">
              <a16:creationId xmlns:a16="http://schemas.microsoft.com/office/drawing/2014/main" xmlns="" id="{00000000-0008-0000-0800-000048000000}"/>
            </a:ext>
          </a:extLst>
        </xdr:cNvPr>
        <xdr:cNvSpPr txBox="1">
          <a:spLocks noChangeArrowheads="1"/>
        </xdr:cNvSpPr>
      </xdr:nvSpPr>
      <xdr:spPr bwMode="auto">
        <a:xfrm>
          <a:off x="40366950"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9295" name="Text Box 19">
          <a:extLst>
            <a:ext uri="{FF2B5EF4-FFF2-40B4-BE49-F238E27FC236}">
              <a16:creationId xmlns:a16="http://schemas.microsoft.com/office/drawing/2014/main" xmlns="" id="{00000000-0008-0000-0800-000049000000}"/>
            </a:ext>
          </a:extLst>
        </xdr:cNvPr>
        <xdr:cNvSpPr txBox="1">
          <a:spLocks noChangeArrowheads="1"/>
        </xdr:cNvSpPr>
      </xdr:nvSpPr>
      <xdr:spPr bwMode="auto">
        <a:xfrm>
          <a:off x="40366950" y="4572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24</xdr:row>
      <xdr:rowOff>504825</xdr:rowOff>
    </xdr:from>
    <xdr:ext cx="95250" cy="442269"/>
    <xdr:sp macro="" textlink="">
      <xdr:nvSpPr>
        <xdr:cNvPr id="9296" name="Text Box 15">
          <a:extLst>
            <a:ext uri="{FF2B5EF4-FFF2-40B4-BE49-F238E27FC236}">
              <a16:creationId xmlns:a16="http://schemas.microsoft.com/office/drawing/2014/main" xmlns="" id="{00000000-0008-0000-0800-00004A000000}"/>
            </a:ext>
          </a:extLst>
        </xdr:cNvPr>
        <xdr:cNvSpPr txBox="1">
          <a:spLocks noChangeArrowheads="1"/>
        </xdr:cNvSpPr>
      </xdr:nvSpPr>
      <xdr:spPr bwMode="auto">
        <a:xfrm>
          <a:off x="403669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27</xdr:row>
      <xdr:rowOff>504825</xdr:rowOff>
    </xdr:from>
    <xdr:ext cx="95250" cy="444014"/>
    <xdr:sp macro="" textlink="">
      <xdr:nvSpPr>
        <xdr:cNvPr id="9297" name="Text Box 15">
          <a:extLst>
            <a:ext uri="{FF2B5EF4-FFF2-40B4-BE49-F238E27FC236}">
              <a16:creationId xmlns:a16="http://schemas.microsoft.com/office/drawing/2014/main" xmlns="" id="{00000000-0008-0000-0800-0000CD020000}"/>
            </a:ext>
          </a:extLst>
        </xdr:cNvPr>
        <xdr:cNvSpPr txBox="1">
          <a:spLocks noChangeArrowheads="1"/>
        </xdr:cNvSpPr>
      </xdr:nvSpPr>
      <xdr:spPr bwMode="auto">
        <a:xfrm>
          <a:off x="22240875" y="116205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29</xdr:row>
      <xdr:rowOff>0</xdr:rowOff>
    </xdr:from>
    <xdr:to>
      <xdr:col>21</xdr:col>
      <xdr:colOff>95250</xdr:colOff>
      <xdr:row>29</xdr:row>
      <xdr:rowOff>171450</xdr:rowOff>
    </xdr:to>
    <xdr:sp macro="" textlink="">
      <xdr:nvSpPr>
        <xdr:cNvPr id="9298" name="Text Box 16">
          <a:extLst>
            <a:ext uri="{FF2B5EF4-FFF2-40B4-BE49-F238E27FC236}">
              <a16:creationId xmlns:a16="http://schemas.microsoft.com/office/drawing/2014/main" xmlns="" id="{00000000-0008-0000-0800-00005F18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9299" name="Text Box 17">
          <a:extLst>
            <a:ext uri="{FF2B5EF4-FFF2-40B4-BE49-F238E27FC236}">
              <a16:creationId xmlns:a16="http://schemas.microsoft.com/office/drawing/2014/main" xmlns="" id="{00000000-0008-0000-0800-00006018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9300" name="Text Box 18">
          <a:extLst>
            <a:ext uri="{FF2B5EF4-FFF2-40B4-BE49-F238E27FC236}">
              <a16:creationId xmlns:a16="http://schemas.microsoft.com/office/drawing/2014/main" xmlns="" id="{00000000-0008-0000-0800-00006118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29</xdr:row>
      <xdr:rowOff>0</xdr:rowOff>
    </xdr:from>
    <xdr:to>
      <xdr:col>21</xdr:col>
      <xdr:colOff>95250</xdr:colOff>
      <xdr:row>29</xdr:row>
      <xdr:rowOff>171450</xdr:rowOff>
    </xdr:to>
    <xdr:sp macro="" textlink="">
      <xdr:nvSpPr>
        <xdr:cNvPr id="9301" name="Text Box 19">
          <a:extLst>
            <a:ext uri="{FF2B5EF4-FFF2-40B4-BE49-F238E27FC236}">
              <a16:creationId xmlns:a16="http://schemas.microsoft.com/office/drawing/2014/main" xmlns="" id="{00000000-0008-0000-0800-00006218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29</xdr:row>
      <xdr:rowOff>0</xdr:rowOff>
    </xdr:from>
    <xdr:ext cx="95250" cy="171450"/>
    <xdr:sp macro="" textlink="">
      <xdr:nvSpPr>
        <xdr:cNvPr id="9302"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03"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04"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05"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30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307" name="Text Box 16">
          <a:extLst>
            <a:ext uri="{FF2B5EF4-FFF2-40B4-BE49-F238E27FC236}">
              <a16:creationId xmlns:a16="http://schemas.microsoft.com/office/drawing/2014/main" xmlns="" id="{00000000-0008-0000-0800-000046000000}"/>
            </a:ext>
          </a:extLst>
        </xdr:cNvPr>
        <xdr:cNvSpPr txBox="1">
          <a:spLocks noChangeArrowheads="1"/>
        </xdr:cNvSpPr>
      </xdr:nvSpPr>
      <xdr:spPr bwMode="auto">
        <a:xfrm>
          <a:off x="38966775"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308" name="Text Box 17">
          <a:extLst>
            <a:ext uri="{FF2B5EF4-FFF2-40B4-BE49-F238E27FC236}">
              <a16:creationId xmlns:a16="http://schemas.microsoft.com/office/drawing/2014/main" xmlns="" id="{00000000-0008-0000-0800-000047000000}"/>
            </a:ext>
          </a:extLst>
        </xdr:cNvPr>
        <xdr:cNvSpPr txBox="1">
          <a:spLocks noChangeArrowheads="1"/>
        </xdr:cNvSpPr>
      </xdr:nvSpPr>
      <xdr:spPr bwMode="auto">
        <a:xfrm>
          <a:off x="38966775"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309" name="Text Box 18">
          <a:extLst>
            <a:ext uri="{FF2B5EF4-FFF2-40B4-BE49-F238E27FC236}">
              <a16:creationId xmlns:a16="http://schemas.microsoft.com/office/drawing/2014/main" xmlns="" id="{00000000-0008-0000-0800-000048000000}"/>
            </a:ext>
          </a:extLst>
        </xdr:cNvPr>
        <xdr:cNvSpPr txBox="1">
          <a:spLocks noChangeArrowheads="1"/>
        </xdr:cNvSpPr>
      </xdr:nvSpPr>
      <xdr:spPr bwMode="auto">
        <a:xfrm>
          <a:off x="38966775"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310" name="Text Box 19">
          <a:extLst>
            <a:ext uri="{FF2B5EF4-FFF2-40B4-BE49-F238E27FC236}">
              <a16:creationId xmlns:a16="http://schemas.microsoft.com/office/drawing/2014/main" xmlns="" id="{00000000-0008-0000-0800-000049000000}"/>
            </a:ext>
          </a:extLst>
        </xdr:cNvPr>
        <xdr:cNvSpPr txBox="1">
          <a:spLocks noChangeArrowheads="1"/>
        </xdr:cNvSpPr>
      </xdr:nvSpPr>
      <xdr:spPr bwMode="auto">
        <a:xfrm>
          <a:off x="38966775"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29</xdr:row>
      <xdr:rowOff>504825</xdr:rowOff>
    </xdr:from>
    <xdr:ext cx="95250" cy="442269"/>
    <xdr:sp macro="" textlink="">
      <xdr:nvSpPr>
        <xdr:cNvPr id="9311" name="Text Box 15">
          <a:extLst>
            <a:ext uri="{FF2B5EF4-FFF2-40B4-BE49-F238E27FC236}">
              <a16:creationId xmlns:a16="http://schemas.microsoft.com/office/drawing/2014/main" xmlns="" id="{00000000-0008-0000-0800-00004A000000}"/>
            </a:ext>
          </a:extLst>
        </xdr:cNvPr>
        <xdr:cNvSpPr txBox="1">
          <a:spLocks noChangeArrowheads="1"/>
        </xdr:cNvSpPr>
      </xdr:nvSpPr>
      <xdr:spPr bwMode="auto">
        <a:xfrm>
          <a:off x="38966775"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9312" name="Text Box 16">
          <a:extLst>
            <a:ext uri="{FF2B5EF4-FFF2-40B4-BE49-F238E27FC236}">
              <a16:creationId xmlns:a16="http://schemas.microsoft.com/office/drawing/2014/main" xmlns="" id="{00000000-0008-0000-0800-0000DC02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9313" name="Text Box 17">
          <a:extLst>
            <a:ext uri="{FF2B5EF4-FFF2-40B4-BE49-F238E27FC236}">
              <a16:creationId xmlns:a16="http://schemas.microsoft.com/office/drawing/2014/main" xmlns="" id="{00000000-0008-0000-0800-0000DD02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9314" name="Text Box 18">
          <a:extLst>
            <a:ext uri="{FF2B5EF4-FFF2-40B4-BE49-F238E27FC236}">
              <a16:creationId xmlns:a16="http://schemas.microsoft.com/office/drawing/2014/main" xmlns="" id="{00000000-0008-0000-0800-0000DE02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0</xdr:rowOff>
    </xdr:from>
    <xdr:ext cx="95250" cy="171450"/>
    <xdr:sp macro="" textlink="">
      <xdr:nvSpPr>
        <xdr:cNvPr id="9315" name="Text Box 19">
          <a:extLst>
            <a:ext uri="{FF2B5EF4-FFF2-40B4-BE49-F238E27FC236}">
              <a16:creationId xmlns:a16="http://schemas.microsoft.com/office/drawing/2014/main" xmlns="" id="{00000000-0008-0000-0800-0000DF020000}"/>
            </a:ext>
          </a:extLst>
        </xdr:cNvPr>
        <xdr:cNvSpPr txBox="1">
          <a:spLocks noChangeArrowheads="1"/>
        </xdr:cNvSpPr>
      </xdr:nvSpPr>
      <xdr:spPr bwMode="auto">
        <a:xfrm>
          <a:off x="22240875"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29</xdr:row>
      <xdr:rowOff>504825</xdr:rowOff>
    </xdr:from>
    <xdr:ext cx="95250" cy="213632"/>
    <xdr:sp macro="" textlink="">
      <xdr:nvSpPr>
        <xdr:cNvPr id="9316" name="Text Box 15">
          <a:extLst>
            <a:ext uri="{FF2B5EF4-FFF2-40B4-BE49-F238E27FC236}">
              <a16:creationId xmlns:a16="http://schemas.microsoft.com/office/drawing/2014/main" xmlns="" id="{00000000-0008-0000-0800-0000E0020000}"/>
            </a:ext>
          </a:extLst>
        </xdr:cNvPr>
        <xdr:cNvSpPr txBox="1">
          <a:spLocks noChangeArrowheads="1"/>
        </xdr:cNvSpPr>
      </xdr:nvSpPr>
      <xdr:spPr bwMode="auto">
        <a:xfrm>
          <a:off x="22240875"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17"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18"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9319"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1296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3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321" name="Text Box 16">
          <a:extLst>
            <a:ext uri="{FF2B5EF4-FFF2-40B4-BE49-F238E27FC236}">
              <a16:creationId xmlns:a16="http://schemas.microsoft.com/office/drawing/2014/main" xmlns="" id="{FDE59AE3-B891-4E3A-96C1-3FD0B9A3AEC4}"/>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322" name="Text Box 17">
          <a:extLst>
            <a:ext uri="{FF2B5EF4-FFF2-40B4-BE49-F238E27FC236}">
              <a16:creationId xmlns:a16="http://schemas.microsoft.com/office/drawing/2014/main" xmlns="" id="{C5D4FF63-D4E3-40BE-B327-2AFBDA2D5BAF}"/>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323" name="Text Box 18">
          <a:extLst>
            <a:ext uri="{FF2B5EF4-FFF2-40B4-BE49-F238E27FC236}">
              <a16:creationId xmlns:a16="http://schemas.microsoft.com/office/drawing/2014/main" xmlns="" id="{C1999948-DA08-439D-9857-6BCCA0AF0483}"/>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324" name="Text Box 19">
          <a:extLst>
            <a:ext uri="{FF2B5EF4-FFF2-40B4-BE49-F238E27FC236}">
              <a16:creationId xmlns:a16="http://schemas.microsoft.com/office/drawing/2014/main" xmlns="" id="{54F439E5-B9A8-46CC-80D8-540B4091A50E}"/>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325" name="Text Box 16">
          <a:extLst>
            <a:ext uri="{FF2B5EF4-FFF2-40B4-BE49-F238E27FC236}">
              <a16:creationId xmlns:a16="http://schemas.microsoft.com/office/drawing/2014/main" xmlns="" id="{EF0DFD27-4584-4B48-ABB5-34E5BD5CF377}"/>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326" name="Text Box 16">
          <a:extLst>
            <a:ext uri="{FF2B5EF4-FFF2-40B4-BE49-F238E27FC236}">
              <a16:creationId xmlns:a16="http://schemas.microsoft.com/office/drawing/2014/main" xmlns="" id="{00000000-0008-0000-0800-000046000000}"/>
            </a:ext>
          </a:extLst>
        </xdr:cNvPr>
        <xdr:cNvSpPr txBox="1">
          <a:spLocks noChangeArrowheads="1"/>
        </xdr:cNvSpPr>
      </xdr:nvSpPr>
      <xdr:spPr bwMode="auto">
        <a:xfrm>
          <a:off x="40366950"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327" name="Text Box 17">
          <a:extLst>
            <a:ext uri="{FF2B5EF4-FFF2-40B4-BE49-F238E27FC236}">
              <a16:creationId xmlns:a16="http://schemas.microsoft.com/office/drawing/2014/main" xmlns="" id="{00000000-0008-0000-0800-000047000000}"/>
            </a:ext>
          </a:extLst>
        </xdr:cNvPr>
        <xdr:cNvSpPr txBox="1">
          <a:spLocks noChangeArrowheads="1"/>
        </xdr:cNvSpPr>
      </xdr:nvSpPr>
      <xdr:spPr bwMode="auto">
        <a:xfrm>
          <a:off x="40366950"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328" name="Text Box 18">
          <a:extLst>
            <a:ext uri="{FF2B5EF4-FFF2-40B4-BE49-F238E27FC236}">
              <a16:creationId xmlns:a16="http://schemas.microsoft.com/office/drawing/2014/main" xmlns="" id="{00000000-0008-0000-0800-000048000000}"/>
            </a:ext>
          </a:extLst>
        </xdr:cNvPr>
        <xdr:cNvSpPr txBox="1">
          <a:spLocks noChangeArrowheads="1"/>
        </xdr:cNvSpPr>
      </xdr:nvSpPr>
      <xdr:spPr bwMode="auto">
        <a:xfrm>
          <a:off x="40366950"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329" name="Text Box 19">
          <a:extLst>
            <a:ext uri="{FF2B5EF4-FFF2-40B4-BE49-F238E27FC236}">
              <a16:creationId xmlns:a16="http://schemas.microsoft.com/office/drawing/2014/main" xmlns="" id="{00000000-0008-0000-0800-000049000000}"/>
            </a:ext>
          </a:extLst>
        </xdr:cNvPr>
        <xdr:cNvSpPr txBox="1">
          <a:spLocks noChangeArrowheads="1"/>
        </xdr:cNvSpPr>
      </xdr:nvSpPr>
      <xdr:spPr bwMode="auto">
        <a:xfrm>
          <a:off x="40366950" y="9334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29</xdr:row>
      <xdr:rowOff>504825</xdr:rowOff>
    </xdr:from>
    <xdr:ext cx="95250" cy="442269"/>
    <xdr:sp macro="" textlink="">
      <xdr:nvSpPr>
        <xdr:cNvPr id="9330" name="Text Box 15">
          <a:extLst>
            <a:ext uri="{FF2B5EF4-FFF2-40B4-BE49-F238E27FC236}">
              <a16:creationId xmlns:a16="http://schemas.microsoft.com/office/drawing/2014/main" xmlns="" id="{00000000-0008-0000-0800-00004A000000}"/>
            </a:ext>
          </a:extLst>
        </xdr:cNvPr>
        <xdr:cNvSpPr txBox="1">
          <a:spLocks noChangeArrowheads="1"/>
        </xdr:cNvSpPr>
      </xdr:nvSpPr>
      <xdr:spPr bwMode="auto">
        <a:xfrm>
          <a:off x="403669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25</xdr:row>
      <xdr:rowOff>504825</xdr:rowOff>
    </xdr:from>
    <xdr:to>
      <xdr:col>21</xdr:col>
      <xdr:colOff>95250</xdr:colOff>
      <xdr:row>26</xdr:row>
      <xdr:rowOff>5941</xdr:rowOff>
    </xdr:to>
    <xdr:sp macro="" textlink="">
      <xdr:nvSpPr>
        <xdr:cNvPr id="9331"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334500"/>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6531</xdr:rowOff>
    </xdr:to>
    <xdr:sp macro="" textlink="">
      <xdr:nvSpPr>
        <xdr:cNvPr id="9332"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6531</xdr:rowOff>
    </xdr:to>
    <xdr:sp macro="" textlink="">
      <xdr:nvSpPr>
        <xdr:cNvPr id="9333"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6531</xdr:rowOff>
    </xdr:to>
    <xdr:sp macro="" textlink="">
      <xdr:nvSpPr>
        <xdr:cNvPr id="9334"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6531</xdr:rowOff>
    </xdr:to>
    <xdr:sp macro="" textlink="">
      <xdr:nvSpPr>
        <xdr:cNvPr id="9335"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36"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37"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38"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4367</xdr:rowOff>
    </xdr:to>
    <xdr:sp macro="" textlink="">
      <xdr:nvSpPr>
        <xdr:cNvPr id="9339"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4367</xdr:rowOff>
    </xdr:to>
    <xdr:sp macro="" textlink="">
      <xdr:nvSpPr>
        <xdr:cNvPr id="9340"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4367</xdr:rowOff>
    </xdr:to>
    <xdr:sp macro="" textlink="">
      <xdr:nvSpPr>
        <xdr:cNvPr id="9341"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4367</xdr:rowOff>
    </xdr:to>
    <xdr:sp macro="" textlink="">
      <xdr:nvSpPr>
        <xdr:cNvPr id="9342"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109357</xdr:rowOff>
    </xdr:to>
    <xdr:sp macro="" textlink="">
      <xdr:nvSpPr>
        <xdr:cNvPr id="9343"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109357</xdr:rowOff>
    </xdr:to>
    <xdr:sp macro="" textlink="">
      <xdr:nvSpPr>
        <xdr:cNvPr id="9344"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109357</xdr:rowOff>
    </xdr:to>
    <xdr:sp macro="" textlink="">
      <xdr:nvSpPr>
        <xdr:cNvPr id="9345"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46"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47"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48"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49"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50"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26</xdr:row>
      <xdr:rowOff>111521</xdr:rowOff>
    </xdr:to>
    <xdr:sp macro="" textlink="">
      <xdr:nvSpPr>
        <xdr:cNvPr id="9351"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91884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109357</xdr:rowOff>
    </xdr:to>
    <xdr:sp macro="" textlink="">
      <xdr:nvSpPr>
        <xdr:cNvPr id="9352"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109357</xdr:rowOff>
    </xdr:to>
    <xdr:sp macro="" textlink="">
      <xdr:nvSpPr>
        <xdr:cNvPr id="9353"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30</xdr:row>
      <xdr:rowOff>301625</xdr:rowOff>
    </xdr:from>
    <xdr:to>
      <xdr:col>21</xdr:col>
      <xdr:colOff>97630</xdr:colOff>
      <xdr:row>31</xdr:row>
      <xdr:rowOff>109357</xdr:rowOff>
    </xdr:to>
    <xdr:sp macro="" textlink="">
      <xdr:nvSpPr>
        <xdr:cNvPr id="9354"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240875" y="13684250"/>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22</xdr:row>
      <xdr:rowOff>504825</xdr:rowOff>
    </xdr:from>
    <xdr:ext cx="95250" cy="442269"/>
    <xdr:sp macro="" textlink="">
      <xdr:nvSpPr>
        <xdr:cNvPr id="93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3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3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3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359"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360"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361"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362"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3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364"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9365"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84391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9366"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84550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36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36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36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37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37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9372"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9373"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9374"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9375"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9376"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0</xdr:rowOff>
    </xdr:from>
    <xdr:ext cx="95250" cy="171450"/>
    <xdr:sp macro="" textlink="">
      <xdr:nvSpPr>
        <xdr:cNvPr id="9377"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27</xdr:row>
      <xdr:rowOff>15875</xdr:rowOff>
    </xdr:from>
    <xdr:ext cx="95250" cy="171450"/>
    <xdr:sp macro="" textlink="">
      <xdr:nvSpPr>
        <xdr:cNvPr id="9378"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11131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37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9380"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9381"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9382"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9383"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38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9385"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0</xdr:rowOff>
    </xdr:from>
    <xdr:ext cx="95250" cy="171450"/>
    <xdr:sp macro="" textlink="">
      <xdr:nvSpPr>
        <xdr:cNvPr id="9386"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28</xdr:row>
      <xdr:rowOff>15875</xdr:rowOff>
    </xdr:from>
    <xdr:ext cx="95250" cy="171450"/>
    <xdr:sp macro="" textlink="">
      <xdr:nvSpPr>
        <xdr:cNvPr id="9387"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1254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3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3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3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91"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92"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93"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94"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3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96"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397"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9398"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1296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39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40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40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9402"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9403"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9404"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9405"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9406"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30</xdr:row>
      <xdr:rowOff>0</xdr:rowOff>
    </xdr:from>
    <xdr:ext cx="95250" cy="171450"/>
    <xdr:sp macro="" textlink="">
      <xdr:nvSpPr>
        <xdr:cNvPr id="9407"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30</xdr:row>
      <xdr:rowOff>15875</xdr:rowOff>
    </xdr:from>
    <xdr:ext cx="95250" cy="171450"/>
    <xdr:sp macro="" textlink="">
      <xdr:nvSpPr>
        <xdr:cNvPr id="9408"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4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4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11"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12"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13"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14"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4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16"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17"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9418"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1296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41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9420"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9421"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9422"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9423"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42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9425"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0</xdr:rowOff>
    </xdr:from>
    <xdr:ext cx="95250" cy="171450"/>
    <xdr:sp macro="" textlink="">
      <xdr:nvSpPr>
        <xdr:cNvPr id="9426"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111156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27</xdr:row>
      <xdr:rowOff>15875</xdr:rowOff>
    </xdr:from>
    <xdr:ext cx="95250" cy="171450"/>
    <xdr:sp macro="" textlink="">
      <xdr:nvSpPr>
        <xdr:cNvPr id="9427"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11131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4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4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4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9431"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9432"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9433"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9434"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4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9436"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0</xdr:rowOff>
    </xdr:from>
    <xdr:ext cx="95250" cy="171450"/>
    <xdr:sp macro="" textlink="">
      <xdr:nvSpPr>
        <xdr:cNvPr id="9437"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1252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28</xdr:row>
      <xdr:rowOff>15875</xdr:rowOff>
    </xdr:from>
    <xdr:ext cx="95250" cy="171450"/>
    <xdr:sp macro="" textlink="">
      <xdr:nvSpPr>
        <xdr:cNvPr id="9438"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1254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43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44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44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42"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43"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44"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45"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44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47"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448"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9449"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1296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4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4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4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9453"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9454"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9455"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9456"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9457"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0</xdr:rowOff>
    </xdr:from>
    <xdr:ext cx="95250" cy="171450"/>
    <xdr:sp macro="" textlink="">
      <xdr:nvSpPr>
        <xdr:cNvPr id="9458"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13382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30</xdr:row>
      <xdr:rowOff>15875</xdr:rowOff>
    </xdr:from>
    <xdr:ext cx="95250" cy="171450"/>
    <xdr:sp macro="" textlink="">
      <xdr:nvSpPr>
        <xdr:cNvPr id="9459"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13398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46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46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46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46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4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4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4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4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4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4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4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4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4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4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4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4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4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4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4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4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4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4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4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4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4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4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4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4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4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4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4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4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4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4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4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4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4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4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4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4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5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5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5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5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5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5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5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5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5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5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5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5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5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5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5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5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5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5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5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5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5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5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5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5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5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5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5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5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5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5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5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5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5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5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5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5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5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5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5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5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5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5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5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5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5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5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5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5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5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5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5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5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5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5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5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5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5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5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5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5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5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5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5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5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5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5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5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5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5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569"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570"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571"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572"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5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574"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0</xdr:rowOff>
    </xdr:from>
    <xdr:ext cx="95250" cy="171450"/>
    <xdr:sp macro="" textlink="">
      <xdr:nvSpPr>
        <xdr:cNvPr id="9575"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139440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29</xdr:row>
      <xdr:rowOff>15875</xdr:rowOff>
    </xdr:from>
    <xdr:ext cx="95250" cy="171450"/>
    <xdr:sp macro="" textlink="">
      <xdr:nvSpPr>
        <xdr:cNvPr id="9576"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1395987" y="1296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57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78" name="Text Box 16">
          <a:extLst>
            <a:ext uri="{FF2B5EF4-FFF2-40B4-BE49-F238E27FC236}">
              <a16:creationId xmlns:a16="http://schemas.microsoft.com/office/drawing/2014/main" xmlns="" id="{FDE59AE3-B891-4E3A-96C1-3FD0B9A3AEC4}"/>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79" name="Text Box 17">
          <a:extLst>
            <a:ext uri="{FF2B5EF4-FFF2-40B4-BE49-F238E27FC236}">
              <a16:creationId xmlns:a16="http://schemas.microsoft.com/office/drawing/2014/main" xmlns="" id="{C5D4FF63-D4E3-40BE-B327-2AFBDA2D5BAF}"/>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0" name="Text Box 18">
          <a:extLst>
            <a:ext uri="{FF2B5EF4-FFF2-40B4-BE49-F238E27FC236}">
              <a16:creationId xmlns:a16="http://schemas.microsoft.com/office/drawing/2014/main" xmlns="" id="{C1999948-DA08-439D-9857-6BCCA0AF0483}"/>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1" name="Text Box 19">
          <a:extLst>
            <a:ext uri="{FF2B5EF4-FFF2-40B4-BE49-F238E27FC236}">
              <a16:creationId xmlns:a16="http://schemas.microsoft.com/office/drawing/2014/main" xmlns="" id="{54F439E5-B9A8-46CC-80D8-540B4091A50E}"/>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2" name="Text Box 16">
          <a:extLst>
            <a:ext uri="{FF2B5EF4-FFF2-40B4-BE49-F238E27FC236}">
              <a16:creationId xmlns:a16="http://schemas.microsoft.com/office/drawing/2014/main" xmlns="" id="{EF0DFD27-4584-4B48-ABB5-34E5BD5CF377}"/>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5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5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5"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6"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7"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88"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5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90"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0</xdr:rowOff>
    </xdr:from>
    <xdr:ext cx="95250" cy="171450"/>
    <xdr:sp macro="" textlink="">
      <xdr:nvSpPr>
        <xdr:cNvPr id="9591"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3623250" y="12954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29</xdr:row>
      <xdr:rowOff>15875</xdr:rowOff>
    </xdr:from>
    <xdr:ext cx="95250" cy="171450"/>
    <xdr:sp macro="" textlink="">
      <xdr:nvSpPr>
        <xdr:cNvPr id="9592"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3624837" y="12969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59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59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59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59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59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5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5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6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6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6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6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6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6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6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6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6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6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6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6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6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6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6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6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6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6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6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6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6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6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6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96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96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6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6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96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96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6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6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6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6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6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6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6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6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96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96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96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96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4343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4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4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64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4343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0</xdr:rowOff>
    </xdr:from>
    <xdr:ext cx="95250" cy="442269"/>
    <xdr:sp macro="" textlink="">
      <xdr:nvSpPr>
        <xdr:cNvPr id="96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4343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5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5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0</xdr:rowOff>
    </xdr:from>
    <xdr:ext cx="95250" cy="442269"/>
    <xdr:sp macro="" textlink="">
      <xdr:nvSpPr>
        <xdr:cNvPr id="965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4343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6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6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6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6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6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6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6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6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96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96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6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6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96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507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96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507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6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6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6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6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6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6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6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6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6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6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96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96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96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70675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97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70675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97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97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97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4391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97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4391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7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7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7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7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7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7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7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7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7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7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7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7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7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7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7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7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7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7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7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7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7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7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7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7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7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7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7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7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8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8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8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8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8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8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8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8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8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98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98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98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8886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98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8886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8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8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8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8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8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8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8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8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8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8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8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8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8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8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8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8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8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8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8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8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8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8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8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8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8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98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98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98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334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99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334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442269"/>
    <xdr:sp macro="" textlink="">
      <xdr:nvSpPr>
        <xdr:cNvPr id="99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504825</xdr:rowOff>
    </xdr:from>
    <xdr:ext cx="95250" cy="213632"/>
    <xdr:sp macro="" textlink="">
      <xdr:nvSpPr>
        <xdr:cNvPr id="99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442269"/>
    <xdr:sp macro="" textlink="">
      <xdr:nvSpPr>
        <xdr:cNvPr id="99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9839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504825</xdr:rowOff>
    </xdr:from>
    <xdr:ext cx="95250" cy="213632"/>
    <xdr:sp macro="" textlink="">
      <xdr:nvSpPr>
        <xdr:cNvPr id="99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9839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99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99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99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99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442269"/>
    <xdr:sp macro="" textlink="">
      <xdr:nvSpPr>
        <xdr:cNvPr id="100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27</xdr:row>
      <xdr:rowOff>504825</xdr:rowOff>
    </xdr:from>
    <xdr:ext cx="95250" cy="213632"/>
    <xdr:sp macro="" textlink="">
      <xdr:nvSpPr>
        <xdr:cNvPr id="100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442269"/>
    <xdr:sp macro="" textlink="">
      <xdr:nvSpPr>
        <xdr:cNvPr id="100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16205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27</xdr:row>
      <xdr:rowOff>504825</xdr:rowOff>
    </xdr:from>
    <xdr:ext cx="95250" cy="213632"/>
    <xdr:sp macro="" textlink="">
      <xdr:nvSpPr>
        <xdr:cNvPr id="100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16205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0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0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0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0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442269"/>
    <xdr:sp macro="" textlink="">
      <xdr:nvSpPr>
        <xdr:cNvPr id="101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28</xdr:row>
      <xdr:rowOff>504825</xdr:rowOff>
    </xdr:from>
    <xdr:ext cx="95250" cy="213632"/>
    <xdr:sp macro="" textlink="">
      <xdr:nvSpPr>
        <xdr:cNvPr id="101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442269"/>
    <xdr:sp macro="" textlink="">
      <xdr:nvSpPr>
        <xdr:cNvPr id="101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2954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28</xdr:row>
      <xdr:rowOff>504825</xdr:rowOff>
    </xdr:from>
    <xdr:ext cx="95250" cy="213632"/>
    <xdr:sp macro="" textlink="">
      <xdr:nvSpPr>
        <xdr:cNvPr id="101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2954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1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1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1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1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442269"/>
    <xdr:sp macro="" textlink="">
      <xdr:nvSpPr>
        <xdr:cNvPr id="102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139440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29</xdr:row>
      <xdr:rowOff>504825</xdr:rowOff>
    </xdr:from>
    <xdr:ext cx="95250" cy="213632"/>
    <xdr:sp macro="" textlink="">
      <xdr:nvSpPr>
        <xdr:cNvPr id="102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139440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442269"/>
    <xdr:sp macro="" textlink="">
      <xdr:nvSpPr>
        <xdr:cNvPr id="102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3623250" y="13382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29</xdr:row>
      <xdr:rowOff>504825</xdr:rowOff>
    </xdr:from>
    <xdr:ext cx="95250" cy="213632"/>
    <xdr:sp macro="" textlink="">
      <xdr:nvSpPr>
        <xdr:cNvPr id="102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3623250" y="13382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32</xdr:row>
      <xdr:rowOff>504825</xdr:rowOff>
    </xdr:from>
    <xdr:ext cx="95250" cy="444014"/>
    <xdr:sp macro="" textlink="">
      <xdr:nvSpPr>
        <xdr:cNvPr id="10229" name="Text Box 15">
          <a:extLst>
            <a:ext uri="{FF2B5EF4-FFF2-40B4-BE49-F238E27FC236}">
              <a16:creationId xmlns:a16="http://schemas.microsoft.com/office/drawing/2014/main" xmlns="" id="{00000000-0008-0000-0800-0000CD020000}"/>
            </a:ext>
          </a:extLst>
        </xdr:cNvPr>
        <xdr:cNvSpPr txBox="1">
          <a:spLocks noChangeArrowheads="1"/>
        </xdr:cNvSpPr>
      </xdr:nvSpPr>
      <xdr:spPr bwMode="auto">
        <a:xfrm>
          <a:off x="22860000" y="59912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34</xdr:row>
      <xdr:rowOff>0</xdr:rowOff>
    </xdr:from>
    <xdr:to>
      <xdr:col>21</xdr:col>
      <xdr:colOff>95250</xdr:colOff>
      <xdr:row>34</xdr:row>
      <xdr:rowOff>171450</xdr:rowOff>
    </xdr:to>
    <xdr:sp macro="" textlink="">
      <xdr:nvSpPr>
        <xdr:cNvPr id="10230" name="Text Box 16">
          <a:extLst>
            <a:ext uri="{FF2B5EF4-FFF2-40B4-BE49-F238E27FC236}">
              <a16:creationId xmlns:a16="http://schemas.microsoft.com/office/drawing/2014/main" xmlns="" id="{00000000-0008-0000-0800-00005F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34</xdr:row>
      <xdr:rowOff>0</xdr:rowOff>
    </xdr:from>
    <xdr:to>
      <xdr:col>21</xdr:col>
      <xdr:colOff>95250</xdr:colOff>
      <xdr:row>34</xdr:row>
      <xdr:rowOff>171450</xdr:rowOff>
    </xdr:to>
    <xdr:sp macro="" textlink="">
      <xdr:nvSpPr>
        <xdr:cNvPr id="10231" name="Text Box 17">
          <a:extLst>
            <a:ext uri="{FF2B5EF4-FFF2-40B4-BE49-F238E27FC236}">
              <a16:creationId xmlns:a16="http://schemas.microsoft.com/office/drawing/2014/main" xmlns="" id="{00000000-0008-0000-0800-000060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34</xdr:row>
      <xdr:rowOff>0</xdr:rowOff>
    </xdr:from>
    <xdr:to>
      <xdr:col>21</xdr:col>
      <xdr:colOff>95250</xdr:colOff>
      <xdr:row>34</xdr:row>
      <xdr:rowOff>171450</xdr:rowOff>
    </xdr:to>
    <xdr:sp macro="" textlink="">
      <xdr:nvSpPr>
        <xdr:cNvPr id="10232" name="Text Box 18">
          <a:extLst>
            <a:ext uri="{FF2B5EF4-FFF2-40B4-BE49-F238E27FC236}">
              <a16:creationId xmlns:a16="http://schemas.microsoft.com/office/drawing/2014/main" xmlns="" id="{00000000-0008-0000-0800-000061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34</xdr:row>
      <xdr:rowOff>0</xdr:rowOff>
    </xdr:from>
    <xdr:to>
      <xdr:col>21</xdr:col>
      <xdr:colOff>95250</xdr:colOff>
      <xdr:row>34</xdr:row>
      <xdr:rowOff>171450</xdr:rowOff>
    </xdr:to>
    <xdr:sp macro="" textlink="">
      <xdr:nvSpPr>
        <xdr:cNvPr id="10233" name="Text Box 19">
          <a:extLst>
            <a:ext uri="{FF2B5EF4-FFF2-40B4-BE49-F238E27FC236}">
              <a16:creationId xmlns:a16="http://schemas.microsoft.com/office/drawing/2014/main" xmlns="" id="{00000000-0008-0000-0800-00006218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34</xdr:row>
      <xdr:rowOff>0</xdr:rowOff>
    </xdr:from>
    <xdr:ext cx="95250" cy="171450"/>
    <xdr:sp macro="" textlink="">
      <xdr:nvSpPr>
        <xdr:cNvPr id="10234"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0</xdr:rowOff>
    </xdr:from>
    <xdr:ext cx="95250" cy="171450"/>
    <xdr:sp macro="" textlink="">
      <xdr:nvSpPr>
        <xdr:cNvPr id="10235"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0</xdr:rowOff>
    </xdr:from>
    <xdr:ext cx="95250" cy="171450"/>
    <xdr:sp macro="" textlink="">
      <xdr:nvSpPr>
        <xdr:cNvPr id="10236"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0</xdr:rowOff>
    </xdr:from>
    <xdr:ext cx="95250" cy="171450"/>
    <xdr:sp macro="" textlink="">
      <xdr:nvSpPr>
        <xdr:cNvPr id="10237"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23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0239" name="Text Box 16">
          <a:extLst>
            <a:ext uri="{FF2B5EF4-FFF2-40B4-BE49-F238E27FC236}">
              <a16:creationId xmlns:a16="http://schemas.microsoft.com/office/drawing/2014/main" xmlns="" id="{00000000-0008-0000-0800-000046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0240" name="Text Box 17">
          <a:extLst>
            <a:ext uri="{FF2B5EF4-FFF2-40B4-BE49-F238E27FC236}">
              <a16:creationId xmlns:a16="http://schemas.microsoft.com/office/drawing/2014/main" xmlns="" id="{00000000-0008-0000-0800-000047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0241" name="Text Box 18">
          <a:extLst>
            <a:ext uri="{FF2B5EF4-FFF2-40B4-BE49-F238E27FC236}">
              <a16:creationId xmlns:a16="http://schemas.microsoft.com/office/drawing/2014/main" xmlns="" id="{00000000-0008-0000-0800-000048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31</xdr:row>
      <xdr:rowOff>0</xdr:rowOff>
    </xdr:from>
    <xdr:ext cx="95250" cy="171450"/>
    <xdr:sp macro="" textlink="">
      <xdr:nvSpPr>
        <xdr:cNvPr id="10242" name="Text Box 19">
          <a:extLst>
            <a:ext uri="{FF2B5EF4-FFF2-40B4-BE49-F238E27FC236}">
              <a16:creationId xmlns:a16="http://schemas.microsoft.com/office/drawing/2014/main" xmlns="" id="{00000000-0008-0000-0800-000049000000}"/>
            </a:ext>
          </a:extLst>
        </xdr:cNvPr>
        <xdr:cNvSpPr txBox="1">
          <a:spLocks noChangeArrowheads="1"/>
        </xdr:cNvSpPr>
      </xdr:nvSpPr>
      <xdr:spPr bwMode="auto">
        <a:xfrm>
          <a:off x="39585900"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34</xdr:row>
      <xdr:rowOff>504825</xdr:rowOff>
    </xdr:from>
    <xdr:ext cx="95250" cy="442269"/>
    <xdr:sp macro="" textlink="">
      <xdr:nvSpPr>
        <xdr:cNvPr id="10243" name="Text Box 15">
          <a:extLst>
            <a:ext uri="{FF2B5EF4-FFF2-40B4-BE49-F238E27FC236}">
              <a16:creationId xmlns:a16="http://schemas.microsoft.com/office/drawing/2014/main" xmlns="" id="{00000000-0008-0000-0800-00004A000000}"/>
            </a:ext>
          </a:extLst>
        </xdr:cNvPr>
        <xdr:cNvSpPr txBox="1">
          <a:spLocks noChangeArrowheads="1"/>
        </xdr:cNvSpPr>
      </xdr:nvSpPr>
      <xdr:spPr bwMode="auto">
        <a:xfrm>
          <a:off x="39585900"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32</xdr:row>
      <xdr:rowOff>504825</xdr:rowOff>
    </xdr:from>
    <xdr:ext cx="95250" cy="444014"/>
    <xdr:sp macro="" textlink="">
      <xdr:nvSpPr>
        <xdr:cNvPr id="10244" name="Text Box 15">
          <a:extLst>
            <a:ext uri="{FF2B5EF4-FFF2-40B4-BE49-F238E27FC236}">
              <a16:creationId xmlns:a16="http://schemas.microsoft.com/office/drawing/2014/main" xmlns="" id="{00000000-0008-0000-0800-0000CD020000}"/>
            </a:ext>
          </a:extLst>
        </xdr:cNvPr>
        <xdr:cNvSpPr txBox="1">
          <a:spLocks noChangeArrowheads="1"/>
        </xdr:cNvSpPr>
      </xdr:nvSpPr>
      <xdr:spPr bwMode="auto">
        <a:xfrm>
          <a:off x="22860000" y="599122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34</xdr:row>
      <xdr:rowOff>0</xdr:rowOff>
    </xdr:from>
    <xdr:ext cx="95250" cy="171450"/>
    <xdr:sp macro="" textlink="">
      <xdr:nvSpPr>
        <xdr:cNvPr id="10245" name="Text Box 16">
          <a:extLst>
            <a:ext uri="{FF2B5EF4-FFF2-40B4-BE49-F238E27FC236}">
              <a16:creationId xmlns:a16="http://schemas.microsoft.com/office/drawing/2014/main" xmlns="" id="{00000000-0008-0000-0800-0000DC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34</xdr:row>
      <xdr:rowOff>0</xdr:rowOff>
    </xdr:from>
    <xdr:ext cx="95250" cy="171450"/>
    <xdr:sp macro="" textlink="">
      <xdr:nvSpPr>
        <xdr:cNvPr id="10246" name="Text Box 17">
          <a:extLst>
            <a:ext uri="{FF2B5EF4-FFF2-40B4-BE49-F238E27FC236}">
              <a16:creationId xmlns:a16="http://schemas.microsoft.com/office/drawing/2014/main" xmlns="" id="{00000000-0008-0000-0800-0000DD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34</xdr:row>
      <xdr:rowOff>0</xdr:rowOff>
    </xdr:from>
    <xdr:ext cx="95250" cy="171450"/>
    <xdr:sp macro="" textlink="">
      <xdr:nvSpPr>
        <xdr:cNvPr id="10247" name="Text Box 18">
          <a:extLst>
            <a:ext uri="{FF2B5EF4-FFF2-40B4-BE49-F238E27FC236}">
              <a16:creationId xmlns:a16="http://schemas.microsoft.com/office/drawing/2014/main" xmlns="" id="{00000000-0008-0000-0800-0000DE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34</xdr:row>
      <xdr:rowOff>0</xdr:rowOff>
    </xdr:from>
    <xdr:ext cx="95250" cy="171450"/>
    <xdr:sp macro="" textlink="">
      <xdr:nvSpPr>
        <xdr:cNvPr id="10248" name="Text Box 19">
          <a:extLst>
            <a:ext uri="{FF2B5EF4-FFF2-40B4-BE49-F238E27FC236}">
              <a16:creationId xmlns:a16="http://schemas.microsoft.com/office/drawing/2014/main" xmlns="" id="{00000000-0008-0000-0800-0000DF020000}"/>
            </a:ext>
          </a:extLst>
        </xdr:cNvPr>
        <xdr:cNvSpPr txBox="1">
          <a:spLocks noChangeArrowheads="1"/>
        </xdr:cNvSpPr>
      </xdr:nvSpPr>
      <xdr:spPr bwMode="auto">
        <a:xfrm>
          <a:off x="22860000"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34</xdr:row>
      <xdr:rowOff>504825</xdr:rowOff>
    </xdr:from>
    <xdr:ext cx="95250" cy="213632"/>
    <xdr:sp macro="" textlink="">
      <xdr:nvSpPr>
        <xdr:cNvPr id="10249" name="Text Box 15">
          <a:extLst>
            <a:ext uri="{FF2B5EF4-FFF2-40B4-BE49-F238E27FC236}">
              <a16:creationId xmlns:a16="http://schemas.microsoft.com/office/drawing/2014/main" xmlns="" id="{00000000-0008-0000-0800-0000E0020000}"/>
            </a:ext>
          </a:extLst>
        </xdr:cNvPr>
        <xdr:cNvSpPr txBox="1">
          <a:spLocks noChangeArrowheads="1"/>
        </xdr:cNvSpPr>
      </xdr:nvSpPr>
      <xdr:spPr bwMode="auto">
        <a:xfrm>
          <a:off x="22860000"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34</xdr:row>
      <xdr:rowOff>504825</xdr:rowOff>
    </xdr:from>
    <xdr:ext cx="95250" cy="444331"/>
    <xdr:sp macro="" textlink="">
      <xdr:nvSpPr>
        <xdr:cNvPr id="10250" name="Text Box 15">
          <a:extLst>
            <a:ext uri="{FF2B5EF4-FFF2-40B4-BE49-F238E27FC236}">
              <a16:creationId xmlns:a16="http://schemas.microsoft.com/office/drawing/2014/main" xmlns="" id="{00000000-0008-0000-0800-0000E8020000}"/>
            </a:ext>
          </a:extLst>
        </xdr:cNvPr>
        <xdr:cNvSpPr txBox="1">
          <a:spLocks noChangeArrowheads="1"/>
        </xdr:cNvSpPr>
      </xdr:nvSpPr>
      <xdr:spPr bwMode="auto">
        <a:xfrm>
          <a:off x="22860000" y="688657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0</xdr:rowOff>
    </xdr:from>
    <xdr:ext cx="95250" cy="171450"/>
    <xdr:sp macro="" textlink="">
      <xdr:nvSpPr>
        <xdr:cNvPr id="10251"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0</xdr:rowOff>
    </xdr:from>
    <xdr:ext cx="95250" cy="171450"/>
    <xdr:sp macro="" textlink="">
      <xdr:nvSpPr>
        <xdr:cNvPr id="10252"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201352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34</xdr:row>
      <xdr:rowOff>15875</xdr:rowOff>
    </xdr:from>
    <xdr:ext cx="95250" cy="171450"/>
    <xdr:sp macro="" textlink="">
      <xdr:nvSpPr>
        <xdr:cNvPr id="10253"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2015112" y="6454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2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55" name="Text Box 16">
          <a:extLst>
            <a:ext uri="{FF2B5EF4-FFF2-40B4-BE49-F238E27FC236}">
              <a16:creationId xmlns:a16="http://schemas.microsoft.com/office/drawing/2014/main" xmlns="" id="{FDE59AE3-B891-4E3A-96C1-3FD0B9A3AEC4}"/>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56" name="Text Box 17">
          <a:extLst>
            <a:ext uri="{FF2B5EF4-FFF2-40B4-BE49-F238E27FC236}">
              <a16:creationId xmlns:a16="http://schemas.microsoft.com/office/drawing/2014/main" xmlns="" id="{C5D4FF63-D4E3-40BE-B327-2AFBDA2D5BAF}"/>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57" name="Text Box 18">
          <a:extLst>
            <a:ext uri="{FF2B5EF4-FFF2-40B4-BE49-F238E27FC236}">
              <a16:creationId xmlns:a16="http://schemas.microsoft.com/office/drawing/2014/main" xmlns="" id="{C1999948-DA08-439D-9857-6BCCA0AF0483}"/>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58" name="Text Box 19">
          <a:extLst>
            <a:ext uri="{FF2B5EF4-FFF2-40B4-BE49-F238E27FC236}">
              <a16:creationId xmlns:a16="http://schemas.microsoft.com/office/drawing/2014/main" xmlns="" id="{54F439E5-B9A8-46CC-80D8-540B4091A50E}"/>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59" name="Text Box 16">
          <a:extLst>
            <a:ext uri="{FF2B5EF4-FFF2-40B4-BE49-F238E27FC236}">
              <a16:creationId xmlns:a16="http://schemas.microsoft.com/office/drawing/2014/main" xmlns="" id="{EF0DFD27-4584-4B48-ABB5-34E5BD5CF377}"/>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0260" name="Text Box 16">
          <a:extLst>
            <a:ext uri="{FF2B5EF4-FFF2-40B4-BE49-F238E27FC236}">
              <a16:creationId xmlns:a16="http://schemas.microsoft.com/office/drawing/2014/main" xmlns="" id="{00000000-0008-0000-0800-000046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0261" name="Text Box 17">
          <a:extLst>
            <a:ext uri="{FF2B5EF4-FFF2-40B4-BE49-F238E27FC236}">
              <a16:creationId xmlns:a16="http://schemas.microsoft.com/office/drawing/2014/main" xmlns="" id="{00000000-0008-0000-0800-000047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0262" name="Text Box 18">
          <a:extLst>
            <a:ext uri="{FF2B5EF4-FFF2-40B4-BE49-F238E27FC236}">
              <a16:creationId xmlns:a16="http://schemas.microsoft.com/office/drawing/2014/main" xmlns="" id="{00000000-0008-0000-0800-000048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31</xdr:row>
      <xdr:rowOff>0</xdr:rowOff>
    </xdr:from>
    <xdr:ext cx="95250" cy="171450"/>
    <xdr:sp macro="" textlink="">
      <xdr:nvSpPr>
        <xdr:cNvPr id="10263" name="Text Box 19">
          <a:extLst>
            <a:ext uri="{FF2B5EF4-FFF2-40B4-BE49-F238E27FC236}">
              <a16:creationId xmlns:a16="http://schemas.microsoft.com/office/drawing/2014/main" xmlns="" id="{00000000-0008-0000-0800-000049000000}"/>
            </a:ext>
          </a:extLst>
        </xdr:cNvPr>
        <xdr:cNvSpPr txBox="1">
          <a:spLocks noChangeArrowheads="1"/>
        </xdr:cNvSpPr>
      </xdr:nvSpPr>
      <xdr:spPr bwMode="auto">
        <a:xfrm>
          <a:off x="40986075" y="446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34</xdr:row>
      <xdr:rowOff>504825</xdr:rowOff>
    </xdr:from>
    <xdr:ext cx="95250" cy="442269"/>
    <xdr:sp macro="" textlink="">
      <xdr:nvSpPr>
        <xdr:cNvPr id="10264" name="Text Box 15">
          <a:extLst>
            <a:ext uri="{FF2B5EF4-FFF2-40B4-BE49-F238E27FC236}">
              <a16:creationId xmlns:a16="http://schemas.microsoft.com/office/drawing/2014/main" xmlns="" id="{00000000-0008-0000-0800-00004A000000}"/>
            </a:ext>
          </a:extLst>
        </xdr:cNvPr>
        <xdr:cNvSpPr txBox="1">
          <a:spLocks noChangeArrowheads="1"/>
        </xdr:cNvSpPr>
      </xdr:nvSpPr>
      <xdr:spPr bwMode="auto">
        <a:xfrm>
          <a:off x="409860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35</xdr:row>
      <xdr:rowOff>504825</xdr:rowOff>
    </xdr:from>
    <xdr:to>
      <xdr:col>21</xdr:col>
      <xdr:colOff>95250</xdr:colOff>
      <xdr:row>36</xdr:row>
      <xdr:rowOff>5942</xdr:rowOff>
    </xdr:to>
    <xdr:sp macro="" textlink="">
      <xdr:nvSpPr>
        <xdr:cNvPr id="10265"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334250"/>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6532</xdr:rowOff>
    </xdr:to>
    <xdr:sp macro="" textlink="">
      <xdr:nvSpPr>
        <xdr:cNvPr id="10266"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6532</xdr:rowOff>
    </xdr:to>
    <xdr:sp macro="" textlink="">
      <xdr:nvSpPr>
        <xdr:cNvPr id="10267"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6532</xdr:rowOff>
    </xdr:to>
    <xdr:sp macro="" textlink="">
      <xdr:nvSpPr>
        <xdr:cNvPr id="10268"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6532</xdr:rowOff>
    </xdr:to>
    <xdr:sp macro="" textlink="">
      <xdr:nvSpPr>
        <xdr:cNvPr id="10269"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0"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1"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2"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3"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4"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5"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6"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7"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35</xdr:row>
      <xdr:rowOff>301625</xdr:rowOff>
    </xdr:from>
    <xdr:to>
      <xdr:col>21</xdr:col>
      <xdr:colOff>97630</xdr:colOff>
      <xdr:row>36</xdr:row>
      <xdr:rowOff>111522</xdr:rowOff>
    </xdr:to>
    <xdr:sp macro="" textlink="">
      <xdr:nvSpPr>
        <xdr:cNvPr id="10278" name="Text Box 15">
          <a:extLst>
            <a:ext uri="{FF2B5EF4-FFF2-40B4-BE49-F238E27FC236}">
              <a16:creationId xmlns:a16="http://schemas.microsoft.com/office/drawing/2014/main" xmlns="" id="{00000000-0008-0000-0800-000009000000}"/>
            </a:ext>
          </a:extLst>
        </xdr:cNvPr>
        <xdr:cNvSpPr txBox="1">
          <a:spLocks noChangeArrowheads="1"/>
        </xdr:cNvSpPr>
      </xdr:nvSpPr>
      <xdr:spPr bwMode="auto">
        <a:xfrm>
          <a:off x="22860000" y="718820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32</xdr:row>
      <xdr:rowOff>504825</xdr:rowOff>
    </xdr:from>
    <xdr:ext cx="95250" cy="442269"/>
    <xdr:sp macro="" textlink="">
      <xdr:nvSpPr>
        <xdr:cNvPr id="102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32</xdr:row>
      <xdr:rowOff>504825</xdr:rowOff>
    </xdr:from>
    <xdr:ext cx="95250" cy="213632"/>
    <xdr:sp macro="" textlink="">
      <xdr:nvSpPr>
        <xdr:cNvPr id="102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442269"/>
    <xdr:sp macro="" textlink="">
      <xdr:nvSpPr>
        <xdr:cNvPr id="102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213632"/>
    <xdr:sp macro="" textlink="">
      <xdr:nvSpPr>
        <xdr:cNvPr id="102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83" name="Text Box 16">
          <a:extLst>
            <a:ext uri="{FF2B5EF4-FFF2-40B4-BE49-F238E27FC236}">
              <a16:creationId xmlns:a16="http://schemas.microsoft.com/office/drawing/2014/main" xmlns="" id="{00000000-0008-0000-0800-000029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84" name="Text Box 17">
          <a:extLst>
            <a:ext uri="{FF2B5EF4-FFF2-40B4-BE49-F238E27FC236}">
              <a16:creationId xmlns:a16="http://schemas.microsoft.com/office/drawing/2014/main" xmlns="" id="{00000000-0008-0000-0800-00002A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85" name="Text Box 18">
          <a:extLst>
            <a:ext uri="{FF2B5EF4-FFF2-40B4-BE49-F238E27FC236}">
              <a16:creationId xmlns:a16="http://schemas.microsoft.com/office/drawing/2014/main" xmlns="" id="{00000000-0008-0000-0800-00002B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86" name="Text Box 19">
          <a:extLst>
            <a:ext uri="{FF2B5EF4-FFF2-40B4-BE49-F238E27FC236}">
              <a16:creationId xmlns:a16="http://schemas.microsoft.com/office/drawing/2014/main" xmlns="" id="{00000000-0008-0000-0800-00002C00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2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88" name="Text Box 16">
          <a:extLst>
            <a:ext uri="{FF2B5EF4-FFF2-40B4-BE49-F238E27FC236}">
              <a16:creationId xmlns:a16="http://schemas.microsoft.com/office/drawing/2014/main" xmlns="" id="{00000000-0008-0000-0800-00000A03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0</xdr:rowOff>
    </xdr:from>
    <xdr:ext cx="95250" cy="171450"/>
    <xdr:sp macro="" textlink="">
      <xdr:nvSpPr>
        <xdr:cNvPr id="10289" name="Text Box 17">
          <a:extLst>
            <a:ext uri="{FF2B5EF4-FFF2-40B4-BE49-F238E27FC236}">
              <a16:creationId xmlns:a16="http://schemas.microsoft.com/office/drawing/2014/main" xmlns="" id="{00000000-0008-0000-0800-00000B030000}"/>
            </a:ext>
          </a:extLst>
        </xdr:cNvPr>
        <xdr:cNvSpPr txBox="1">
          <a:spLocks noChangeArrowheads="1"/>
        </xdr:cNvSpPr>
      </xdr:nvSpPr>
      <xdr:spPr bwMode="auto">
        <a:xfrm>
          <a:off x="34242375" y="64389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34</xdr:row>
      <xdr:rowOff>15875</xdr:rowOff>
    </xdr:from>
    <xdr:ext cx="95250" cy="171450"/>
    <xdr:sp macro="" textlink="">
      <xdr:nvSpPr>
        <xdr:cNvPr id="10290" name="Text Box 18">
          <a:extLst>
            <a:ext uri="{FF2B5EF4-FFF2-40B4-BE49-F238E27FC236}">
              <a16:creationId xmlns:a16="http://schemas.microsoft.com/office/drawing/2014/main" xmlns="" id="{00000000-0008-0000-0800-00000C030000}"/>
            </a:ext>
          </a:extLst>
        </xdr:cNvPr>
        <xdr:cNvSpPr txBox="1">
          <a:spLocks noChangeArrowheads="1"/>
        </xdr:cNvSpPr>
      </xdr:nvSpPr>
      <xdr:spPr bwMode="auto">
        <a:xfrm>
          <a:off x="34243962" y="64547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29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29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29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29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29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442269"/>
    <xdr:sp macro="" textlink="">
      <xdr:nvSpPr>
        <xdr:cNvPr id="1029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213632"/>
    <xdr:sp macro="" textlink="">
      <xdr:nvSpPr>
        <xdr:cNvPr id="1029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2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2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32</xdr:row>
      <xdr:rowOff>504825</xdr:rowOff>
    </xdr:from>
    <xdr:ext cx="95250" cy="442269"/>
    <xdr:sp macro="" textlink="">
      <xdr:nvSpPr>
        <xdr:cNvPr id="103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32</xdr:row>
      <xdr:rowOff>504825</xdr:rowOff>
    </xdr:from>
    <xdr:ext cx="95250" cy="213632"/>
    <xdr:sp macro="" textlink="">
      <xdr:nvSpPr>
        <xdr:cNvPr id="1030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442269"/>
    <xdr:sp macro="" textlink="">
      <xdr:nvSpPr>
        <xdr:cNvPr id="1030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213632"/>
    <xdr:sp macro="" textlink="">
      <xdr:nvSpPr>
        <xdr:cNvPr id="1030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0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0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442269"/>
    <xdr:sp macro="" textlink="">
      <xdr:nvSpPr>
        <xdr:cNvPr id="103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213632"/>
    <xdr:sp macro="" textlink="">
      <xdr:nvSpPr>
        <xdr:cNvPr id="103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442269"/>
    <xdr:sp macro="" textlink="">
      <xdr:nvSpPr>
        <xdr:cNvPr id="103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213632"/>
    <xdr:sp macro="" textlink="">
      <xdr:nvSpPr>
        <xdr:cNvPr id="103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3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3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2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2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2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3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32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2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442269"/>
    <xdr:sp macro="" textlink="">
      <xdr:nvSpPr>
        <xdr:cNvPr id="103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33</xdr:row>
      <xdr:rowOff>504825</xdr:rowOff>
    </xdr:from>
    <xdr:ext cx="95250" cy="213632"/>
    <xdr:sp macro="" textlink="">
      <xdr:nvSpPr>
        <xdr:cNvPr id="1032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32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33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3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3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3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3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33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33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3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3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33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34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4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4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442269"/>
    <xdr:sp macro="" textlink="">
      <xdr:nvSpPr>
        <xdr:cNvPr id="1034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201352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34</xdr:row>
      <xdr:rowOff>504825</xdr:rowOff>
    </xdr:from>
    <xdr:ext cx="95250" cy="213632"/>
    <xdr:sp macro="" textlink="">
      <xdr:nvSpPr>
        <xdr:cNvPr id="1034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201352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4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4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4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4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4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5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5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5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5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5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5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5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5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5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5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6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36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36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6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6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6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6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6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6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6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7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7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7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7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7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7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7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7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7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7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8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8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8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38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38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8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8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8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8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8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9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9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9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9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9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9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9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9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39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39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40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40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40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0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0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0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0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0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0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0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10"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11"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12"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1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14"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1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16"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1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18"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19"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2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2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2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23"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2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25"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2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30</xdr:row>
      <xdr:rowOff>504825</xdr:rowOff>
    </xdr:from>
    <xdr:ext cx="95250" cy="442269"/>
    <xdr:sp macro="" textlink="">
      <xdr:nvSpPr>
        <xdr:cNvPr id="10427"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238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2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2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3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3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3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3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3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3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3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3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3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3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4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4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4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4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4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4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4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4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4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4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5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5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5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5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5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5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5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5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5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5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6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6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6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6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6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6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6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6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6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6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7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7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7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7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7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7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7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7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442269"/>
    <xdr:sp macro="" textlink="">
      <xdr:nvSpPr>
        <xdr:cNvPr id="1047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497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31</xdr:row>
      <xdr:rowOff>504825</xdr:rowOff>
    </xdr:from>
    <xdr:ext cx="95250" cy="213632"/>
    <xdr:sp macro="" textlink="">
      <xdr:nvSpPr>
        <xdr:cNvPr id="1047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497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8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8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8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8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8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8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8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8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8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8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9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9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9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9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9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9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442269"/>
    <xdr:sp macro="" textlink="">
      <xdr:nvSpPr>
        <xdr:cNvPr id="1049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5991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32</xdr:row>
      <xdr:rowOff>504825</xdr:rowOff>
    </xdr:from>
    <xdr:ext cx="95250" cy="213632"/>
    <xdr:sp macro="" textlink="">
      <xdr:nvSpPr>
        <xdr:cNvPr id="1049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5991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49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49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0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0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0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0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0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0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0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0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0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0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1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1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1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1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1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1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1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1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1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1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2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2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2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2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2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2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2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2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2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2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3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3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3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3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3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3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3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3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3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3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4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4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4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4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4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4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4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4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4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4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5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5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5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5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5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5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5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5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5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5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6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6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6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6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6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6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6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6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6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6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7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7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7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7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7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7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7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7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7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7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8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8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442269"/>
    <xdr:sp macro="" textlink="">
      <xdr:nvSpPr>
        <xdr:cNvPr id="1058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438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33</xdr:row>
      <xdr:rowOff>504825</xdr:rowOff>
    </xdr:from>
    <xdr:ext cx="95250" cy="213632"/>
    <xdr:sp macro="" textlink="">
      <xdr:nvSpPr>
        <xdr:cNvPr id="1058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438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8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8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8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8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8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8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9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9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9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9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9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9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9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9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59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59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0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0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0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0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0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0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0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0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0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0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1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1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1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1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1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1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1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1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1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1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2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2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2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2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2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2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26"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27"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28"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29"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30"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31"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32"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33"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442269"/>
    <xdr:sp macro="" textlink="">
      <xdr:nvSpPr>
        <xdr:cNvPr id="10634" name="Text Box 15">
          <a:extLst>
            <a:ext uri="{FF2B5EF4-FFF2-40B4-BE49-F238E27FC236}">
              <a16:creationId xmlns:a16="http://schemas.microsoft.com/office/drawing/2014/main" xmlns="" id="{00000000-0008-0000-0800-00002D000000}"/>
            </a:ext>
          </a:extLst>
        </xdr:cNvPr>
        <xdr:cNvSpPr txBox="1">
          <a:spLocks noChangeArrowheads="1"/>
        </xdr:cNvSpPr>
      </xdr:nvSpPr>
      <xdr:spPr bwMode="auto">
        <a:xfrm>
          <a:off x="34242375" y="6886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34</xdr:row>
      <xdr:rowOff>504825</xdr:rowOff>
    </xdr:from>
    <xdr:ext cx="95250" cy="213632"/>
    <xdr:sp macro="" textlink="">
      <xdr:nvSpPr>
        <xdr:cNvPr id="10635" name="Text Box 15">
          <a:extLst>
            <a:ext uri="{FF2B5EF4-FFF2-40B4-BE49-F238E27FC236}">
              <a16:creationId xmlns:a16="http://schemas.microsoft.com/office/drawing/2014/main" xmlns="" id="{00000000-0008-0000-0800-00000E030000}"/>
            </a:ext>
          </a:extLst>
        </xdr:cNvPr>
        <xdr:cNvSpPr txBox="1">
          <a:spLocks noChangeArrowheads="1"/>
        </xdr:cNvSpPr>
      </xdr:nvSpPr>
      <xdr:spPr bwMode="auto">
        <a:xfrm>
          <a:off x="34242375" y="6886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s%20Romero\Documents\PLANEACION\Administracion%20del%20riesgo\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ramirez\Downloads\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A_Ejecución_y_Administración_de_procesos</v>
          </cell>
          <cell r="O4" t="str">
            <v>Preventivo</v>
          </cell>
        </row>
        <row r="5">
          <cell r="O5" t="str">
            <v>Detectivo</v>
          </cell>
          <cell r="P5" t="str">
            <v>Probabilidad</v>
          </cell>
        </row>
        <row r="6">
          <cell r="O6" t="str">
            <v>Correctivo</v>
          </cell>
          <cell r="P6" t="str">
            <v>Impacto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G8" sqref="G8"/>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204</v>
      </c>
      <c r="G3" s="2" t="s">
        <v>205</v>
      </c>
      <c r="H3" s="2" t="s">
        <v>206</v>
      </c>
    </row>
    <row r="4" spans="2:8" ht="19.5" customHeight="1" x14ac:dyDescent="0.25">
      <c r="B4" s="1" t="s">
        <v>8</v>
      </c>
      <c r="C4" s="62" t="s">
        <v>15</v>
      </c>
      <c r="D4" s="59">
        <v>1</v>
      </c>
      <c r="E4" s="56" t="s">
        <v>1</v>
      </c>
      <c r="F4" s="59" t="s">
        <v>93</v>
      </c>
      <c r="G4" s="24" t="s">
        <v>210</v>
      </c>
      <c r="H4" s="23">
        <v>1</v>
      </c>
    </row>
    <row r="5" spans="2:8" ht="19.5" customHeight="1" x14ac:dyDescent="0.25">
      <c r="B5" s="1" t="s">
        <v>8</v>
      </c>
      <c r="C5" s="63"/>
      <c r="D5" s="60"/>
      <c r="E5" s="57"/>
      <c r="F5" s="60"/>
      <c r="G5" s="24" t="s">
        <v>207</v>
      </c>
      <c r="H5" s="23">
        <v>2</v>
      </c>
    </row>
    <row r="6" spans="2:8" ht="19.5" customHeight="1" x14ac:dyDescent="0.25">
      <c r="B6" s="1" t="s">
        <v>8</v>
      </c>
      <c r="C6" s="63"/>
      <c r="D6" s="60"/>
      <c r="E6" s="57"/>
      <c r="F6" s="60"/>
      <c r="G6" s="24" t="s">
        <v>208</v>
      </c>
      <c r="H6" s="23">
        <v>3</v>
      </c>
    </row>
    <row r="7" spans="2:8" ht="19.5" customHeight="1" x14ac:dyDescent="0.25">
      <c r="B7" s="1" t="s">
        <v>8</v>
      </c>
      <c r="C7" s="63"/>
      <c r="D7" s="61"/>
      <c r="E7" s="58"/>
      <c r="F7" s="61"/>
      <c r="G7" s="24" t="s">
        <v>209</v>
      </c>
      <c r="H7" s="23">
        <v>4</v>
      </c>
    </row>
    <row r="8" spans="2:8" ht="19.5" customHeight="1" x14ac:dyDescent="0.25">
      <c r="B8" s="1" t="s">
        <v>8</v>
      </c>
      <c r="C8" s="63"/>
      <c r="D8" s="3">
        <v>2</v>
      </c>
      <c r="E8" s="5" t="s">
        <v>2</v>
      </c>
      <c r="F8" s="3" t="s">
        <v>94</v>
      </c>
      <c r="G8" s="24" t="s">
        <v>209</v>
      </c>
      <c r="H8" s="23">
        <v>1</v>
      </c>
    </row>
    <row r="9" spans="2:8" ht="19.5" customHeight="1" x14ac:dyDescent="0.25">
      <c r="B9" s="1" t="s">
        <v>8</v>
      </c>
      <c r="C9" s="63"/>
      <c r="D9" s="59">
        <v>3</v>
      </c>
      <c r="E9" s="56" t="s">
        <v>3</v>
      </c>
      <c r="F9" s="59" t="s">
        <v>95</v>
      </c>
      <c r="G9" s="24" t="s">
        <v>211</v>
      </c>
      <c r="H9" s="23">
        <v>1</v>
      </c>
    </row>
    <row r="10" spans="2:8" ht="19.5" customHeight="1" x14ac:dyDescent="0.25">
      <c r="B10" s="1" t="s">
        <v>8</v>
      </c>
      <c r="C10" s="63"/>
      <c r="D10" s="60"/>
      <c r="E10" s="57"/>
      <c r="F10" s="60"/>
      <c r="G10" s="24" t="s">
        <v>212</v>
      </c>
      <c r="H10" s="23">
        <v>2</v>
      </c>
    </row>
    <row r="11" spans="2:8" ht="19.5" customHeight="1" x14ac:dyDescent="0.25">
      <c r="B11" s="1" t="s">
        <v>8</v>
      </c>
      <c r="C11" s="63"/>
      <c r="D11" s="60"/>
      <c r="E11" s="57"/>
      <c r="F11" s="60"/>
      <c r="G11" s="24" t="s">
        <v>213</v>
      </c>
      <c r="H11" s="23">
        <v>3</v>
      </c>
    </row>
    <row r="12" spans="2:8" ht="19.5" customHeight="1" x14ac:dyDescent="0.25">
      <c r="B12" s="1" t="s">
        <v>8</v>
      </c>
      <c r="C12" s="63"/>
      <c r="D12" s="61"/>
      <c r="E12" s="58"/>
      <c r="F12" s="61"/>
      <c r="G12" s="24" t="s">
        <v>214</v>
      </c>
      <c r="H12" s="23">
        <v>4</v>
      </c>
    </row>
    <row r="13" spans="2:8" ht="34.5" customHeight="1" x14ac:dyDescent="0.25">
      <c r="B13" s="1" t="s">
        <v>8</v>
      </c>
      <c r="C13" s="63"/>
      <c r="D13" s="59">
        <v>4</v>
      </c>
      <c r="E13" s="56" t="s">
        <v>4</v>
      </c>
      <c r="F13" s="59" t="s">
        <v>96</v>
      </c>
      <c r="G13" s="24" t="s">
        <v>215</v>
      </c>
      <c r="H13" s="23">
        <v>1</v>
      </c>
    </row>
    <row r="14" spans="2:8" ht="22.5" x14ac:dyDescent="0.25">
      <c r="B14" s="1" t="s">
        <v>8</v>
      </c>
      <c r="C14" s="63"/>
      <c r="D14" s="60"/>
      <c r="E14" s="57"/>
      <c r="F14" s="60"/>
      <c r="G14" s="24" t="s">
        <v>216</v>
      </c>
      <c r="H14" s="23">
        <v>2</v>
      </c>
    </row>
    <row r="15" spans="2:8" x14ac:dyDescent="0.25">
      <c r="B15" s="1" t="s">
        <v>8</v>
      </c>
      <c r="C15" s="63"/>
      <c r="D15" s="60"/>
      <c r="E15" s="57"/>
      <c r="F15" s="60"/>
      <c r="G15" s="24" t="s">
        <v>217</v>
      </c>
      <c r="H15" s="23">
        <v>3</v>
      </c>
    </row>
    <row r="16" spans="2:8" x14ac:dyDescent="0.25">
      <c r="B16" s="1" t="s">
        <v>8</v>
      </c>
      <c r="C16" s="63"/>
      <c r="D16" s="61"/>
      <c r="E16" s="58"/>
      <c r="F16" s="61"/>
      <c r="G16" s="24" t="s">
        <v>218</v>
      </c>
      <c r="H16" s="23">
        <v>4</v>
      </c>
    </row>
    <row r="17" spans="2:8" ht="34.5" customHeight="1" x14ac:dyDescent="0.25">
      <c r="B17" s="1" t="s">
        <v>8</v>
      </c>
      <c r="C17" s="63"/>
      <c r="D17" s="59">
        <v>5</v>
      </c>
      <c r="E17" s="56" t="s">
        <v>5</v>
      </c>
      <c r="F17" s="59" t="s">
        <v>97</v>
      </c>
      <c r="G17" s="24" t="s">
        <v>219</v>
      </c>
      <c r="H17" s="23">
        <v>1</v>
      </c>
    </row>
    <row r="18" spans="2:8" x14ac:dyDescent="0.25">
      <c r="B18" s="1" t="s">
        <v>8</v>
      </c>
      <c r="C18" s="63"/>
      <c r="D18" s="60"/>
      <c r="E18" s="57"/>
      <c r="F18" s="60"/>
      <c r="G18" s="24" t="s">
        <v>220</v>
      </c>
      <c r="H18" s="23">
        <v>2</v>
      </c>
    </row>
    <row r="19" spans="2:8" x14ac:dyDescent="0.25">
      <c r="B19" s="1" t="s">
        <v>8</v>
      </c>
      <c r="C19" s="63"/>
      <c r="D19" s="60"/>
      <c r="E19" s="57"/>
      <c r="F19" s="60"/>
      <c r="G19" s="24" t="s">
        <v>221</v>
      </c>
      <c r="H19" s="23">
        <v>3</v>
      </c>
    </row>
    <row r="20" spans="2:8" x14ac:dyDescent="0.25">
      <c r="B20" s="1" t="s">
        <v>8</v>
      </c>
      <c r="C20" s="63"/>
      <c r="D20" s="61"/>
      <c r="E20" s="58"/>
      <c r="F20" s="61"/>
      <c r="G20" s="24" t="s">
        <v>222</v>
      </c>
      <c r="H20" s="23">
        <v>4</v>
      </c>
    </row>
    <row r="21" spans="2:8" ht="34.5" customHeight="1" x14ac:dyDescent="0.25">
      <c r="B21" s="1" t="s">
        <v>8</v>
      </c>
      <c r="C21" s="63"/>
      <c r="D21" s="59">
        <v>6</v>
      </c>
      <c r="E21" s="56" t="s">
        <v>6</v>
      </c>
      <c r="F21" s="59" t="s">
        <v>98</v>
      </c>
      <c r="G21" s="24" t="s">
        <v>223</v>
      </c>
      <c r="H21" s="23">
        <v>1</v>
      </c>
    </row>
    <row r="22" spans="2:8" ht="33.75" x14ac:dyDescent="0.25">
      <c r="B22" s="1" t="s">
        <v>8</v>
      </c>
      <c r="C22" s="63"/>
      <c r="D22" s="60"/>
      <c r="E22" s="57"/>
      <c r="F22" s="60"/>
      <c r="G22" s="24" t="s">
        <v>224</v>
      </c>
      <c r="H22" s="23">
        <v>2</v>
      </c>
    </row>
    <row r="23" spans="2:8" ht="22.5" x14ac:dyDescent="0.25">
      <c r="B23" s="1" t="s">
        <v>8</v>
      </c>
      <c r="C23" s="64"/>
      <c r="D23" s="61"/>
      <c r="E23" s="58"/>
      <c r="F23" s="61"/>
      <c r="G23" s="24" t="s">
        <v>225</v>
      </c>
      <c r="H23" s="23">
        <v>3</v>
      </c>
    </row>
    <row r="24" spans="2:8" ht="30" customHeight="1" x14ac:dyDescent="0.25">
      <c r="B24" s="1" t="s">
        <v>8</v>
      </c>
      <c r="C24" s="25" t="s">
        <v>16</v>
      </c>
      <c r="D24" s="3">
        <v>7</v>
      </c>
      <c r="E24" s="5" t="s">
        <v>10</v>
      </c>
      <c r="F24" s="1" t="s">
        <v>99</v>
      </c>
      <c r="G24" s="4"/>
      <c r="H24" s="1"/>
    </row>
    <row r="25" spans="2:8" x14ac:dyDescent="0.25">
      <c r="B25" s="1" t="s">
        <v>8</v>
      </c>
      <c r="C25" s="25" t="s">
        <v>17</v>
      </c>
      <c r="D25" s="3">
        <v>8</v>
      </c>
      <c r="E25" s="5" t="s">
        <v>11</v>
      </c>
      <c r="F25" s="1" t="s">
        <v>100</v>
      </c>
      <c r="G25" s="4"/>
      <c r="H25" s="1"/>
    </row>
    <row r="26" spans="2:8" ht="23.25" x14ac:dyDescent="0.25">
      <c r="B26" s="1" t="s">
        <v>8</v>
      </c>
      <c r="C26" s="25" t="s">
        <v>17</v>
      </c>
      <c r="D26" s="3">
        <v>9</v>
      </c>
      <c r="E26" s="5" t="s">
        <v>12</v>
      </c>
      <c r="F26" s="1" t="s">
        <v>101</v>
      </c>
      <c r="G26" s="4"/>
      <c r="H26" s="1"/>
    </row>
    <row r="27" spans="2:8" ht="34.5" x14ac:dyDescent="0.25">
      <c r="B27" s="1" t="s">
        <v>8</v>
      </c>
      <c r="C27" s="25" t="s">
        <v>17</v>
      </c>
      <c r="D27" s="3">
        <v>10</v>
      </c>
      <c r="E27" s="5" t="s">
        <v>13</v>
      </c>
      <c r="F27" s="1" t="s">
        <v>102</v>
      </c>
      <c r="G27" s="4"/>
      <c r="H27" s="1"/>
    </row>
    <row r="28" spans="2:8" ht="22.5" x14ac:dyDescent="0.25">
      <c r="B28" s="1" t="s">
        <v>8</v>
      </c>
      <c r="C28" s="25" t="s">
        <v>20</v>
      </c>
      <c r="D28" s="3">
        <v>11</v>
      </c>
      <c r="E28" s="5" t="s">
        <v>18</v>
      </c>
      <c r="F28" s="1" t="s">
        <v>103</v>
      </c>
      <c r="G28" s="4"/>
      <c r="H28" s="1"/>
    </row>
    <row r="29" spans="2:8" ht="22.5" x14ac:dyDescent="0.25">
      <c r="B29" s="1" t="s">
        <v>8</v>
      </c>
      <c r="C29" s="25" t="s">
        <v>20</v>
      </c>
      <c r="D29" s="3">
        <v>12</v>
      </c>
      <c r="E29" s="5" t="s">
        <v>19</v>
      </c>
      <c r="F29" s="1" t="s">
        <v>104</v>
      </c>
      <c r="G29" s="4"/>
      <c r="H29" s="1"/>
    </row>
    <row r="30" spans="2:8" x14ac:dyDescent="0.25">
      <c r="B30" s="1" t="s">
        <v>28</v>
      </c>
      <c r="C30" s="25" t="s">
        <v>27</v>
      </c>
      <c r="D30" s="3">
        <v>13</v>
      </c>
      <c r="E30" s="5" t="s">
        <v>21</v>
      </c>
      <c r="F30" s="1" t="s">
        <v>105</v>
      </c>
      <c r="G30" s="4"/>
      <c r="H30" s="1"/>
    </row>
    <row r="31" spans="2:8" x14ac:dyDescent="0.25">
      <c r="B31" s="1" t="s">
        <v>28</v>
      </c>
      <c r="C31" s="25" t="s">
        <v>27</v>
      </c>
      <c r="D31" s="3">
        <v>14</v>
      </c>
      <c r="E31" s="5" t="s">
        <v>22</v>
      </c>
      <c r="F31" s="1" t="s">
        <v>106</v>
      </c>
      <c r="G31" s="4"/>
      <c r="H31" s="1"/>
    </row>
    <row r="32" spans="2:8" x14ac:dyDescent="0.25">
      <c r="B32" s="1" t="s">
        <v>28</v>
      </c>
      <c r="C32" s="25" t="s">
        <v>27</v>
      </c>
      <c r="D32" s="3">
        <v>15</v>
      </c>
      <c r="E32" s="5" t="s">
        <v>23</v>
      </c>
      <c r="F32" s="1" t="s">
        <v>107</v>
      </c>
      <c r="G32" s="4"/>
      <c r="H32" s="1"/>
    </row>
    <row r="33" spans="2:8" ht="23.25" x14ac:dyDescent="0.25">
      <c r="B33" s="1" t="s">
        <v>28</v>
      </c>
      <c r="C33" s="25" t="s">
        <v>27</v>
      </c>
      <c r="D33" s="3">
        <v>16</v>
      </c>
      <c r="E33" s="5" t="s">
        <v>24</v>
      </c>
      <c r="F33" s="1" t="s">
        <v>108</v>
      </c>
      <c r="G33" s="4"/>
      <c r="H33" s="1"/>
    </row>
    <row r="34" spans="2:8" ht="23.25" x14ac:dyDescent="0.25">
      <c r="B34" s="1" t="s">
        <v>28</v>
      </c>
      <c r="C34" s="25" t="s">
        <v>27</v>
      </c>
      <c r="D34" s="3">
        <v>17</v>
      </c>
      <c r="E34" s="5" t="s">
        <v>25</v>
      </c>
      <c r="F34" s="1" t="s">
        <v>109</v>
      </c>
      <c r="G34" s="4"/>
      <c r="H34" s="1"/>
    </row>
    <row r="35" spans="2:8" ht="45.75" x14ac:dyDescent="0.25">
      <c r="B35" s="1" t="s">
        <v>28</v>
      </c>
      <c r="C35" s="25" t="s">
        <v>27</v>
      </c>
      <c r="D35" s="3">
        <v>18</v>
      </c>
      <c r="E35" s="5" t="s">
        <v>26</v>
      </c>
      <c r="F35" s="1" t="s">
        <v>110</v>
      </c>
      <c r="G35" s="5"/>
      <c r="H35" s="1"/>
    </row>
    <row r="36" spans="2:8" ht="34.5" x14ac:dyDescent="0.25">
      <c r="B36" s="1" t="s">
        <v>28</v>
      </c>
      <c r="C36" s="25" t="s">
        <v>31</v>
      </c>
      <c r="D36" s="3">
        <v>19</v>
      </c>
      <c r="E36" s="5" t="s">
        <v>112</v>
      </c>
      <c r="F36" s="1" t="s">
        <v>111</v>
      </c>
      <c r="G36" s="4"/>
      <c r="H36" s="1"/>
    </row>
    <row r="37" spans="2:8" ht="22.5" x14ac:dyDescent="0.25">
      <c r="B37" s="1" t="s">
        <v>28</v>
      </c>
      <c r="C37" s="25" t="s">
        <v>31</v>
      </c>
      <c r="D37" s="3">
        <v>20</v>
      </c>
      <c r="E37" s="5" t="s">
        <v>29</v>
      </c>
      <c r="F37" s="1" t="s">
        <v>113</v>
      </c>
      <c r="G37" s="4"/>
      <c r="H37" s="1"/>
    </row>
    <row r="38" spans="2:8" ht="22.5" x14ac:dyDescent="0.25">
      <c r="B38" s="1" t="s">
        <v>28</v>
      </c>
      <c r="C38" s="25" t="s">
        <v>31</v>
      </c>
      <c r="D38" s="3">
        <v>21</v>
      </c>
      <c r="E38" s="5" t="s">
        <v>30</v>
      </c>
      <c r="F38" s="1" t="s">
        <v>114</v>
      </c>
      <c r="G38" s="4"/>
      <c r="H38" s="1"/>
    </row>
    <row r="39" spans="2:8" ht="23.25" x14ac:dyDescent="0.25">
      <c r="B39" s="1" t="s">
        <v>28</v>
      </c>
      <c r="C39" s="25" t="s">
        <v>32</v>
      </c>
      <c r="D39" s="3">
        <v>22</v>
      </c>
      <c r="E39" s="5" t="s">
        <v>33</v>
      </c>
      <c r="F39" s="1" t="s">
        <v>115</v>
      </c>
      <c r="G39" s="4"/>
      <c r="H39" s="1"/>
    </row>
    <row r="40" spans="2:8" ht="23.25" x14ac:dyDescent="0.25">
      <c r="B40" s="1" t="s">
        <v>28</v>
      </c>
      <c r="C40" s="25" t="s">
        <v>32</v>
      </c>
      <c r="D40" s="3">
        <v>23</v>
      </c>
      <c r="E40" s="5" t="s">
        <v>34</v>
      </c>
      <c r="F40" s="1" t="s">
        <v>116</v>
      </c>
      <c r="G40" s="4"/>
      <c r="H40" s="1"/>
    </row>
    <row r="41" spans="2:8" ht="23.25" x14ac:dyDescent="0.25">
      <c r="B41" s="1" t="s">
        <v>28</v>
      </c>
      <c r="C41" s="25" t="s">
        <v>32</v>
      </c>
      <c r="D41" s="3">
        <v>24</v>
      </c>
      <c r="E41" s="5" t="s">
        <v>35</v>
      </c>
      <c r="F41" s="1" t="s">
        <v>117</v>
      </c>
      <c r="G41" s="4"/>
      <c r="H41" s="1"/>
    </row>
    <row r="42" spans="2:8" ht="34.5" x14ac:dyDescent="0.25">
      <c r="B42" s="1" t="s">
        <v>28</v>
      </c>
      <c r="C42" s="25" t="s">
        <v>32</v>
      </c>
      <c r="D42" s="3">
        <v>25</v>
      </c>
      <c r="E42" s="5" t="s">
        <v>36</v>
      </c>
      <c r="F42" s="1" t="s">
        <v>118</v>
      </c>
      <c r="G42" s="4"/>
      <c r="H42" s="1"/>
    </row>
    <row r="43" spans="2:8" ht="22.5" x14ac:dyDescent="0.25">
      <c r="B43" s="1" t="s">
        <v>28</v>
      </c>
      <c r="C43" s="25" t="s">
        <v>32</v>
      </c>
      <c r="D43" s="3">
        <v>26</v>
      </c>
      <c r="E43" s="5" t="s">
        <v>37</v>
      </c>
      <c r="F43" s="1" t="s">
        <v>119</v>
      </c>
      <c r="G43" s="4"/>
      <c r="H43" s="1"/>
    </row>
    <row r="44" spans="2:8" ht="34.5" x14ac:dyDescent="0.25">
      <c r="B44" s="1" t="s">
        <v>28</v>
      </c>
      <c r="C44" s="25" t="s">
        <v>38</v>
      </c>
      <c r="D44" s="3">
        <v>27</v>
      </c>
      <c r="E44" s="5" t="s">
        <v>39</v>
      </c>
      <c r="F44" s="1" t="s">
        <v>120</v>
      </c>
      <c r="G44" s="4"/>
      <c r="H44" s="1"/>
    </row>
    <row r="45" spans="2:8" ht="45.75" x14ac:dyDescent="0.25">
      <c r="B45" s="1" t="s">
        <v>28</v>
      </c>
      <c r="C45" s="25" t="s">
        <v>121</v>
      </c>
      <c r="D45" s="3">
        <v>28</v>
      </c>
      <c r="E45" s="5" t="s">
        <v>40</v>
      </c>
      <c r="F45" s="1" t="s">
        <v>122</v>
      </c>
      <c r="G45" s="6"/>
      <c r="H45" s="1"/>
    </row>
    <row r="46" spans="2:8" ht="68.25" x14ac:dyDescent="0.25">
      <c r="B46" s="1" t="s">
        <v>28</v>
      </c>
      <c r="C46" s="25" t="s">
        <v>121</v>
      </c>
      <c r="D46" s="3">
        <v>29</v>
      </c>
      <c r="E46" s="5" t="s">
        <v>41</v>
      </c>
      <c r="F46" s="1" t="s">
        <v>123</v>
      </c>
      <c r="G46" s="5"/>
      <c r="H46" s="1"/>
    </row>
    <row r="47" spans="2:8" ht="23.25" x14ac:dyDescent="0.25">
      <c r="B47" s="1" t="s">
        <v>28</v>
      </c>
      <c r="C47" s="25" t="s">
        <v>121</v>
      </c>
      <c r="D47" s="3">
        <v>30</v>
      </c>
      <c r="E47" s="5" t="s">
        <v>42</v>
      </c>
      <c r="F47" s="1" t="s">
        <v>124</v>
      </c>
      <c r="G47" s="4"/>
      <c r="H47" s="1"/>
    </row>
    <row r="48" spans="2:8" x14ac:dyDescent="0.25">
      <c r="B48" s="1" t="s">
        <v>28</v>
      </c>
      <c r="C48" s="25" t="s">
        <v>121</v>
      </c>
      <c r="D48" s="3">
        <v>31</v>
      </c>
      <c r="E48" s="5" t="s">
        <v>43</v>
      </c>
      <c r="F48" s="1" t="s">
        <v>125</v>
      </c>
      <c r="G48" s="4"/>
      <c r="H48" s="1"/>
    </row>
    <row r="49" spans="2:8" ht="23.25" x14ac:dyDescent="0.25">
      <c r="B49" s="1" t="s">
        <v>28</v>
      </c>
      <c r="C49" s="25" t="s">
        <v>45</v>
      </c>
      <c r="D49" s="3">
        <v>32</v>
      </c>
      <c r="E49" s="5" t="s">
        <v>44</v>
      </c>
      <c r="F49" s="1" t="s">
        <v>126</v>
      </c>
      <c r="G49" s="4"/>
      <c r="H49" s="1"/>
    </row>
    <row r="50" spans="2:8" ht="23.25" x14ac:dyDescent="0.25">
      <c r="B50" s="1" t="s">
        <v>28</v>
      </c>
      <c r="C50" s="25" t="s">
        <v>58</v>
      </c>
      <c r="D50" s="3">
        <v>33</v>
      </c>
      <c r="E50" s="5" t="s">
        <v>46</v>
      </c>
      <c r="F50" s="1" t="s">
        <v>127</v>
      </c>
      <c r="G50" s="4"/>
      <c r="H50" s="1"/>
    </row>
    <row r="51" spans="2:8" ht="34.5" x14ac:dyDescent="0.25">
      <c r="B51" s="1" t="s">
        <v>28</v>
      </c>
      <c r="C51" s="25" t="s">
        <v>58</v>
      </c>
      <c r="D51" s="3">
        <v>34</v>
      </c>
      <c r="E51" s="5" t="s">
        <v>47</v>
      </c>
      <c r="F51" s="1" t="s">
        <v>128</v>
      </c>
      <c r="G51" s="4"/>
      <c r="H51" s="1"/>
    </row>
    <row r="52" spans="2:8" x14ac:dyDescent="0.25">
      <c r="B52" s="1" t="s">
        <v>28</v>
      </c>
      <c r="C52" s="25" t="s">
        <v>58</v>
      </c>
      <c r="D52" s="3">
        <v>35</v>
      </c>
      <c r="E52" s="5" t="s">
        <v>48</v>
      </c>
      <c r="F52" s="1" t="s">
        <v>129</v>
      </c>
      <c r="G52" s="4"/>
      <c r="H52" s="1"/>
    </row>
    <row r="53" spans="2:8" x14ac:dyDescent="0.25">
      <c r="B53" s="1" t="s">
        <v>28</v>
      </c>
      <c r="C53" s="25" t="s">
        <v>58</v>
      </c>
      <c r="D53" s="3">
        <v>36</v>
      </c>
      <c r="E53" s="5" t="s">
        <v>49</v>
      </c>
      <c r="F53" s="1" t="s">
        <v>130</v>
      </c>
      <c r="G53" s="4"/>
      <c r="H53" s="1"/>
    </row>
    <row r="54" spans="2:8" ht="34.5" x14ac:dyDescent="0.25">
      <c r="B54" s="1" t="s">
        <v>28</v>
      </c>
      <c r="C54" s="25" t="s">
        <v>58</v>
      </c>
      <c r="D54" s="3">
        <v>37</v>
      </c>
      <c r="E54" s="5" t="s">
        <v>50</v>
      </c>
      <c r="F54" s="1" t="s">
        <v>131</v>
      </c>
      <c r="G54" s="4"/>
      <c r="H54" s="1"/>
    </row>
    <row r="55" spans="2:8" ht="23.25" x14ac:dyDescent="0.25">
      <c r="B55" s="1" t="s">
        <v>28</v>
      </c>
      <c r="C55" s="25" t="s">
        <v>58</v>
      </c>
      <c r="D55" s="3">
        <v>38</v>
      </c>
      <c r="E55" s="5" t="s">
        <v>51</v>
      </c>
      <c r="F55" s="1" t="s">
        <v>132</v>
      </c>
      <c r="G55" s="4"/>
      <c r="H55" s="1"/>
    </row>
    <row r="56" spans="2:8" ht="23.25" x14ac:dyDescent="0.25">
      <c r="B56" s="1" t="s">
        <v>28</v>
      </c>
      <c r="C56" s="25" t="s">
        <v>58</v>
      </c>
      <c r="D56" s="3">
        <v>39</v>
      </c>
      <c r="E56" s="5" t="s">
        <v>52</v>
      </c>
      <c r="F56" s="1" t="s">
        <v>133</v>
      </c>
      <c r="G56" s="4"/>
      <c r="H56" s="1"/>
    </row>
    <row r="57" spans="2:8" x14ac:dyDescent="0.25">
      <c r="B57" s="1" t="s">
        <v>28</v>
      </c>
      <c r="C57" s="25" t="s">
        <v>58</v>
      </c>
      <c r="D57" s="3">
        <v>40</v>
      </c>
      <c r="E57" s="5" t="s">
        <v>53</v>
      </c>
      <c r="F57" s="1" t="s">
        <v>134</v>
      </c>
      <c r="G57" s="4"/>
      <c r="H57" s="1"/>
    </row>
    <row r="58" spans="2:8" ht="23.25" x14ac:dyDescent="0.25">
      <c r="B58" s="1" t="s">
        <v>28</v>
      </c>
      <c r="C58" s="25" t="s">
        <v>58</v>
      </c>
      <c r="D58" s="3">
        <v>41</v>
      </c>
      <c r="E58" s="5" t="s">
        <v>54</v>
      </c>
      <c r="F58" s="1" t="s">
        <v>135</v>
      </c>
      <c r="G58" s="4"/>
      <c r="H58" s="1"/>
    </row>
    <row r="59" spans="2:8" x14ac:dyDescent="0.25">
      <c r="B59" s="1" t="s">
        <v>28</v>
      </c>
      <c r="C59" s="25" t="s">
        <v>58</v>
      </c>
      <c r="D59" s="3">
        <v>42</v>
      </c>
      <c r="E59" s="5" t="s">
        <v>55</v>
      </c>
      <c r="F59" s="1" t="s">
        <v>136</v>
      </c>
      <c r="G59" s="4"/>
      <c r="H59" s="1"/>
    </row>
    <row r="60" spans="2:8" ht="34.5" x14ac:dyDescent="0.25">
      <c r="B60" s="1" t="s">
        <v>28</v>
      </c>
      <c r="C60" s="25" t="s">
        <v>58</v>
      </c>
      <c r="D60" s="3">
        <v>43</v>
      </c>
      <c r="E60" s="5" t="s">
        <v>56</v>
      </c>
      <c r="F60" s="1" t="s">
        <v>137</v>
      </c>
      <c r="G60" s="4"/>
      <c r="H60" s="1"/>
    </row>
    <row r="61" spans="2:8" ht="23.25" x14ac:dyDescent="0.25">
      <c r="B61" s="1" t="s">
        <v>28</v>
      </c>
      <c r="C61" s="25" t="s">
        <v>58</v>
      </c>
      <c r="D61" s="3">
        <v>44</v>
      </c>
      <c r="E61" s="5" t="s">
        <v>57</v>
      </c>
      <c r="F61" s="1" t="s">
        <v>138</v>
      </c>
      <c r="G61" s="4"/>
      <c r="H61" s="1"/>
    </row>
    <row r="62" spans="2:8" ht="23.25" x14ac:dyDescent="0.25">
      <c r="B62" s="1" t="s">
        <v>69</v>
      </c>
      <c r="C62" s="25" t="s">
        <v>59</v>
      </c>
      <c r="D62" s="3">
        <v>45</v>
      </c>
      <c r="E62" s="5" t="s">
        <v>60</v>
      </c>
      <c r="F62" s="1" t="s">
        <v>139</v>
      </c>
      <c r="G62" s="4"/>
      <c r="H62" s="1"/>
    </row>
    <row r="63" spans="2:8" ht="23.25" x14ac:dyDescent="0.25">
      <c r="B63" s="1" t="s">
        <v>69</v>
      </c>
      <c r="C63" s="25" t="s">
        <v>59</v>
      </c>
      <c r="D63" s="3">
        <v>46</v>
      </c>
      <c r="E63" s="5" t="s">
        <v>61</v>
      </c>
      <c r="F63" s="1" t="s">
        <v>140</v>
      </c>
      <c r="G63" s="4"/>
      <c r="H63" s="1"/>
    </row>
    <row r="64" spans="2:8" x14ac:dyDescent="0.25">
      <c r="B64" s="1" t="s">
        <v>69</v>
      </c>
      <c r="C64" s="25" t="s">
        <v>59</v>
      </c>
      <c r="D64" s="3">
        <v>47</v>
      </c>
      <c r="E64" s="5" t="s">
        <v>62</v>
      </c>
      <c r="F64" s="1" t="s">
        <v>141</v>
      </c>
      <c r="G64" s="4"/>
      <c r="H64" s="1"/>
    </row>
    <row r="65" spans="2:8" x14ac:dyDescent="0.25">
      <c r="B65" s="1" t="s">
        <v>69</v>
      </c>
      <c r="C65" s="25" t="s">
        <v>59</v>
      </c>
      <c r="D65" s="3">
        <v>48</v>
      </c>
      <c r="E65" s="5" t="s">
        <v>63</v>
      </c>
      <c r="F65" s="1" t="s">
        <v>142</v>
      </c>
      <c r="G65" s="4"/>
      <c r="H65" s="1"/>
    </row>
    <row r="66" spans="2:8" x14ac:dyDescent="0.25">
      <c r="B66" s="1" t="s">
        <v>69</v>
      </c>
      <c r="C66" s="25" t="s">
        <v>59</v>
      </c>
      <c r="D66" s="3">
        <v>49</v>
      </c>
      <c r="E66" s="5" t="s">
        <v>64</v>
      </c>
      <c r="F66" s="1" t="s">
        <v>143</v>
      </c>
      <c r="G66" s="4"/>
      <c r="H66" s="1"/>
    </row>
    <row r="67" spans="2:8" ht="34.5" x14ac:dyDescent="0.25">
      <c r="B67" s="1" t="s">
        <v>69</v>
      </c>
      <c r="C67" s="25" t="s">
        <v>59</v>
      </c>
      <c r="D67" s="3">
        <v>50</v>
      </c>
      <c r="E67" s="5" t="s">
        <v>65</v>
      </c>
      <c r="F67" s="1" t="s">
        <v>144</v>
      </c>
      <c r="G67" s="4"/>
      <c r="H67" s="1"/>
    </row>
    <row r="68" spans="2:8" ht="23.25" x14ac:dyDescent="0.25">
      <c r="B68" s="1" t="s">
        <v>69</v>
      </c>
      <c r="C68" s="25" t="s">
        <v>59</v>
      </c>
      <c r="D68" s="3">
        <v>51</v>
      </c>
      <c r="E68" s="5" t="s">
        <v>66</v>
      </c>
      <c r="F68" s="1" t="s">
        <v>145</v>
      </c>
      <c r="G68" s="4"/>
      <c r="H68" s="1"/>
    </row>
    <row r="69" spans="2:8" x14ac:dyDescent="0.25">
      <c r="B69" s="1" t="s">
        <v>69</v>
      </c>
      <c r="C69" s="25" t="s">
        <v>59</v>
      </c>
      <c r="D69" s="3">
        <v>52</v>
      </c>
      <c r="E69" s="5" t="s">
        <v>67</v>
      </c>
      <c r="F69" s="1" t="s">
        <v>146</v>
      </c>
      <c r="G69" s="4"/>
      <c r="H69" s="1"/>
    </row>
    <row r="70" spans="2:8" x14ac:dyDescent="0.25">
      <c r="B70" s="1" t="s">
        <v>69</v>
      </c>
      <c r="C70" s="25" t="s">
        <v>59</v>
      </c>
      <c r="D70" s="3">
        <v>53</v>
      </c>
      <c r="E70" s="5" t="s">
        <v>68</v>
      </c>
      <c r="F70" s="1" t="s">
        <v>147</v>
      </c>
      <c r="G70" s="4"/>
      <c r="H70" s="1"/>
    </row>
    <row r="71" spans="2:8" ht="34.5" x14ac:dyDescent="0.25">
      <c r="B71" s="1" t="s">
        <v>69</v>
      </c>
      <c r="C71" s="25" t="s">
        <v>70</v>
      </c>
      <c r="D71" s="3">
        <v>54</v>
      </c>
      <c r="E71" s="5" t="s">
        <v>71</v>
      </c>
      <c r="F71" s="1" t="s">
        <v>148</v>
      </c>
      <c r="G71" s="4"/>
      <c r="H71" s="1"/>
    </row>
    <row r="72" spans="2:8" ht="34.5" x14ac:dyDescent="0.25">
      <c r="B72" s="1" t="s">
        <v>69</v>
      </c>
      <c r="C72" s="25" t="s">
        <v>70</v>
      </c>
      <c r="D72" s="3">
        <v>55</v>
      </c>
      <c r="E72" s="5" t="s">
        <v>72</v>
      </c>
      <c r="F72" s="1" t="s">
        <v>149</v>
      </c>
      <c r="G72" s="4"/>
      <c r="H72" s="1"/>
    </row>
    <row r="73" spans="2:8" ht="34.5" x14ac:dyDescent="0.25">
      <c r="B73" s="1" t="s">
        <v>69</v>
      </c>
      <c r="C73" s="25" t="s">
        <v>70</v>
      </c>
      <c r="D73" s="3">
        <v>56</v>
      </c>
      <c r="E73" s="5" t="s">
        <v>73</v>
      </c>
      <c r="F73" s="1" t="s">
        <v>150</v>
      </c>
      <c r="G73" s="4"/>
      <c r="H73" s="1"/>
    </row>
    <row r="74" spans="2:8" ht="22.5" x14ac:dyDescent="0.25">
      <c r="B74" s="1" t="s">
        <v>69</v>
      </c>
      <c r="C74" s="25" t="s">
        <v>70</v>
      </c>
      <c r="D74" s="3">
        <v>57</v>
      </c>
      <c r="E74" s="5" t="s">
        <v>74</v>
      </c>
      <c r="F74" s="1" t="s">
        <v>151</v>
      </c>
      <c r="G74" s="4"/>
      <c r="H74" s="1"/>
    </row>
    <row r="75" spans="2:8" ht="23.25" x14ac:dyDescent="0.25">
      <c r="B75" s="1" t="s">
        <v>69</v>
      </c>
      <c r="C75" s="25" t="s">
        <v>81</v>
      </c>
      <c r="D75" s="3">
        <v>58</v>
      </c>
      <c r="E75" s="5" t="s">
        <v>75</v>
      </c>
      <c r="F75" s="1" t="s">
        <v>152</v>
      </c>
      <c r="G75" s="4"/>
      <c r="H75" s="1"/>
    </row>
    <row r="76" spans="2:8" x14ac:dyDescent="0.25">
      <c r="B76" s="1" t="s">
        <v>69</v>
      </c>
      <c r="C76" s="25" t="s">
        <v>81</v>
      </c>
      <c r="D76" s="3">
        <v>59</v>
      </c>
      <c r="E76" s="5" t="s">
        <v>76</v>
      </c>
      <c r="F76" s="1" t="s">
        <v>153</v>
      </c>
      <c r="G76" s="4"/>
      <c r="H76" s="1"/>
    </row>
    <row r="77" spans="2:8" ht="23.25" x14ac:dyDescent="0.25">
      <c r="B77" s="1" t="s">
        <v>69</v>
      </c>
      <c r="C77" s="25" t="s">
        <v>81</v>
      </c>
      <c r="D77" s="3">
        <v>60</v>
      </c>
      <c r="E77" s="5" t="s">
        <v>77</v>
      </c>
      <c r="F77" s="1" t="s">
        <v>154</v>
      </c>
      <c r="G77" s="4"/>
      <c r="H77" s="1"/>
    </row>
    <row r="78" spans="2:8" ht="23.25" x14ac:dyDescent="0.25">
      <c r="B78" s="1" t="s">
        <v>69</v>
      </c>
      <c r="C78" s="25" t="s">
        <v>81</v>
      </c>
      <c r="D78" s="3">
        <v>61</v>
      </c>
      <c r="E78" s="5" t="s">
        <v>78</v>
      </c>
      <c r="F78" s="1" t="s">
        <v>155</v>
      </c>
      <c r="G78" s="4"/>
      <c r="H78" s="1"/>
    </row>
    <row r="79" spans="2:8" ht="23.25" x14ac:dyDescent="0.25">
      <c r="B79" s="1" t="s">
        <v>69</v>
      </c>
      <c r="C79" s="25" t="s">
        <v>81</v>
      </c>
      <c r="D79" s="3">
        <v>62</v>
      </c>
      <c r="E79" s="5" t="s">
        <v>79</v>
      </c>
      <c r="F79" s="1" t="s">
        <v>156</v>
      </c>
      <c r="G79" s="4"/>
      <c r="H79" s="1"/>
    </row>
    <row r="80" spans="2:8" x14ac:dyDescent="0.25">
      <c r="B80" s="1" t="s">
        <v>69</v>
      </c>
      <c r="C80" s="25" t="s">
        <v>81</v>
      </c>
      <c r="D80" s="3">
        <v>63</v>
      </c>
      <c r="E80" s="5" t="s">
        <v>80</v>
      </c>
      <c r="F80" s="1" t="s">
        <v>157</v>
      </c>
      <c r="G80" s="4"/>
      <c r="H80" s="1"/>
    </row>
    <row r="81" spans="2:8" x14ac:dyDescent="0.25">
      <c r="B81" s="1" t="s">
        <v>69</v>
      </c>
      <c r="C81" s="25" t="s">
        <v>85</v>
      </c>
      <c r="D81" s="3">
        <v>64</v>
      </c>
      <c r="E81" s="5" t="s">
        <v>82</v>
      </c>
      <c r="F81" s="1" t="s">
        <v>158</v>
      </c>
      <c r="G81" s="4"/>
      <c r="H81" s="1"/>
    </row>
    <row r="82" spans="2:8" x14ac:dyDescent="0.25">
      <c r="B82" s="1" t="s">
        <v>69</v>
      </c>
      <c r="C82" s="25" t="s">
        <v>85</v>
      </c>
      <c r="D82" s="3">
        <v>65</v>
      </c>
      <c r="E82" s="5" t="s">
        <v>160</v>
      </c>
      <c r="F82" s="1" t="s">
        <v>159</v>
      </c>
      <c r="G82" s="4"/>
      <c r="H82" s="1"/>
    </row>
    <row r="83" spans="2:8" x14ac:dyDescent="0.25">
      <c r="B83" s="1" t="s">
        <v>69</v>
      </c>
      <c r="C83" s="25" t="s">
        <v>85</v>
      </c>
      <c r="D83" s="3">
        <v>66</v>
      </c>
      <c r="E83" s="5" t="s">
        <v>83</v>
      </c>
      <c r="F83" s="1" t="s">
        <v>161</v>
      </c>
      <c r="G83" s="4"/>
      <c r="H83" s="1"/>
    </row>
    <row r="84" spans="2:8" x14ac:dyDescent="0.25">
      <c r="B84" s="1" t="s">
        <v>69</v>
      </c>
      <c r="C84" s="25" t="s">
        <v>84</v>
      </c>
      <c r="D84" s="3">
        <v>67</v>
      </c>
      <c r="E84" s="5" t="s">
        <v>86</v>
      </c>
      <c r="F84" s="1" t="s">
        <v>162</v>
      </c>
      <c r="G84" s="4"/>
      <c r="H84" s="1"/>
    </row>
    <row r="85" spans="2:8" ht="23.25" x14ac:dyDescent="0.25">
      <c r="B85" s="1" t="s">
        <v>69</v>
      </c>
      <c r="C85" s="25" t="s">
        <v>84</v>
      </c>
      <c r="D85" s="3">
        <v>68</v>
      </c>
      <c r="E85" s="5" t="s">
        <v>87</v>
      </c>
      <c r="F85" s="1" t="s">
        <v>163</v>
      </c>
      <c r="G85" s="4"/>
      <c r="H85" s="1"/>
    </row>
    <row r="86" spans="2:8" ht="23.25" x14ac:dyDescent="0.25">
      <c r="B86" s="1" t="s">
        <v>69</v>
      </c>
      <c r="C86" s="25" t="s">
        <v>84</v>
      </c>
      <c r="D86" s="3">
        <v>69</v>
      </c>
      <c r="E86" s="5" t="s">
        <v>88</v>
      </c>
      <c r="F86" s="1" t="s">
        <v>164</v>
      </c>
      <c r="G86" s="4"/>
      <c r="H86" s="1"/>
    </row>
    <row r="87" spans="2:8" x14ac:dyDescent="0.25">
      <c r="B87" s="1" t="s">
        <v>69</v>
      </c>
      <c r="C87" s="25" t="s">
        <v>84</v>
      </c>
      <c r="D87" s="3">
        <v>70</v>
      </c>
      <c r="E87" s="5" t="s">
        <v>89</v>
      </c>
      <c r="F87" s="1" t="s">
        <v>165</v>
      </c>
      <c r="G87" s="4"/>
      <c r="H87" s="1"/>
    </row>
    <row r="88" spans="2:8" x14ac:dyDescent="0.25">
      <c r="B88" s="1" t="s">
        <v>69</v>
      </c>
      <c r="C88" s="25" t="s">
        <v>84</v>
      </c>
      <c r="D88" s="3">
        <v>71</v>
      </c>
      <c r="E88" s="5" t="s">
        <v>90</v>
      </c>
      <c r="F88" s="1" t="s">
        <v>166</v>
      </c>
      <c r="G88" s="4"/>
      <c r="H88" s="1"/>
    </row>
    <row r="89" spans="2:8" x14ac:dyDescent="0.25">
      <c r="B89" s="1" t="s">
        <v>69</v>
      </c>
      <c r="C89" s="25" t="s">
        <v>84</v>
      </c>
      <c r="D89" s="3">
        <v>72</v>
      </c>
      <c r="E89" s="5" t="s">
        <v>91</v>
      </c>
      <c r="F89" s="1" t="s">
        <v>167</v>
      </c>
      <c r="G89" s="4"/>
      <c r="H89" s="1"/>
    </row>
    <row r="90" spans="2:8" x14ac:dyDescent="0.25">
      <c r="B90" s="1" t="s">
        <v>69</v>
      </c>
      <c r="C90" s="25" t="s">
        <v>84</v>
      </c>
      <c r="D90" s="3">
        <v>73</v>
      </c>
      <c r="E90" s="5" t="s">
        <v>169</v>
      </c>
      <c r="F90" s="1" t="s">
        <v>170</v>
      </c>
      <c r="G90" s="4"/>
      <c r="H90" s="1"/>
    </row>
    <row r="91" spans="2:8" x14ac:dyDescent="0.25">
      <c r="B91" s="1" t="s">
        <v>69</v>
      </c>
      <c r="C91" s="25" t="s">
        <v>84</v>
      </c>
      <c r="D91" s="3">
        <v>74</v>
      </c>
      <c r="E91" s="5" t="s">
        <v>92</v>
      </c>
      <c r="F91" s="1" t="s">
        <v>168</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1"/>
  <sheetViews>
    <sheetView tabSelected="1" topLeftCell="A4" zoomScale="90" zoomScaleNormal="90" workbookViewId="0">
      <selection activeCell="C7" sqref="C7"/>
    </sheetView>
  </sheetViews>
  <sheetFormatPr baseColWidth="10" defaultRowHeight="15" x14ac:dyDescent="0.25"/>
  <cols>
    <col min="1" max="1" width="24.85546875" customWidth="1"/>
    <col min="2" max="9" width="19.28515625" customWidth="1"/>
  </cols>
  <sheetData>
    <row r="2" spans="1:9" ht="15" customHeight="1" x14ac:dyDescent="0.25">
      <c r="B2" s="68" t="s">
        <v>243</v>
      </c>
      <c r="C2" s="69"/>
      <c r="D2" s="69"/>
      <c r="E2" s="70"/>
      <c r="F2" s="65" t="s">
        <v>244</v>
      </c>
      <c r="G2" s="66"/>
      <c r="H2" s="66"/>
      <c r="I2" s="67"/>
    </row>
    <row r="3" spans="1:9" ht="50.25" customHeight="1" x14ac:dyDescent="0.25">
      <c r="A3" s="26"/>
      <c r="B3" s="29" t="s">
        <v>231</v>
      </c>
      <c r="C3" s="29" t="s">
        <v>232</v>
      </c>
      <c r="D3" s="29" t="s">
        <v>233</v>
      </c>
      <c r="E3" s="29" t="s">
        <v>234</v>
      </c>
      <c r="F3" s="30" t="s">
        <v>239</v>
      </c>
      <c r="G3" s="30" t="s">
        <v>240</v>
      </c>
      <c r="H3" s="30" t="s">
        <v>241</v>
      </c>
      <c r="I3" s="31" t="s">
        <v>242</v>
      </c>
    </row>
    <row r="4" spans="1:9" x14ac:dyDescent="0.25">
      <c r="A4" s="28" t="s">
        <v>226</v>
      </c>
      <c r="B4" s="28" t="s">
        <v>227</v>
      </c>
      <c r="C4" s="28" t="s">
        <v>228</v>
      </c>
      <c r="D4" s="28" t="s">
        <v>229</v>
      </c>
      <c r="E4" s="28" t="s">
        <v>230</v>
      </c>
      <c r="F4" s="54" t="s">
        <v>235</v>
      </c>
      <c r="G4" s="54" t="s">
        <v>236</v>
      </c>
      <c r="H4" s="54" t="s">
        <v>237</v>
      </c>
      <c r="I4" s="54" t="s">
        <v>238</v>
      </c>
    </row>
    <row r="5" spans="1:9" ht="95.25" customHeight="1" x14ac:dyDescent="0.25">
      <c r="A5" s="27" t="s">
        <v>1</v>
      </c>
      <c r="B5" s="53" t="s">
        <v>349</v>
      </c>
      <c r="C5" s="53" t="s">
        <v>348</v>
      </c>
      <c r="D5" s="53" t="s">
        <v>350</v>
      </c>
      <c r="E5" s="53" t="s">
        <v>351</v>
      </c>
      <c r="F5" s="53"/>
      <c r="G5" s="53"/>
      <c r="H5" s="53"/>
      <c r="I5" s="53"/>
    </row>
    <row r="6" spans="1:9" ht="75" x14ac:dyDescent="0.25">
      <c r="A6" s="27" t="s">
        <v>1</v>
      </c>
      <c r="B6" s="53" t="s">
        <v>358</v>
      </c>
      <c r="C6" s="53" t="s">
        <v>352</v>
      </c>
      <c r="D6" s="53" t="s">
        <v>356</v>
      </c>
      <c r="E6" s="53" t="s">
        <v>354</v>
      </c>
      <c r="F6" s="53"/>
      <c r="G6" s="53"/>
      <c r="H6" s="53"/>
      <c r="I6" s="53"/>
    </row>
    <row r="7" spans="1:9" ht="120" x14ac:dyDescent="0.25">
      <c r="A7" s="27" t="s">
        <v>1</v>
      </c>
      <c r="B7" s="55" t="s">
        <v>359</v>
      </c>
      <c r="C7" s="53" t="s">
        <v>353</v>
      </c>
      <c r="D7" s="53" t="s">
        <v>357</v>
      </c>
      <c r="E7" s="53" t="s">
        <v>355</v>
      </c>
      <c r="F7" s="53"/>
      <c r="G7" s="53"/>
      <c r="H7" s="53"/>
      <c r="I7" s="53"/>
    </row>
    <row r="8" spans="1:9" ht="90" x14ac:dyDescent="0.25">
      <c r="A8" s="27" t="s">
        <v>1</v>
      </c>
      <c r="B8" s="53" t="s">
        <v>360</v>
      </c>
      <c r="C8" s="53" t="s">
        <v>361</v>
      </c>
      <c r="D8" s="53"/>
      <c r="E8" s="53"/>
      <c r="F8" s="53"/>
      <c r="G8" s="53"/>
      <c r="H8" s="53"/>
      <c r="I8" s="53"/>
    </row>
    <row r="9" spans="1:9" x14ac:dyDescent="0.25">
      <c r="A9" s="5" t="s">
        <v>2</v>
      </c>
      <c r="B9" s="53"/>
      <c r="C9" s="53"/>
      <c r="D9" s="53"/>
      <c r="E9" s="53"/>
      <c r="F9" s="53"/>
      <c r="G9" s="53"/>
      <c r="H9" s="53"/>
      <c r="I9" s="53"/>
    </row>
    <row r="10" spans="1:9" x14ac:dyDescent="0.25">
      <c r="A10" s="27" t="s">
        <v>3</v>
      </c>
      <c r="B10" s="53"/>
      <c r="C10" s="53"/>
      <c r="D10" s="53"/>
      <c r="E10" s="53"/>
      <c r="F10" s="53"/>
      <c r="G10" s="53"/>
      <c r="H10" s="53"/>
      <c r="I10" s="53"/>
    </row>
    <row r="11" spans="1:9" ht="22.5" x14ac:dyDescent="0.25">
      <c r="A11" s="27" t="s">
        <v>4</v>
      </c>
      <c r="B11" s="53"/>
      <c r="C11" s="53"/>
      <c r="D11" s="53"/>
      <c r="E11" s="53"/>
      <c r="F11" s="53"/>
      <c r="G11" s="53"/>
      <c r="H11" s="53"/>
      <c r="I11" s="53"/>
    </row>
    <row r="12" spans="1:9" ht="22.5" x14ac:dyDescent="0.25">
      <c r="A12" s="27" t="s">
        <v>5</v>
      </c>
      <c r="B12" s="53"/>
      <c r="C12" s="53"/>
      <c r="D12" s="53"/>
      <c r="E12" s="53"/>
      <c r="F12" s="53"/>
      <c r="G12" s="53"/>
      <c r="H12" s="53"/>
      <c r="I12" s="53"/>
    </row>
    <row r="13" spans="1:9" ht="22.5" x14ac:dyDescent="0.25">
      <c r="A13" s="27" t="s">
        <v>6</v>
      </c>
      <c r="B13" s="53"/>
      <c r="C13" s="53"/>
      <c r="D13" s="53"/>
      <c r="E13" s="53"/>
      <c r="F13" s="53"/>
      <c r="G13" s="53"/>
      <c r="H13" s="53"/>
      <c r="I13" s="53"/>
    </row>
    <row r="14" spans="1:9" ht="23.25" x14ac:dyDescent="0.25">
      <c r="A14" s="5" t="s">
        <v>10</v>
      </c>
      <c r="B14" s="53"/>
      <c r="C14" s="53"/>
      <c r="D14" s="53"/>
      <c r="E14" s="53"/>
      <c r="F14" s="53"/>
      <c r="G14" s="53"/>
      <c r="H14" s="53"/>
      <c r="I14" s="53"/>
    </row>
    <row r="15" spans="1:9" x14ac:dyDescent="0.25">
      <c r="A15" s="5" t="s">
        <v>11</v>
      </c>
      <c r="B15" s="53"/>
      <c r="C15" s="53"/>
      <c r="D15" s="53"/>
      <c r="E15" s="53"/>
      <c r="F15" s="53"/>
      <c r="G15" s="53"/>
      <c r="H15" s="53"/>
      <c r="I15" s="53"/>
    </row>
    <row r="16" spans="1:9" x14ac:dyDescent="0.25">
      <c r="A16" s="5" t="s">
        <v>12</v>
      </c>
      <c r="B16" s="53"/>
      <c r="C16" s="53"/>
      <c r="D16" s="53"/>
      <c r="E16" s="53"/>
      <c r="F16" s="53"/>
      <c r="G16" s="53"/>
      <c r="H16" s="53"/>
      <c r="I16" s="53"/>
    </row>
    <row r="17" spans="1:9" ht="15" customHeight="1" x14ac:dyDescent="0.25">
      <c r="A17" s="5" t="s">
        <v>13</v>
      </c>
      <c r="B17" s="53"/>
      <c r="C17" s="53"/>
      <c r="D17" s="53"/>
      <c r="E17" s="53"/>
      <c r="F17" s="53"/>
      <c r="G17" s="53"/>
      <c r="H17" s="53"/>
      <c r="I17" s="53"/>
    </row>
    <row r="18" spans="1:9" x14ac:dyDescent="0.25">
      <c r="A18" s="5" t="s">
        <v>18</v>
      </c>
      <c r="B18" s="53"/>
      <c r="C18" s="53"/>
      <c r="D18" s="53"/>
      <c r="E18" s="53"/>
      <c r="F18" s="53"/>
      <c r="G18" s="53"/>
      <c r="H18" s="53"/>
      <c r="I18" s="53"/>
    </row>
    <row r="19" spans="1:9" x14ac:dyDescent="0.25">
      <c r="A19" s="5" t="s">
        <v>19</v>
      </c>
      <c r="B19" s="53"/>
      <c r="C19" s="53"/>
      <c r="D19" s="53"/>
      <c r="E19" s="53"/>
      <c r="F19" s="53"/>
      <c r="G19" s="53"/>
      <c r="H19" s="53"/>
      <c r="I19" s="53"/>
    </row>
    <row r="20" spans="1:9" x14ac:dyDescent="0.25">
      <c r="A20" s="5" t="s">
        <v>21</v>
      </c>
      <c r="B20" s="53"/>
      <c r="C20" s="53"/>
      <c r="D20" s="53"/>
      <c r="E20" s="53"/>
      <c r="F20" s="53"/>
      <c r="G20" s="53"/>
      <c r="H20" s="53"/>
      <c r="I20" s="53"/>
    </row>
    <row r="21" spans="1:9" ht="15" customHeight="1" x14ac:dyDescent="0.25">
      <c r="A21" s="5" t="s">
        <v>22</v>
      </c>
      <c r="B21" s="53"/>
      <c r="C21" s="53"/>
      <c r="D21" s="53"/>
      <c r="E21" s="53"/>
      <c r="F21" s="53"/>
      <c r="G21" s="53"/>
      <c r="H21" s="53"/>
      <c r="I21" s="53"/>
    </row>
    <row r="22" spans="1:9" x14ac:dyDescent="0.25">
      <c r="A22" s="5" t="s">
        <v>23</v>
      </c>
      <c r="B22" s="53"/>
      <c r="C22" s="53"/>
      <c r="D22" s="53"/>
      <c r="E22" s="53"/>
      <c r="F22" s="53"/>
      <c r="G22" s="53"/>
      <c r="H22" s="53"/>
      <c r="I22" s="53"/>
    </row>
    <row r="23" spans="1:9" ht="23.25" x14ac:dyDescent="0.25">
      <c r="A23" s="5" t="s">
        <v>24</v>
      </c>
      <c r="B23" s="53"/>
      <c r="C23" s="53"/>
      <c r="D23" s="53"/>
      <c r="E23" s="53"/>
      <c r="F23" s="53"/>
      <c r="G23" s="53"/>
      <c r="H23" s="53"/>
      <c r="I23" s="53"/>
    </row>
    <row r="24" spans="1:9" x14ac:dyDescent="0.25">
      <c r="A24" s="5" t="s">
        <v>25</v>
      </c>
      <c r="B24" s="53"/>
      <c r="C24" s="53"/>
      <c r="D24" s="53"/>
      <c r="E24" s="53"/>
      <c r="F24" s="53"/>
      <c r="G24" s="53"/>
      <c r="H24" s="53"/>
      <c r="I24" s="53"/>
    </row>
    <row r="25" spans="1:9" ht="15" customHeight="1" x14ac:dyDescent="0.25">
      <c r="A25" s="5" t="s">
        <v>26</v>
      </c>
      <c r="B25" s="53"/>
      <c r="C25" s="53"/>
      <c r="D25" s="53"/>
      <c r="E25" s="53"/>
      <c r="F25" s="53"/>
      <c r="G25" s="53"/>
      <c r="H25" s="53"/>
      <c r="I25" s="53"/>
    </row>
    <row r="26" spans="1:9" ht="23.25" x14ac:dyDescent="0.25">
      <c r="A26" s="5" t="s">
        <v>112</v>
      </c>
      <c r="B26" s="53"/>
      <c r="C26" s="53"/>
      <c r="D26" s="53"/>
      <c r="E26" s="53"/>
      <c r="F26" s="53"/>
      <c r="G26" s="53"/>
      <c r="H26" s="53"/>
      <c r="I26" s="53"/>
    </row>
    <row r="27" spans="1:9" x14ac:dyDescent="0.25">
      <c r="A27" s="5" t="s">
        <v>29</v>
      </c>
      <c r="B27" s="53"/>
      <c r="C27" s="53"/>
      <c r="D27" s="53"/>
      <c r="E27" s="53"/>
      <c r="F27" s="53"/>
      <c r="G27" s="53"/>
      <c r="H27" s="53"/>
      <c r="I27" s="53"/>
    </row>
    <row r="28" spans="1:9" x14ac:dyDescent="0.25">
      <c r="A28" s="5" t="s">
        <v>30</v>
      </c>
      <c r="B28" s="53"/>
      <c r="C28" s="53"/>
      <c r="D28" s="53"/>
      <c r="E28" s="53"/>
      <c r="F28" s="53"/>
      <c r="G28" s="53"/>
      <c r="H28" s="53"/>
      <c r="I28" s="53"/>
    </row>
    <row r="29" spans="1:9" ht="23.25" x14ac:dyDescent="0.25">
      <c r="A29" s="5" t="s">
        <v>33</v>
      </c>
      <c r="B29" s="53"/>
      <c r="C29" s="53"/>
      <c r="D29" s="53"/>
      <c r="E29" s="53"/>
      <c r="F29" s="53"/>
      <c r="G29" s="53"/>
      <c r="H29" s="53"/>
      <c r="I29" s="53"/>
    </row>
    <row r="30" spans="1:9" ht="23.25" x14ac:dyDescent="0.25">
      <c r="A30" s="5" t="s">
        <v>34</v>
      </c>
      <c r="B30" s="53"/>
      <c r="C30" s="53"/>
      <c r="D30" s="53"/>
      <c r="E30" s="53"/>
      <c r="F30" s="53"/>
      <c r="G30" s="53"/>
      <c r="H30" s="53"/>
      <c r="I30" s="53"/>
    </row>
    <row r="31" spans="1:9" ht="23.25" x14ac:dyDescent="0.25">
      <c r="A31" s="5" t="s">
        <v>35</v>
      </c>
      <c r="B31" s="53"/>
      <c r="C31" s="53"/>
      <c r="D31" s="53"/>
      <c r="E31" s="53"/>
      <c r="F31" s="53"/>
      <c r="G31" s="53"/>
      <c r="H31" s="53"/>
      <c r="I31" s="53"/>
    </row>
    <row r="32" spans="1:9" ht="34.5" x14ac:dyDescent="0.25">
      <c r="A32" s="5" t="s">
        <v>36</v>
      </c>
      <c r="B32" s="53"/>
      <c r="C32" s="53"/>
      <c r="D32" s="53"/>
      <c r="E32" s="53"/>
      <c r="F32" s="53"/>
      <c r="G32" s="53"/>
      <c r="H32" s="53"/>
      <c r="I32" s="53"/>
    </row>
    <row r="33" spans="1:9" x14ac:dyDescent="0.25">
      <c r="A33" s="5" t="s">
        <v>37</v>
      </c>
      <c r="B33" s="53"/>
      <c r="C33" s="53"/>
      <c r="D33" s="53"/>
      <c r="E33" s="53"/>
      <c r="F33" s="53"/>
      <c r="G33" s="53"/>
      <c r="H33" s="53"/>
      <c r="I33" s="53"/>
    </row>
    <row r="34" spans="1:9" ht="34.5" x14ac:dyDescent="0.25">
      <c r="A34" s="5" t="s">
        <v>39</v>
      </c>
      <c r="B34" s="53"/>
      <c r="C34" s="53"/>
      <c r="D34" s="53"/>
      <c r="E34" s="53"/>
      <c r="F34" s="53"/>
      <c r="G34" s="53"/>
      <c r="H34" s="53"/>
      <c r="I34" s="53"/>
    </row>
    <row r="35" spans="1:9" ht="34.5" x14ac:dyDescent="0.25">
      <c r="A35" s="5" t="s">
        <v>40</v>
      </c>
      <c r="B35" s="53"/>
      <c r="C35" s="53"/>
      <c r="D35" s="53"/>
      <c r="E35" s="53"/>
      <c r="F35" s="53"/>
      <c r="G35" s="53"/>
      <c r="H35" s="53"/>
      <c r="I35" s="53"/>
    </row>
    <row r="36" spans="1:9" ht="57" x14ac:dyDescent="0.25">
      <c r="A36" s="5" t="s">
        <v>41</v>
      </c>
      <c r="B36" s="53"/>
      <c r="C36" s="53"/>
      <c r="D36" s="53"/>
      <c r="E36" s="53"/>
      <c r="F36" s="53"/>
      <c r="G36" s="53"/>
      <c r="H36" s="53"/>
      <c r="I36" s="53"/>
    </row>
    <row r="37" spans="1:9" ht="23.25" x14ac:dyDescent="0.25">
      <c r="A37" s="5" t="s">
        <v>42</v>
      </c>
      <c r="B37" s="53"/>
      <c r="C37" s="53"/>
      <c r="D37" s="53"/>
      <c r="E37" s="53"/>
      <c r="F37" s="53"/>
      <c r="G37" s="53"/>
      <c r="H37" s="53"/>
      <c r="I37" s="53"/>
    </row>
    <row r="38" spans="1:9" x14ac:dyDescent="0.25">
      <c r="A38" s="5" t="s">
        <v>43</v>
      </c>
      <c r="B38" s="53"/>
      <c r="C38" s="53"/>
      <c r="D38" s="53"/>
      <c r="E38" s="53"/>
      <c r="F38" s="53"/>
      <c r="G38" s="53"/>
      <c r="H38" s="53"/>
      <c r="I38" s="53"/>
    </row>
    <row r="39" spans="1:9" ht="23.25" x14ac:dyDescent="0.25">
      <c r="A39" s="5" t="s">
        <v>44</v>
      </c>
      <c r="B39" s="53"/>
      <c r="C39" s="53"/>
      <c r="D39" s="53"/>
      <c r="E39" s="53"/>
      <c r="F39" s="53"/>
      <c r="G39" s="53"/>
      <c r="H39" s="53"/>
      <c r="I39" s="53"/>
    </row>
    <row r="40" spans="1:9" ht="23.25" x14ac:dyDescent="0.25">
      <c r="A40" s="5" t="s">
        <v>46</v>
      </c>
      <c r="B40" s="53"/>
      <c r="C40" s="53"/>
      <c r="D40" s="53"/>
      <c r="E40" s="53"/>
      <c r="F40" s="53"/>
      <c r="G40" s="53"/>
      <c r="H40" s="53"/>
      <c r="I40" s="53"/>
    </row>
    <row r="41" spans="1:9" ht="23.25" x14ac:dyDescent="0.25">
      <c r="A41" s="5" t="s">
        <v>47</v>
      </c>
      <c r="B41" s="53"/>
      <c r="C41" s="53"/>
      <c r="D41" s="53"/>
      <c r="E41" s="53"/>
      <c r="F41" s="53"/>
      <c r="G41" s="53"/>
      <c r="H41" s="53"/>
      <c r="I41" s="53"/>
    </row>
    <row r="42" spans="1:9" x14ac:dyDescent="0.25">
      <c r="A42" s="5" t="s">
        <v>48</v>
      </c>
      <c r="B42" s="53"/>
      <c r="C42" s="53"/>
      <c r="D42" s="53"/>
      <c r="E42" s="53"/>
      <c r="F42" s="53"/>
      <c r="G42" s="53"/>
      <c r="H42" s="53"/>
      <c r="I42" s="53"/>
    </row>
    <row r="43" spans="1:9" x14ac:dyDescent="0.25">
      <c r="A43" s="5" t="s">
        <v>49</v>
      </c>
      <c r="B43" s="53"/>
      <c r="C43" s="53"/>
      <c r="D43" s="53"/>
      <c r="E43" s="53"/>
      <c r="F43" s="53"/>
      <c r="G43" s="53"/>
      <c r="H43" s="53"/>
      <c r="I43" s="53"/>
    </row>
    <row r="44" spans="1:9" ht="23.25" x14ac:dyDescent="0.25">
      <c r="A44" s="5" t="s">
        <v>50</v>
      </c>
      <c r="B44" s="53"/>
      <c r="C44" s="53"/>
      <c r="D44" s="53"/>
      <c r="E44" s="53"/>
      <c r="F44" s="53"/>
      <c r="G44" s="53"/>
      <c r="H44" s="53"/>
      <c r="I44" s="53"/>
    </row>
    <row r="45" spans="1:9" ht="23.25" x14ac:dyDescent="0.25">
      <c r="A45" s="5" t="s">
        <v>51</v>
      </c>
      <c r="B45" s="53"/>
      <c r="C45" s="53"/>
      <c r="D45" s="53"/>
      <c r="E45" s="53"/>
      <c r="F45" s="53"/>
      <c r="G45" s="53"/>
      <c r="H45" s="53"/>
      <c r="I45" s="53"/>
    </row>
    <row r="46" spans="1:9" x14ac:dyDescent="0.25">
      <c r="A46" s="5" t="s">
        <v>52</v>
      </c>
      <c r="B46" s="53"/>
      <c r="C46" s="53"/>
      <c r="D46" s="53"/>
      <c r="E46" s="53"/>
      <c r="F46" s="53"/>
      <c r="G46" s="53"/>
      <c r="H46" s="53"/>
      <c r="I46" s="53"/>
    </row>
    <row r="47" spans="1:9" x14ac:dyDescent="0.25">
      <c r="A47" s="5" t="s">
        <v>53</v>
      </c>
      <c r="B47" s="53"/>
      <c r="C47" s="53"/>
      <c r="D47" s="53"/>
      <c r="E47" s="53"/>
      <c r="F47" s="53"/>
      <c r="G47" s="53"/>
      <c r="H47" s="53"/>
      <c r="I47" s="53"/>
    </row>
    <row r="48" spans="1:9" ht="23.25" x14ac:dyDescent="0.25">
      <c r="A48" s="5" t="s">
        <v>54</v>
      </c>
      <c r="B48" s="53"/>
      <c r="C48" s="53"/>
      <c r="D48" s="53"/>
      <c r="E48" s="53"/>
      <c r="F48" s="53"/>
      <c r="G48" s="53"/>
      <c r="H48" s="53"/>
      <c r="I48" s="53"/>
    </row>
    <row r="49" spans="1:9" x14ac:dyDescent="0.25">
      <c r="A49" s="5" t="s">
        <v>55</v>
      </c>
      <c r="B49" s="53"/>
      <c r="C49" s="53"/>
      <c r="D49" s="53"/>
      <c r="E49" s="53"/>
      <c r="F49" s="53"/>
      <c r="G49" s="53"/>
      <c r="H49" s="53"/>
      <c r="I49" s="53"/>
    </row>
    <row r="50" spans="1:9" ht="34.5" x14ac:dyDescent="0.25">
      <c r="A50" s="5" t="s">
        <v>56</v>
      </c>
      <c r="B50" s="53"/>
      <c r="C50" s="53"/>
      <c r="D50" s="53"/>
      <c r="E50" s="53"/>
      <c r="F50" s="53"/>
      <c r="G50" s="53"/>
      <c r="H50" s="53"/>
      <c r="I50" s="53"/>
    </row>
    <row r="51" spans="1:9" x14ac:dyDescent="0.25">
      <c r="A51" s="5" t="s">
        <v>57</v>
      </c>
      <c r="B51" s="53"/>
      <c r="C51" s="53"/>
      <c r="D51" s="53"/>
      <c r="E51" s="53"/>
      <c r="F51" s="53"/>
      <c r="G51" s="53"/>
      <c r="H51" s="53"/>
      <c r="I51" s="53"/>
    </row>
    <row r="52" spans="1:9" x14ac:dyDescent="0.25">
      <c r="A52" s="5" t="s">
        <v>60</v>
      </c>
      <c r="B52" s="53"/>
      <c r="C52" s="53"/>
      <c r="D52" s="53"/>
      <c r="E52" s="53"/>
      <c r="F52" s="53"/>
      <c r="G52" s="53"/>
      <c r="H52" s="53"/>
      <c r="I52" s="53"/>
    </row>
    <row r="53" spans="1:9" ht="23.25" x14ac:dyDescent="0.25">
      <c r="A53" s="5" t="s">
        <v>61</v>
      </c>
      <c r="B53" s="53"/>
      <c r="C53" s="53"/>
      <c r="D53" s="53"/>
      <c r="E53" s="53"/>
      <c r="F53" s="53"/>
      <c r="G53" s="53"/>
      <c r="H53" s="53"/>
      <c r="I53" s="53"/>
    </row>
    <row r="54" spans="1:9" x14ac:dyDescent="0.25">
      <c r="A54" s="5" t="s">
        <v>62</v>
      </c>
      <c r="B54" s="53"/>
      <c r="C54" s="53"/>
      <c r="D54" s="53"/>
      <c r="E54" s="53"/>
      <c r="F54" s="53"/>
      <c r="G54" s="53"/>
      <c r="H54" s="53"/>
      <c r="I54" s="53"/>
    </row>
    <row r="55" spans="1:9" x14ac:dyDescent="0.25">
      <c r="A55" s="5" t="s">
        <v>63</v>
      </c>
      <c r="B55" s="53"/>
      <c r="C55" s="53"/>
      <c r="D55" s="53"/>
      <c r="E55" s="53"/>
      <c r="F55" s="53"/>
      <c r="G55" s="53"/>
      <c r="H55" s="53"/>
      <c r="I55" s="53"/>
    </row>
    <row r="56" spans="1:9" x14ac:dyDescent="0.25">
      <c r="A56" s="5" t="s">
        <v>64</v>
      </c>
      <c r="B56" s="53"/>
      <c r="C56" s="53"/>
      <c r="D56" s="53"/>
      <c r="E56" s="53"/>
      <c r="F56" s="53"/>
      <c r="G56" s="53"/>
      <c r="H56" s="53"/>
      <c r="I56" s="53"/>
    </row>
    <row r="57" spans="1:9" ht="23.25" x14ac:dyDescent="0.25">
      <c r="A57" s="5" t="s">
        <v>65</v>
      </c>
      <c r="B57" s="53"/>
      <c r="C57" s="53"/>
      <c r="D57" s="53"/>
      <c r="E57" s="53"/>
      <c r="F57" s="53"/>
      <c r="G57" s="53"/>
      <c r="H57" s="53"/>
      <c r="I57" s="53"/>
    </row>
    <row r="58" spans="1:9" x14ac:dyDescent="0.25">
      <c r="A58" s="5" t="s">
        <v>66</v>
      </c>
      <c r="B58" s="53"/>
      <c r="C58" s="53"/>
      <c r="D58" s="53"/>
      <c r="E58" s="53"/>
      <c r="F58" s="53"/>
      <c r="G58" s="53"/>
      <c r="H58" s="53"/>
      <c r="I58" s="53"/>
    </row>
    <row r="59" spans="1:9" x14ac:dyDescent="0.25">
      <c r="A59" s="5" t="s">
        <v>67</v>
      </c>
      <c r="B59" s="53"/>
      <c r="C59" s="53"/>
      <c r="D59" s="53"/>
      <c r="E59" s="53"/>
      <c r="F59" s="53"/>
      <c r="G59" s="53"/>
      <c r="H59" s="53"/>
      <c r="I59" s="53"/>
    </row>
    <row r="60" spans="1:9" x14ac:dyDescent="0.25">
      <c r="A60" s="5" t="s">
        <v>68</v>
      </c>
      <c r="B60" s="53"/>
      <c r="C60" s="53"/>
      <c r="D60" s="53"/>
      <c r="E60" s="53"/>
      <c r="F60" s="53"/>
      <c r="G60" s="53"/>
      <c r="H60" s="53"/>
      <c r="I60" s="53"/>
    </row>
    <row r="61" spans="1:9" ht="23.25" x14ac:dyDescent="0.25">
      <c r="A61" s="5" t="s">
        <v>71</v>
      </c>
      <c r="B61" s="53"/>
      <c r="C61" s="53"/>
      <c r="D61" s="53"/>
      <c r="E61" s="53"/>
      <c r="F61" s="53"/>
      <c r="G61" s="53"/>
      <c r="H61" s="53"/>
      <c r="I61" s="53"/>
    </row>
    <row r="62" spans="1:9" ht="23.25" x14ac:dyDescent="0.25">
      <c r="A62" s="5" t="s">
        <v>72</v>
      </c>
      <c r="B62" s="53"/>
      <c r="C62" s="53"/>
      <c r="D62" s="53"/>
      <c r="E62" s="53"/>
      <c r="F62" s="53"/>
      <c r="G62" s="53"/>
      <c r="H62" s="53"/>
      <c r="I62" s="53"/>
    </row>
    <row r="63" spans="1:9" ht="23.25" x14ac:dyDescent="0.25">
      <c r="A63" s="5" t="s">
        <v>73</v>
      </c>
      <c r="B63" s="53"/>
      <c r="C63" s="53"/>
      <c r="D63" s="53"/>
      <c r="E63" s="53"/>
      <c r="F63" s="53"/>
      <c r="G63" s="53"/>
      <c r="H63" s="53"/>
      <c r="I63" s="53"/>
    </row>
    <row r="64" spans="1:9" x14ac:dyDescent="0.25">
      <c r="A64" s="5" t="s">
        <v>74</v>
      </c>
      <c r="B64" s="53"/>
      <c r="C64" s="53"/>
      <c r="D64" s="53"/>
      <c r="E64" s="53"/>
      <c r="F64" s="53"/>
      <c r="G64" s="53"/>
      <c r="H64" s="53"/>
      <c r="I64" s="53"/>
    </row>
    <row r="65" spans="1:9" x14ac:dyDescent="0.25">
      <c r="A65" s="5" t="s">
        <v>75</v>
      </c>
      <c r="B65" s="53"/>
      <c r="C65" s="53"/>
      <c r="D65" s="53"/>
      <c r="E65" s="53"/>
      <c r="F65" s="53"/>
      <c r="G65" s="53"/>
      <c r="H65" s="53"/>
      <c r="I65" s="53"/>
    </row>
    <row r="66" spans="1:9" x14ac:dyDescent="0.25">
      <c r="A66" s="5" t="s">
        <v>76</v>
      </c>
      <c r="B66" s="53"/>
      <c r="C66" s="53"/>
      <c r="D66" s="53"/>
      <c r="E66" s="53"/>
      <c r="F66" s="53"/>
      <c r="G66" s="53"/>
      <c r="H66" s="53"/>
      <c r="I66" s="53"/>
    </row>
    <row r="67" spans="1:9" x14ac:dyDescent="0.25">
      <c r="A67" s="5" t="s">
        <v>77</v>
      </c>
      <c r="B67" s="53"/>
      <c r="C67" s="53"/>
      <c r="D67" s="53"/>
      <c r="E67" s="53"/>
      <c r="F67" s="53"/>
      <c r="G67" s="53"/>
      <c r="H67" s="53"/>
      <c r="I67" s="53"/>
    </row>
    <row r="68" spans="1:9" ht="23.25" x14ac:dyDescent="0.25">
      <c r="A68" s="5" t="s">
        <v>78</v>
      </c>
      <c r="B68" s="53"/>
      <c r="C68" s="53"/>
      <c r="D68" s="53"/>
      <c r="E68" s="53"/>
      <c r="F68" s="53"/>
      <c r="G68" s="53"/>
      <c r="H68" s="53"/>
      <c r="I68" s="53"/>
    </row>
    <row r="69" spans="1:9" ht="23.25" x14ac:dyDescent="0.25">
      <c r="A69" s="5" t="s">
        <v>79</v>
      </c>
      <c r="B69" s="53"/>
      <c r="C69" s="53"/>
      <c r="D69" s="53"/>
      <c r="E69" s="53"/>
      <c r="F69" s="53"/>
      <c r="G69" s="53"/>
      <c r="H69" s="53"/>
      <c r="I69" s="53"/>
    </row>
    <row r="70" spans="1:9" x14ac:dyDescent="0.25">
      <c r="A70" s="5" t="s">
        <v>80</v>
      </c>
      <c r="B70" s="53"/>
      <c r="C70" s="53"/>
      <c r="D70" s="53"/>
      <c r="E70" s="53"/>
      <c r="F70" s="53"/>
      <c r="G70" s="53"/>
      <c r="H70" s="53"/>
      <c r="I70" s="53"/>
    </row>
    <row r="71" spans="1:9" x14ac:dyDescent="0.25">
      <c r="A71" s="5" t="s">
        <v>82</v>
      </c>
      <c r="B71" s="53"/>
      <c r="C71" s="53"/>
      <c r="D71" s="53"/>
      <c r="E71" s="53"/>
      <c r="F71" s="53"/>
      <c r="G71" s="53"/>
      <c r="H71" s="53"/>
      <c r="I71" s="53"/>
    </row>
    <row r="72" spans="1:9" x14ac:dyDescent="0.25">
      <c r="A72" s="5" t="s">
        <v>160</v>
      </c>
      <c r="B72" s="53"/>
      <c r="C72" s="53"/>
      <c r="D72" s="53"/>
      <c r="E72" s="53"/>
      <c r="F72" s="53"/>
      <c r="G72" s="53"/>
      <c r="H72" s="53"/>
      <c r="I72" s="53"/>
    </row>
    <row r="73" spans="1:9" x14ac:dyDescent="0.25">
      <c r="A73" s="5" t="s">
        <v>83</v>
      </c>
      <c r="B73" s="53"/>
      <c r="C73" s="53"/>
      <c r="D73" s="53"/>
      <c r="E73" s="53"/>
      <c r="F73" s="53"/>
      <c r="G73" s="53"/>
      <c r="H73" s="53"/>
      <c r="I73" s="53"/>
    </row>
    <row r="74" spans="1:9" x14ac:dyDescent="0.25">
      <c r="A74" s="5" t="s">
        <v>86</v>
      </c>
      <c r="B74" s="53"/>
      <c r="C74" s="53"/>
      <c r="D74" s="53"/>
      <c r="E74" s="53"/>
      <c r="F74" s="53"/>
      <c r="G74" s="53"/>
      <c r="H74" s="53"/>
      <c r="I74" s="53"/>
    </row>
    <row r="75" spans="1:9" x14ac:dyDescent="0.25">
      <c r="A75" s="5" t="s">
        <v>87</v>
      </c>
      <c r="B75" s="53"/>
      <c r="C75" s="53"/>
      <c r="D75" s="53"/>
      <c r="E75" s="53"/>
      <c r="F75" s="53"/>
      <c r="G75" s="53"/>
      <c r="H75" s="53"/>
      <c r="I75" s="53"/>
    </row>
    <row r="76" spans="1:9" ht="23.25" x14ac:dyDescent="0.25">
      <c r="A76" s="5" t="s">
        <v>88</v>
      </c>
      <c r="B76" s="53"/>
      <c r="C76" s="53"/>
      <c r="D76" s="53"/>
      <c r="E76" s="53"/>
      <c r="F76" s="53"/>
      <c r="G76" s="53"/>
      <c r="H76" s="53"/>
      <c r="I76" s="53"/>
    </row>
    <row r="77" spans="1:9" x14ac:dyDescent="0.25">
      <c r="A77" s="5" t="s">
        <v>89</v>
      </c>
      <c r="B77" s="53"/>
      <c r="C77" s="53"/>
      <c r="D77" s="53"/>
      <c r="E77" s="53"/>
      <c r="F77" s="53"/>
      <c r="G77" s="53"/>
      <c r="H77" s="53"/>
      <c r="I77" s="53"/>
    </row>
    <row r="78" spans="1:9" x14ac:dyDescent="0.25">
      <c r="A78" s="5" t="s">
        <v>90</v>
      </c>
      <c r="B78" s="53"/>
      <c r="C78" s="53"/>
      <c r="D78" s="53"/>
      <c r="E78" s="53"/>
      <c r="F78" s="53"/>
      <c r="G78" s="53"/>
      <c r="H78" s="53"/>
      <c r="I78" s="53"/>
    </row>
    <row r="79" spans="1:9" x14ac:dyDescent="0.25">
      <c r="A79" s="5" t="s">
        <v>91</v>
      </c>
      <c r="B79" s="53"/>
      <c r="C79" s="53"/>
      <c r="D79" s="53"/>
      <c r="E79" s="53"/>
      <c r="F79" s="53"/>
      <c r="G79" s="53"/>
      <c r="H79" s="53"/>
      <c r="I79" s="53"/>
    </row>
    <row r="80" spans="1:9" x14ac:dyDescent="0.25">
      <c r="A80" s="5" t="s">
        <v>169</v>
      </c>
      <c r="B80" s="53"/>
      <c r="C80" s="53"/>
      <c r="D80" s="53"/>
      <c r="E80" s="53"/>
      <c r="F80" s="53"/>
      <c r="G80" s="53"/>
      <c r="H80" s="53"/>
      <c r="I80" s="53"/>
    </row>
    <row r="81" spans="1:9" x14ac:dyDescent="0.25">
      <c r="A81" s="5" t="s">
        <v>92</v>
      </c>
      <c r="B81" s="53"/>
      <c r="C81" s="53"/>
      <c r="D81" s="53"/>
      <c r="E81" s="53"/>
      <c r="F81" s="53"/>
      <c r="G81" s="53"/>
      <c r="H81" s="53"/>
      <c r="I81" s="53"/>
    </row>
  </sheetData>
  <autoFilter ref="A4:I81"/>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zoomScale="70" zoomScaleNormal="70" workbookViewId="0">
      <pane xSplit="1" topLeftCell="B1" activePane="topRight" state="frozen"/>
      <selection activeCell="A12" sqref="A12"/>
      <selection pane="topRight" activeCell="E12" sqref="E12:E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60" max="60" width="54.140625" customWidth="1"/>
    <col min="16337" max="16384" width="25.42578125" customWidth="1"/>
  </cols>
  <sheetData>
    <row r="1" spans="1:60" s="7" customFormat="1" ht="16.5" customHeight="1" x14ac:dyDescent="0.25">
      <c r="A1" s="132"/>
      <c r="B1" s="133"/>
      <c r="C1" s="134" t="s">
        <v>171</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172</v>
      </c>
      <c r="BB1" s="137"/>
      <c r="BH1" s="41" t="s">
        <v>313</v>
      </c>
    </row>
    <row r="2" spans="1:60" s="7" customFormat="1" ht="16.5" customHeight="1" x14ac:dyDescent="0.25">
      <c r="A2" s="132"/>
      <c r="B2" s="133"/>
      <c r="C2" s="138" t="s">
        <v>173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174</v>
      </c>
      <c r="BB2" s="137"/>
      <c r="BH2" s="41" t="s">
        <v>297</v>
      </c>
    </row>
    <row r="3" spans="1:60" s="7" customFormat="1" ht="16.5" customHeight="1" x14ac:dyDescent="0.25">
      <c r="A3" s="132"/>
      <c r="B3" s="133"/>
      <c r="C3" s="138" t="s">
        <v>175</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176</v>
      </c>
      <c r="BB3" s="137"/>
      <c r="BH3" s="41" t="s">
        <v>296</v>
      </c>
    </row>
    <row r="4" spans="1:60" s="7" customFormat="1" ht="16.5" customHeight="1" x14ac:dyDescent="0.25">
      <c r="A4" s="132"/>
      <c r="B4" s="133"/>
      <c r="C4" s="138" t="s">
        <v>307</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177</v>
      </c>
      <c r="BB4" s="137"/>
      <c r="BH4" s="41" t="s">
        <v>299</v>
      </c>
    </row>
    <row r="5" spans="1:60" s="8" customFormat="1" ht="39.75" customHeight="1" x14ac:dyDescent="0.25">
      <c r="A5" s="113" t="s">
        <v>178</v>
      </c>
      <c r="B5" s="113"/>
      <c r="C5" s="123" t="s">
        <v>179</v>
      </c>
      <c r="D5" s="124"/>
      <c r="E5" s="38" t="s">
        <v>180</v>
      </c>
      <c r="F5" s="39" t="s">
        <v>321</v>
      </c>
      <c r="G5" s="38" t="s">
        <v>7</v>
      </c>
      <c r="H5" s="40" t="s">
        <v>314</v>
      </c>
      <c r="I5" s="100" t="s">
        <v>181</v>
      </c>
      <c r="J5" s="101"/>
      <c r="K5" s="101"/>
      <c r="L5" s="101"/>
      <c r="M5" s="101"/>
      <c r="N5" s="101"/>
      <c r="O5" s="102"/>
      <c r="P5" s="97">
        <v>44834</v>
      </c>
      <c r="Q5" s="98"/>
      <c r="R5" s="98"/>
      <c r="S5" s="99"/>
      <c r="V5" s="9"/>
      <c r="W5" s="9"/>
      <c r="X5" s="9"/>
      <c r="Y5" s="9"/>
      <c r="Z5" s="9"/>
      <c r="AA5" s="9"/>
      <c r="AB5" s="9"/>
      <c r="AC5" s="9"/>
      <c r="AD5" s="9"/>
      <c r="AE5" s="9"/>
      <c r="AF5" s="9"/>
      <c r="AG5" s="9"/>
      <c r="AH5" s="9"/>
      <c r="AI5" s="9"/>
      <c r="AJ5" s="9"/>
      <c r="AK5" s="9"/>
      <c r="AL5" s="9"/>
      <c r="AM5" s="9"/>
      <c r="AN5" s="9"/>
      <c r="AO5" s="9"/>
      <c r="AP5" s="9"/>
      <c r="AQ5" s="9"/>
      <c r="AR5" s="114"/>
      <c r="BA5" s="115"/>
      <c r="BB5" s="115"/>
      <c r="BH5" s="41" t="s">
        <v>300</v>
      </c>
    </row>
    <row r="6" spans="1:60" s="8" customFormat="1" ht="54" customHeight="1" x14ac:dyDescent="0.25">
      <c r="A6" s="116" t="s">
        <v>182</v>
      </c>
      <c r="B6" s="117"/>
      <c r="C6" s="118" t="s">
        <v>315</v>
      </c>
      <c r="D6" s="119"/>
      <c r="E6" s="119"/>
      <c r="F6" s="119"/>
      <c r="G6" s="119"/>
      <c r="H6" s="120"/>
      <c r="I6" s="100" t="s">
        <v>183</v>
      </c>
      <c r="J6" s="101"/>
      <c r="K6" s="101"/>
      <c r="L6" s="101"/>
      <c r="M6" s="101"/>
      <c r="N6" s="101"/>
      <c r="O6" s="102"/>
      <c r="P6" s="103" t="s">
        <v>184</v>
      </c>
      <c r="Q6" s="104"/>
      <c r="R6" s="104"/>
      <c r="S6" s="104"/>
      <c r="V6" s="10" t="s">
        <v>185</v>
      </c>
      <c r="W6" s="121"/>
      <c r="X6" s="121"/>
      <c r="Y6" s="121"/>
      <c r="Z6" s="121"/>
      <c r="AA6" s="121"/>
      <c r="AB6" s="121"/>
      <c r="AC6" s="121"/>
      <c r="AD6" s="121"/>
      <c r="AE6" s="121"/>
      <c r="AF6" s="121"/>
      <c r="AG6" s="121"/>
      <c r="AH6" s="121"/>
      <c r="AI6" s="11"/>
      <c r="AJ6" s="11"/>
      <c r="AK6" s="11"/>
      <c r="AL6" s="11"/>
      <c r="AM6" s="12"/>
      <c r="AN6" s="13"/>
      <c r="AO6" s="13"/>
      <c r="AP6" s="13"/>
      <c r="AQ6" s="9"/>
      <c r="AR6" s="114"/>
      <c r="BA6" s="122"/>
      <c r="BB6" s="122"/>
      <c r="BH6" s="41" t="s">
        <v>298</v>
      </c>
    </row>
    <row r="7" spans="1:60" s="8" customFormat="1" ht="33.75" customHeight="1" x14ac:dyDescent="0.25">
      <c r="A7" s="125" t="s">
        <v>245</v>
      </c>
      <c r="B7" s="126"/>
      <c r="C7" s="126"/>
      <c r="D7" s="126"/>
      <c r="E7" s="126"/>
      <c r="F7" s="126"/>
      <c r="G7" s="126"/>
      <c r="H7" s="126"/>
      <c r="I7" s="126"/>
      <c r="J7" s="126"/>
      <c r="K7" s="126"/>
      <c r="L7" s="126"/>
      <c r="M7" s="126"/>
      <c r="N7" s="126"/>
      <c r="O7" s="126"/>
      <c r="P7" s="126"/>
      <c r="Q7" s="126"/>
      <c r="R7" s="126"/>
      <c r="S7" s="126"/>
      <c r="T7" s="126"/>
      <c r="U7" s="127"/>
      <c r="V7" s="128" t="s">
        <v>246</v>
      </c>
      <c r="W7" s="129"/>
      <c r="X7" s="129"/>
      <c r="Y7" s="129"/>
      <c r="Z7" s="129"/>
      <c r="AA7" s="129"/>
      <c r="AB7" s="129"/>
      <c r="AC7" s="129"/>
      <c r="AD7" s="129"/>
      <c r="AE7" s="129"/>
      <c r="AF7" s="129"/>
      <c r="AG7" s="129"/>
      <c r="AH7" s="129"/>
      <c r="AI7" s="129"/>
      <c r="AJ7" s="129"/>
      <c r="AK7" s="129"/>
      <c r="AL7" s="129"/>
      <c r="AM7" s="129"/>
      <c r="AN7" s="129"/>
      <c r="AO7" s="129"/>
      <c r="AP7" s="129"/>
      <c r="AQ7" s="129"/>
      <c r="AR7" s="130"/>
      <c r="AS7" s="113" t="s">
        <v>247</v>
      </c>
      <c r="AT7" s="113"/>
      <c r="AU7" s="113"/>
      <c r="AV7" s="113"/>
      <c r="AW7" s="113"/>
      <c r="AX7" s="113"/>
      <c r="AY7" s="113"/>
      <c r="AZ7" s="113"/>
      <c r="BA7" s="113"/>
      <c r="BB7" s="113"/>
    </row>
    <row r="8" spans="1:60" s="8" customFormat="1" ht="33" customHeight="1" x14ac:dyDescent="0.25">
      <c r="A8" s="113" t="s">
        <v>248</v>
      </c>
      <c r="B8" s="113"/>
      <c r="C8" s="113"/>
      <c r="D8" s="113"/>
      <c r="E8" s="113"/>
      <c r="F8" s="113"/>
      <c r="G8" s="113"/>
      <c r="H8" s="113"/>
      <c r="I8" s="113"/>
      <c r="J8" s="113" t="s">
        <v>249</v>
      </c>
      <c r="K8" s="113"/>
      <c r="L8" s="113"/>
      <c r="M8" s="113"/>
      <c r="N8" s="113"/>
      <c r="O8" s="113"/>
      <c r="P8" s="113"/>
      <c r="Q8" s="113"/>
      <c r="R8" s="113"/>
      <c r="S8" s="113"/>
      <c r="T8" s="113"/>
      <c r="U8" s="113"/>
      <c r="V8" s="131" t="s">
        <v>250</v>
      </c>
      <c r="W8" s="131"/>
      <c r="X8" s="131"/>
      <c r="Y8" s="131"/>
      <c r="Z8" s="131"/>
      <c r="AA8" s="105" t="s">
        <v>251</v>
      </c>
      <c r="AB8" s="105"/>
      <c r="AC8" s="105"/>
      <c r="AD8" s="105"/>
      <c r="AE8" s="105"/>
      <c r="AF8" s="105"/>
      <c r="AG8" s="105"/>
      <c r="AH8" s="105"/>
      <c r="AI8" s="105"/>
      <c r="AJ8" s="105"/>
      <c r="AK8" s="105"/>
      <c r="AL8" s="105"/>
      <c r="AM8" s="105"/>
      <c r="AN8" s="105"/>
      <c r="AO8" s="105"/>
      <c r="AP8" s="105"/>
      <c r="AQ8" s="105"/>
      <c r="AR8" s="105"/>
      <c r="AS8" s="113"/>
      <c r="AT8" s="113"/>
      <c r="AU8" s="113"/>
      <c r="AV8" s="113"/>
      <c r="AW8" s="113"/>
      <c r="AX8" s="113"/>
      <c r="AY8" s="113"/>
      <c r="AZ8" s="113"/>
      <c r="BA8" s="113"/>
      <c r="BB8" s="113"/>
    </row>
    <row r="9" spans="1:60" s="14" customFormat="1" ht="33" customHeight="1" x14ac:dyDescent="0.25">
      <c r="A9" s="113"/>
      <c r="B9" s="113"/>
      <c r="C9" s="113"/>
      <c r="D9" s="113"/>
      <c r="E9" s="113"/>
      <c r="F9" s="113"/>
      <c r="G9" s="113"/>
      <c r="H9" s="113"/>
      <c r="I9" s="113"/>
      <c r="J9" s="107" t="s">
        <v>273</v>
      </c>
      <c r="K9" s="107" t="s">
        <v>274</v>
      </c>
      <c r="L9" s="107" t="s">
        <v>275</v>
      </c>
      <c r="M9" s="107" t="s">
        <v>295</v>
      </c>
      <c r="N9" s="107" t="s">
        <v>276</v>
      </c>
      <c r="O9" s="107" t="s">
        <v>308</v>
      </c>
      <c r="P9" s="107" t="s">
        <v>294</v>
      </c>
      <c r="Q9" s="107" t="s">
        <v>309</v>
      </c>
      <c r="R9" s="107" t="s">
        <v>301</v>
      </c>
      <c r="S9" s="107" t="s">
        <v>302</v>
      </c>
      <c r="T9" s="107" t="s">
        <v>310</v>
      </c>
      <c r="U9" s="107" t="s">
        <v>303</v>
      </c>
      <c r="V9" s="131"/>
      <c r="W9" s="131"/>
      <c r="X9" s="131"/>
      <c r="Y9" s="131"/>
      <c r="Z9" s="131"/>
      <c r="AA9" s="108" t="s">
        <v>282</v>
      </c>
      <c r="AB9" s="108"/>
      <c r="AC9" s="108"/>
      <c r="AD9" s="108"/>
      <c r="AE9" s="108"/>
      <c r="AF9" s="108"/>
      <c r="AG9" s="108"/>
      <c r="AH9" s="108"/>
      <c r="AI9" s="106" t="s">
        <v>304</v>
      </c>
      <c r="AJ9" s="37"/>
      <c r="AK9" s="106" t="s">
        <v>305</v>
      </c>
      <c r="AL9" s="106" t="s">
        <v>306</v>
      </c>
      <c r="AM9" s="109" t="s">
        <v>286</v>
      </c>
      <c r="AN9" s="109" t="s">
        <v>287</v>
      </c>
      <c r="AO9" s="106" t="s">
        <v>288</v>
      </c>
      <c r="AP9" s="109" t="s">
        <v>289</v>
      </c>
      <c r="AQ9" s="109" t="s">
        <v>290</v>
      </c>
      <c r="AR9" s="109" t="s">
        <v>291</v>
      </c>
      <c r="AS9" s="113"/>
      <c r="AT9" s="113"/>
      <c r="AU9" s="113"/>
      <c r="AV9" s="113"/>
      <c r="AW9" s="113"/>
      <c r="AX9" s="113"/>
      <c r="AY9" s="113"/>
      <c r="AZ9" s="113"/>
      <c r="BA9" s="113"/>
      <c r="BB9" s="113"/>
    </row>
    <row r="10" spans="1:60" s="14" customFormat="1" ht="49.5" customHeight="1" x14ac:dyDescent="0.25">
      <c r="A10" s="108" t="s">
        <v>263</v>
      </c>
      <c r="B10" s="108" t="s">
        <v>264</v>
      </c>
      <c r="C10" s="108" t="s">
        <v>265</v>
      </c>
      <c r="D10" s="108" t="s">
        <v>266</v>
      </c>
      <c r="E10" s="108" t="s">
        <v>267</v>
      </c>
      <c r="F10" s="108" t="s">
        <v>268</v>
      </c>
      <c r="G10" s="108"/>
      <c r="H10" s="108"/>
      <c r="I10" s="108"/>
      <c r="J10" s="107"/>
      <c r="K10" s="107"/>
      <c r="L10" s="107"/>
      <c r="M10" s="107"/>
      <c r="N10" s="107"/>
      <c r="O10" s="107"/>
      <c r="P10" s="107"/>
      <c r="Q10" s="107"/>
      <c r="R10" s="107"/>
      <c r="S10" s="107"/>
      <c r="T10" s="107"/>
      <c r="U10" s="107"/>
      <c r="V10" s="131"/>
      <c r="W10" s="131"/>
      <c r="X10" s="131"/>
      <c r="Y10" s="131"/>
      <c r="Z10" s="131"/>
      <c r="AA10" s="106" t="s">
        <v>292</v>
      </c>
      <c r="AB10" s="106"/>
      <c r="AC10" s="106"/>
      <c r="AD10" s="106"/>
      <c r="AE10" s="106"/>
      <c r="AF10" s="106" t="s">
        <v>293</v>
      </c>
      <c r="AG10" s="106"/>
      <c r="AH10" s="106"/>
      <c r="AI10" s="106"/>
      <c r="AJ10" s="37"/>
      <c r="AK10" s="106"/>
      <c r="AL10" s="106"/>
      <c r="AM10" s="109"/>
      <c r="AN10" s="109"/>
      <c r="AO10" s="106"/>
      <c r="AP10" s="109"/>
      <c r="AQ10" s="109"/>
      <c r="AR10" s="109"/>
      <c r="AS10" s="110" t="s">
        <v>252</v>
      </c>
      <c r="AT10" s="110" t="s">
        <v>253</v>
      </c>
      <c r="AU10" s="110" t="s">
        <v>254</v>
      </c>
      <c r="AV10" s="110" t="s">
        <v>255</v>
      </c>
      <c r="AW10" s="112" t="s">
        <v>256</v>
      </c>
      <c r="AX10" s="112"/>
      <c r="AY10" s="112"/>
      <c r="AZ10" s="108" t="s">
        <v>257</v>
      </c>
      <c r="BA10" s="108" t="s">
        <v>258</v>
      </c>
      <c r="BB10" s="108" t="s">
        <v>259</v>
      </c>
    </row>
    <row r="11" spans="1:60" s="14" customFormat="1" ht="57.75" customHeight="1" x14ac:dyDescent="0.25">
      <c r="A11" s="108"/>
      <c r="B11" s="108"/>
      <c r="C11" s="108"/>
      <c r="D11" s="108"/>
      <c r="E11" s="108"/>
      <c r="F11" s="15" t="s">
        <v>269</v>
      </c>
      <c r="G11" s="15" t="s">
        <v>270</v>
      </c>
      <c r="H11" s="15" t="s">
        <v>271</v>
      </c>
      <c r="I11" s="15" t="s">
        <v>272</v>
      </c>
      <c r="J11" s="107"/>
      <c r="K11" s="107"/>
      <c r="L11" s="107"/>
      <c r="M11" s="107"/>
      <c r="N11" s="107"/>
      <c r="O11" s="107"/>
      <c r="P11" s="107"/>
      <c r="Q11" s="107"/>
      <c r="R11" s="107"/>
      <c r="S11" s="107"/>
      <c r="T11" s="107"/>
      <c r="U11" s="107"/>
      <c r="V11" s="16" t="s">
        <v>277</v>
      </c>
      <c r="W11" s="16" t="s">
        <v>278</v>
      </c>
      <c r="X11" s="16" t="s">
        <v>279</v>
      </c>
      <c r="Y11" s="16" t="s">
        <v>280</v>
      </c>
      <c r="Z11" s="17" t="s">
        <v>281</v>
      </c>
      <c r="AA11" s="18" t="s">
        <v>186</v>
      </c>
      <c r="AB11" s="16" t="s">
        <v>187</v>
      </c>
      <c r="AC11" s="16" t="s">
        <v>188</v>
      </c>
      <c r="AD11" s="18" t="s">
        <v>189</v>
      </c>
      <c r="AE11" s="16" t="s">
        <v>190</v>
      </c>
      <c r="AF11" s="16" t="s">
        <v>191</v>
      </c>
      <c r="AG11" s="16" t="s">
        <v>192</v>
      </c>
      <c r="AH11" s="16" t="s">
        <v>193</v>
      </c>
      <c r="AI11" s="37" t="s">
        <v>283</v>
      </c>
      <c r="AJ11" s="37"/>
      <c r="AK11" s="37" t="s">
        <v>284</v>
      </c>
      <c r="AL11" s="37" t="s">
        <v>285</v>
      </c>
      <c r="AM11" s="109"/>
      <c r="AN11" s="109"/>
      <c r="AO11" s="106"/>
      <c r="AP11" s="109"/>
      <c r="AQ11" s="109"/>
      <c r="AR11" s="109"/>
      <c r="AS11" s="111"/>
      <c r="AT11" s="111"/>
      <c r="AU11" s="111"/>
      <c r="AV11" s="111"/>
      <c r="AW11" s="17" t="s">
        <v>260</v>
      </c>
      <c r="AX11" s="17" t="s">
        <v>261</v>
      </c>
      <c r="AY11" s="17" t="s">
        <v>262</v>
      </c>
      <c r="AZ11" s="108"/>
      <c r="BA11" s="108"/>
      <c r="BB11" s="108"/>
      <c r="BE11" s="32"/>
    </row>
    <row r="12" spans="1:60" s="21" customFormat="1" ht="121.5" customHeight="1" x14ac:dyDescent="0.25">
      <c r="A12" s="82" t="s">
        <v>194</v>
      </c>
      <c r="B12" s="82" t="s">
        <v>311</v>
      </c>
      <c r="C12" s="82" t="s">
        <v>316</v>
      </c>
      <c r="D12" s="82" t="s">
        <v>317</v>
      </c>
      <c r="E12" s="96" t="str">
        <f>+CONCATENATE(B12," ",C12," ",D12)</f>
        <v>Posibilidad de perdida economica y reputacional por la inadecuada planeación y ejecución de la entidad Debido al no cumplimiento de las metas e indicadores establecidos en las herramientas de planeación e inaplicación de los lineamientos del Direccionamiento estratégico desde la alta dirección y el Incumplimiento de los procedimientos y su documentación que afectan el alcance de las metas y objetivos.</v>
      </c>
      <c r="F12" s="82" t="s">
        <v>203</v>
      </c>
      <c r="G12" s="82"/>
      <c r="H12" s="82" t="s">
        <v>195</v>
      </c>
      <c r="I12" s="84" t="str">
        <f>+G12&amp;H12</f>
        <v>Procesos</v>
      </c>
      <c r="J12" s="85">
        <v>1</v>
      </c>
      <c r="K12" s="77" t="str">
        <f>IF(J12&lt;=0,"",IF(J12&lt;=2,"Muy Baja",IF(J12&lt;=24,"Baja",IF(J12&lt;=500,"Media",IF(J12&lt;=5000,"Alta","Muy Alta")))))</f>
        <v>Muy Baja</v>
      </c>
      <c r="L12" s="86">
        <f>IF(K12="","",IF(K12="Muy Baja",0.2,IF(K12="Baja",0.4,IF(K12="Media",0.6,IF(K12="Alta",0.8,IF(K12="Muy Alta",1,))))))</f>
        <v>0.2</v>
      </c>
      <c r="M12" s="88" t="s">
        <v>312</v>
      </c>
      <c r="N12" s="86">
        <f>IF(M12="","",IF(M12="menor a 10 SMLMV",0.2,IF(M12="ENTRE 10 Y 50 SMLMV",0.4,IF(M12="entre 50 y 100 SMLMV",0.6,IF(M12="entre 100 y 500 SMLMV",0.8,IF(M12="Mayor a 500 SMLMV",1,))))))</f>
        <v>1</v>
      </c>
      <c r="O12" s="77" t="str">
        <f>IF(N12&lt;=0,"",IF(N12&lt;=20%,"Leve",IF(N12&lt;=40%,"Menor",IF(N12&lt;=60%,"Moderado",IF(N12&lt;=80%,"Mayor","Catastrofico")))))</f>
        <v>Catastrofico</v>
      </c>
      <c r="P12" s="89" t="s">
        <v>298</v>
      </c>
      <c r="Q12" s="77" t="str">
        <f>IF(R12&lt;=0,"",IF(R12&lt;=20%,"Leve",IF(R12&lt;=40%,"Menor",IF(R12&lt;=60%,"Moderado",IF(R12&lt;=80%,"Mayor","Catastrofico")))))</f>
        <v>Catastrofico</v>
      </c>
      <c r="R12" s="86">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1</v>
      </c>
      <c r="S12" s="77" t="str">
        <f>IF(T12&lt;=0,"",IF(T12&lt;=20%,"Leve",IF(T12&lt;=40%,"Menor",IF(T12&lt;=60%,"Moderado",IF(T12&lt;=80%,"Mayor","Catastrofico")))))</f>
        <v>Catastrofico</v>
      </c>
      <c r="T12" s="92">
        <f>+N12</f>
        <v>1</v>
      </c>
      <c r="U12" s="78"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Extremo</v>
      </c>
      <c r="V12" s="19">
        <v>1</v>
      </c>
      <c r="W12" s="43" t="s">
        <v>320</v>
      </c>
      <c r="X12" s="43" t="s">
        <v>318</v>
      </c>
      <c r="Y12" s="43" t="s">
        <v>319</v>
      </c>
      <c r="Z12" s="44" t="str">
        <f t="shared" ref="Z12:Z15" si="0">+CONCATENATE(W12," ",X12," ",Y12)</f>
        <v>Secretario de planeacion y equipo de trabajo Formular y realizar seguimiento a la planeación estratégica institucional con el fin de verificar el avance en la gestión, cumplimiento de objetivos y metas institucionales, y requerimientos de ley, a través de instrumentos adecuados, para ofertar servicios de calidad y pertinencia que propendan por la satisfacción de los ciudadanos, partes interesadas y grupos de valor de la institución. diario</v>
      </c>
      <c r="AA12" s="45" t="s">
        <v>196</v>
      </c>
      <c r="AB12" s="46">
        <f>IF(AA12="","",IF(AA12="Preventivo",0.25,IF(AA12="Detectivo",0.15,IF(AA12="Correctivo",0.1,))))</f>
        <v>0.25</v>
      </c>
      <c r="AC12" s="47" t="str">
        <f>+IF(OR(AA12='[1]11 FORMULAS'!$O$4,AA12='[1]11 FORMULAS'!$O$5),'[1]11 FORMULAS'!$P$5,IF(AA12='[1]11 FORMULAS'!$O$6,'[1]11 FORMULAS'!$P$6,""))</f>
        <v>Probabilidad</v>
      </c>
      <c r="AD12" s="45" t="s">
        <v>197</v>
      </c>
      <c r="AE12" s="46">
        <f>IF(AD12="","",IF(AD12="Manual",0.15,IF(AD12="Automatico",0.25,)))</f>
        <v>0.15</v>
      </c>
      <c r="AF12" s="48" t="s">
        <v>198</v>
      </c>
      <c r="AG12" s="48" t="s">
        <v>199</v>
      </c>
      <c r="AH12" s="48" t="s">
        <v>200</v>
      </c>
      <c r="AI12" s="20">
        <f>+AB12+AE12</f>
        <v>0.4</v>
      </c>
      <c r="AJ12" s="33">
        <f>+L12*AI12</f>
        <v>8.0000000000000016E-2</v>
      </c>
      <c r="AK12" s="20">
        <f>+L12-AJ12</f>
        <v>0.12</v>
      </c>
      <c r="AL12" s="20">
        <f>IF(AC12='[1]11 FORMULAS'!$P$6,T12-(T12*AI12),T12)</f>
        <v>1</v>
      </c>
      <c r="AM12" s="76">
        <f>+AK16</f>
        <v>0.12</v>
      </c>
      <c r="AN12" s="77" t="str">
        <f>IF(AM12&lt;=0,"",IF(AM12&lt;=20%,"Muy Baja",IF(AM12&lt;=40%,"Baja",IF(AM12&lt;=60%,"Media",IF(AM12&lt;=80%,"Alta","Muy Alta")))))</f>
        <v>Muy Baja</v>
      </c>
      <c r="AO12" s="76">
        <f>+AL16</f>
        <v>1</v>
      </c>
      <c r="AP12" s="77" t="str">
        <f>IF(AO12&lt;=0,"",IF(AO12&lt;=20%,"Leve",IF(AO12&lt;=40%,"Menor",IF(AO12&lt;=60%,"Moderado",IF(AO12&lt;=80%,"Mayor","Catastrofico")))))</f>
        <v>Catastrofico</v>
      </c>
      <c r="AQ12" s="78"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Extremo</v>
      </c>
      <c r="AR12" s="79"/>
      <c r="AS12" s="71"/>
      <c r="AT12" s="71"/>
      <c r="AU12" s="71"/>
      <c r="AV12" s="71"/>
      <c r="AW12" s="71"/>
      <c r="AX12" s="71"/>
      <c r="AY12" s="71"/>
      <c r="AZ12" s="71"/>
      <c r="BA12" s="71"/>
      <c r="BB12" s="71"/>
      <c r="BD12" s="34"/>
      <c r="BE12" s="74"/>
      <c r="BF12" s="75"/>
      <c r="BH12" s="14"/>
    </row>
    <row r="13" spans="1:60" s="21" customFormat="1" ht="35.25" customHeight="1" x14ac:dyDescent="0.25">
      <c r="A13" s="82"/>
      <c r="B13" s="82"/>
      <c r="C13" s="82"/>
      <c r="D13" s="82"/>
      <c r="E13" s="96"/>
      <c r="F13" s="82"/>
      <c r="G13" s="82"/>
      <c r="H13" s="82"/>
      <c r="I13" s="84"/>
      <c r="J13" s="85"/>
      <c r="K13" s="77"/>
      <c r="L13" s="87"/>
      <c r="M13" s="88"/>
      <c r="N13" s="87"/>
      <c r="O13" s="77"/>
      <c r="P13" s="90"/>
      <c r="Q13" s="77"/>
      <c r="R13" s="87"/>
      <c r="S13" s="77"/>
      <c r="T13" s="92"/>
      <c r="U13" s="78"/>
      <c r="V13" s="19"/>
      <c r="W13" s="43"/>
      <c r="X13" s="43"/>
      <c r="Y13" s="43"/>
      <c r="Z13" s="44"/>
      <c r="AA13" s="45" t="s">
        <v>313</v>
      </c>
      <c r="AB13" s="46">
        <f>IF(AA13="","",IF(AA13="Preventivo",0.25,IF(AA13="Detectivo",0.15,IF(AA13="Correctivo",0.1,))))</f>
        <v>0</v>
      </c>
      <c r="AC13" s="47" t="str">
        <f>+IF(OR(AA13='[1]11 FORMULAS'!$O$4,AA13='[1]11 FORMULAS'!$O$5),'[1]11 FORMULAS'!$P$5,IF(AA13='[1]11 FORMULAS'!$O$6,'[1]11 FORMULAS'!$P$6,""))</f>
        <v/>
      </c>
      <c r="AD13" s="45" t="s">
        <v>313</v>
      </c>
      <c r="AE13" s="46">
        <f>IF(AD13="","",IF(AD13="Manual",0.15,IF(AD13="Automatico",0.25,)))</f>
        <v>0</v>
      </c>
      <c r="AF13" s="48"/>
      <c r="AG13" s="48"/>
      <c r="AH13" s="48"/>
      <c r="AI13" s="33">
        <f>+AB13+AE13</f>
        <v>0</v>
      </c>
      <c r="AJ13" s="33">
        <f>+AK12*AI13</f>
        <v>0</v>
      </c>
      <c r="AK13" s="20">
        <f>+AK12-AJ13</f>
        <v>0.12</v>
      </c>
      <c r="AL13" s="20">
        <f>IF(AC13='[1]11 FORMULAS'!$P$6,AL12-(AL12*AI13),AL12)</f>
        <v>1</v>
      </c>
      <c r="AM13" s="76"/>
      <c r="AN13" s="77"/>
      <c r="AO13" s="76"/>
      <c r="AP13" s="77"/>
      <c r="AQ13" s="78"/>
      <c r="AR13" s="80"/>
      <c r="AS13" s="72"/>
      <c r="AT13" s="72"/>
      <c r="AU13" s="72"/>
      <c r="AV13" s="72"/>
      <c r="AW13" s="72"/>
      <c r="AX13" s="72"/>
      <c r="AY13" s="72"/>
      <c r="AZ13" s="72"/>
      <c r="BA13" s="72"/>
      <c r="BB13" s="72"/>
      <c r="BD13" s="35"/>
      <c r="BE13"/>
      <c r="BH13" s="14"/>
    </row>
    <row r="14" spans="1:60" s="21" customFormat="1" ht="35.25" customHeight="1" x14ac:dyDescent="0.25">
      <c r="A14" s="82"/>
      <c r="B14" s="82"/>
      <c r="C14" s="82"/>
      <c r="D14" s="82"/>
      <c r="E14" s="96"/>
      <c r="F14" s="82"/>
      <c r="G14" s="82"/>
      <c r="H14" s="82"/>
      <c r="I14" s="84"/>
      <c r="J14" s="85"/>
      <c r="K14" s="77"/>
      <c r="L14" s="87"/>
      <c r="M14" s="88"/>
      <c r="N14" s="87"/>
      <c r="O14" s="77"/>
      <c r="P14" s="90"/>
      <c r="Q14" s="77"/>
      <c r="R14" s="87"/>
      <c r="S14" s="77"/>
      <c r="T14" s="92"/>
      <c r="U14" s="78"/>
      <c r="V14" s="19">
        <v>3</v>
      </c>
      <c r="W14" s="43"/>
      <c r="X14" s="43"/>
      <c r="Y14" s="43"/>
      <c r="Z14" s="44" t="str">
        <f t="shared" si="0"/>
        <v xml:space="preserve">  </v>
      </c>
      <c r="AA14" s="45" t="s">
        <v>313</v>
      </c>
      <c r="AB14" s="46">
        <f>IF(AA14="","",IF(AA14="Preventivo",0.25,IF(AA14="Detectivo",0.15,IF(AA14="Correctivo",0.1,))))</f>
        <v>0</v>
      </c>
      <c r="AC14" s="47" t="str">
        <f>+IF(OR(AA14='[1]11 FORMULAS'!$O$4,AA14='[1]11 FORMULAS'!$O$5),'[1]11 FORMULAS'!$P$5,IF(AA14='[1]11 FORMULAS'!$O$6,'[1]11 FORMULAS'!$P$6,""))</f>
        <v/>
      </c>
      <c r="AD14" s="45" t="s">
        <v>313</v>
      </c>
      <c r="AE14" s="46">
        <f t="shared" ref="AE14" si="1">IF(AD14="","",IF(AD14="Manual",0.15,IF(AD14="Automatico",0.25,)))</f>
        <v>0</v>
      </c>
      <c r="AF14" s="48"/>
      <c r="AG14" s="48"/>
      <c r="AH14" s="48"/>
      <c r="AI14" s="42">
        <f>+AB14+AE14</f>
        <v>0</v>
      </c>
      <c r="AJ14" s="42">
        <f t="shared" ref="AJ14:AJ16" si="2">+AK13*AI14</f>
        <v>0</v>
      </c>
      <c r="AK14" s="33">
        <f t="shared" ref="AK14:AK16" si="3">+AK13-AJ14</f>
        <v>0.12</v>
      </c>
      <c r="AL14" s="20">
        <f>IF(AC14='[1]11 FORMULAS'!$P$6,AL13-(AL13*AI14),AL13)</f>
        <v>1</v>
      </c>
      <c r="AM14" s="76"/>
      <c r="AN14" s="77"/>
      <c r="AO14" s="76"/>
      <c r="AP14" s="77"/>
      <c r="AQ14" s="78"/>
      <c r="AR14" s="80"/>
      <c r="AS14" s="72"/>
      <c r="AT14" s="72"/>
      <c r="AU14" s="72"/>
      <c r="AV14" s="72"/>
      <c r="AW14" s="72"/>
      <c r="AX14" s="72"/>
      <c r="AY14" s="72"/>
      <c r="AZ14" s="72"/>
      <c r="BA14" s="72"/>
      <c r="BB14" s="72"/>
      <c r="BD14" s="35"/>
      <c r="BE14"/>
    </row>
    <row r="15" spans="1:60" s="21" customFormat="1" ht="35.25" customHeight="1" x14ac:dyDescent="0.25">
      <c r="A15" s="82"/>
      <c r="B15" s="82"/>
      <c r="C15" s="82"/>
      <c r="D15" s="82"/>
      <c r="E15" s="96"/>
      <c r="F15" s="82"/>
      <c r="G15" s="82"/>
      <c r="H15" s="82"/>
      <c r="I15" s="84"/>
      <c r="J15" s="85"/>
      <c r="K15" s="77"/>
      <c r="L15" s="87"/>
      <c r="M15" s="88"/>
      <c r="N15" s="87"/>
      <c r="O15" s="77"/>
      <c r="P15" s="90"/>
      <c r="Q15" s="77"/>
      <c r="R15" s="87"/>
      <c r="S15" s="77"/>
      <c r="T15" s="92"/>
      <c r="U15" s="78"/>
      <c r="V15" s="19">
        <v>4</v>
      </c>
      <c r="W15" s="43"/>
      <c r="X15" s="43"/>
      <c r="Y15" s="43"/>
      <c r="Z15" s="44" t="str">
        <f t="shared" si="0"/>
        <v xml:space="preserve">  </v>
      </c>
      <c r="AA15" s="45" t="s">
        <v>313</v>
      </c>
      <c r="AB15" s="46">
        <f t="shared" ref="AB15:AB16" si="4">IF(AA15="","",IF(AA15="Preventivo",0.25,IF(AA15="Detectivo",0.15,IF(AA15="Correctivo",0.1,))))</f>
        <v>0</v>
      </c>
      <c r="AC15" s="47" t="str">
        <f>+IF(OR(AA15='[1]11 FORMULAS'!$O$4,AA15='[1]11 FORMULAS'!$O$5),'[1]11 FORMULAS'!$P$5,IF(AA15='[1]11 FORMULAS'!$O$6,'[1]11 FORMULAS'!$P$6,""))</f>
        <v/>
      </c>
      <c r="AD15" s="45" t="s">
        <v>313</v>
      </c>
      <c r="AE15" s="46">
        <f t="shared" ref="AE15:AE16" si="5">IF(AD15="","",IF(AD15="Manual",0.15,IF(AD15="Automatico",0.25,)))</f>
        <v>0</v>
      </c>
      <c r="AF15" s="48"/>
      <c r="AG15" s="48"/>
      <c r="AH15" s="48"/>
      <c r="AI15" s="33">
        <f t="shared" ref="AI15:AI16" si="6">+AB15+AE15</f>
        <v>0</v>
      </c>
      <c r="AJ15" s="42">
        <f t="shared" si="2"/>
        <v>0</v>
      </c>
      <c r="AK15" s="33">
        <f t="shared" si="3"/>
        <v>0.12</v>
      </c>
      <c r="AL15" s="20">
        <f>IF(AC15='[1]11 FORMULAS'!$P$6,AL14-(AL14*AI15),AL14)</f>
        <v>1</v>
      </c>
      <c r="AM15" s="76"/>
      <c r="AN15" s="77"/>
      <c r="AO15" s="76"/>
      <c r="AP15" s="77"/>
      <c r="AQ15" s="78"/>
      <c r="AR15" s="80"/>
      <c r="AS15" s="72"/>
      <c r="AT15" s="72"/>
      <c r="AU15" s="72"/>
      <c r="AV15" s="72"/>
      <c r="AW15" s="72"/>
      <c r="AX15" s="72"/>
      <c r="AY15" s="72"/>
      <c r="AZ15" s="72"/>
      <c r="BA15" s="72"/>
      <c r="BB15" s="72"/>
      <c r="BD15" s="35"/>
      <c r="BE15"/>
    </row>
    <row r="16" spans="1:60" s="21" customFormat="1" ht="35.25" customHeight="1" x14ac:dyDescent="0.25">
      <c r="A16" s="82"/>
      <c r="B16" s="82"/>
      <c r="C16" s="82"/>
      <c r="D16" s="82"/>
      <c r="E16" s="96"/>
      <c r="F16" s="82"/>
      <c r="G16" s="82"/>
      <c r="H16" s="82"/>
      <c r="I16" s="84"/>
      <c r="J16" s="85"/>
      <c r="K16" s="77"/>
      <c r="L16" s="87"/>
      <c r="M16" s="88"/>
      <c r="N16" s="87"/>
      <c r="O16" s="77"/>
      <c r="P16" s="91"/>
      <c r="Q16" s="77"/>
      <c r="R16" s="87"/>
      <c r="S16" s="77"/>
      <c r="T16" s="92"/>
      <c r="U16" s="78"/>
      <c r="V16" s="22"/>
      <c r="W16" s="49"/>
      <c r="X16" s="49"/>
      <c r="Y16" s="49"/>
      <c r="Z16" s="49"/>
      <c r="AA16" s="45" t="s">
        <v>313</v>
      </c>
      <c r="AB16" s="46">
        <f t="shared" si="4"/>
        <v>0</v>
      </c>
      <c r="AC16" s="47" t="str">
        <f>+IF(OR(AA16='[1]11 FORMULAS'!$O$4,AA16='[1]11 FORMULAS'!$O$5),'[1]11 FORMULAS'!$P$5,IF(AA16='[1]11 FORMULAS'!$O$6,'[1]11 FORMULAS'!$P$6,""))</f>
        <v/>
      </c>
      <c r="AD16" s="45" t="s">
        <v>313</v>
      </c>
      <c r="AE16" s="46">
        <f t="shared" si="5"/>
        <v>0</v>
      </c>
      <c r="AF16" s="50"/>
      <c r="AG16" s="50"/>
      <c r="AH16" s="50"/>
      <c r="AI16" s="33">
        <f t="shared" si="6"/>
        <v>0</v>
      </c>
      <c r="AJ16" s="42">
        <f t="shared" si="2"/>
        <v>0</v>
      </c>
      <c r="AK16" s="33">
        <f t="shared" si="3"/>
        <v>0.12</v>
      </c>
      <c r="AL16" s="20">
        <f>IF(AC16='[1]11 FORMULAS'!$P$6,AL15-(AL15*AI16),AL15)</f>
        <v>1</v>
      </c>
      <c r="AM16" s="76"/>
      <c r="AN16" s="77"/>
      <c r="AO16" s="76"/>
      <c r="AP16" s="77"/>
      <c r="AQ16" s="78"/>
      <c r="AR16" s="81"/>
      <c r="AS16" s="73"/>
      <c r="AT16" s="73"/>
      <c r="AU16" s="73"/>
      <c r="AV16" s="73"/>
      <c r="AW16" s="73"/>
      <c r="AX16" s="73"/>
      <c r="AY16" s="73"/>
      <c r="AZ16" s="73"/>
      <c r="BA16" s="73"/>
      <c r="BB16" s="73"/>
      <c r="BD16" s="36"/>
    </row>
    <row r="17" spans="1:60" s="21" customFormat="1" ht="84.75" customHeight="1" x14ac:dyDescent="0.25">
      <c r="A17" s="82" t="s">
        <v>201</v>
      </c>
      <c r="B17" s="82" t="s">
        <v>322</v>
      </c>
      <c r="C17" s="82" t="s">
        <v>323</v>
      </c>
      <c r="D17" s="82" t="s">
        <v>324</v>
      </c>
      <c r="E17" s="83" t="str">
        <f>+CONCATENATE(B17," ",C17," ",D17)</f>
        <v>Posibilidad de perdida reputacional por falta de trazabilidad de asistencias técnicas a los procesos del distrito  debido a alta rotación del personal por su contratación</v>
      </c>
      <c r="F17" s="82" t="s">
        <v>203</v>
      </c>
      <c r="G17" s="82"/>
      <c r="H17" s="82" t="s">
        <v>195</v>
      </c>
      <c r="I17" s="84" t="str">
        <f>+G17&amp;H17</f>
        <v>Procesos</v>
      </c>
      <c r="J17" s="85">
        <v>20</v>
      </c>
      <c r="K17" s="77" t="str">
        <f>IF(J17&lt;=0,"",IF(J17&lt;=2,"Muy Baja",IF(J17&lt;=24,"Baja",IF(J17&lt;=500,"Media",IF(J17&lt;=5000,"Alta","Muy Alta")))))</f>
        <v>Baja</v>
      </c>
      <c r="L17" s="86">
        <f>IF(K17="","",IF(K17="Muy Baja",0.2,IF(K17="Baja",0.4,IF(K17="Media",0.6,IF(K17="Alta",0.8,IF(K17="Muy Alta",1,))))))</f>
        <v>0.4</v>
      </c>
      <c r="M17" s="88" t="s">
        <v>202</v>
      </c>
      <c r="N17" s="86">
        <f>IF(M17="","",IF(M17="menor a 10 SMLMV",0.2,IF(M17="ENTRE 10 Y 50 SMLMV",0.4,IF(M17="entre 50 y 100 SMLMV",0.6,IF(M17="entre 100 y 500 SMLMV",0.8,IF(M17="Mayor a 500 SMLMV",1,))))))</f>
        <v>0</v>
      </c>
      <c r="O17" s="77" t="str">
        <f>IF(N17&lt;=0,"",IF(N17&lt;=20%,"Leve",IF(N17&lt;=40%,"Menor",IF(N17&lt;=60%,"Moderado",IF(N17&lt;=80%,"Mayor","Catastrofico")))))</f>
        <v/>
      </c>
      <c r="P17" s="89" t="s">
        <v>300</v>
      </c>
      <c r="Q17" s="77" t="str">
        <f>IF(R17&lt;=0,"",IF(R17&lt;=20%,"Leve",IF(R17&lt;=40%,"Menor",IF(R17&lt;=60%,"Moderado",IF(R17&lt;=80%,"Mayor","Catastrofico")))))</f>
        <v>Mayor</v>
      </c>
      <c r="R17" s="86">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0.8</v>
      </c>
      <c r="S17" s="77" t="str">
        <f>IF(T17&lt;=0,"",IF(T17&lt;=20%,"Leve",IF(T17&lt;=40%,"Menor",IF(T17&lt;=60%,"Moderado",IF(T17&lt;=80%,"Mayor","Catastrofico")))))</f>
        <v>Mayor</v>
      </c>
      <c r="T17" s="92">
        <f>+R17</f>
        <v>0.8</v>
      </c>
      <c r="U17" s="78" t="str">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Alto</v>
      </c>
      <c r="V17" s="19">
        <v>1</v>
      </c>
      <c r="W17" s="43"/>
      <c r="X17" s="43" t="s">
        <v>325</v>
      </c>
      <c r="Y17" s="43" t="s">
        <v>326</v>
      </c>
      <c r="Z17" s="44" t="str">
        <f t="shared" ref="Z17:Z25" si="7">+CONCATENATE(W17," ",X17," ",Y17)</f>
        <v xml:space="preserve"> Fortalecer el equipo mediante la solicitud de perfiles del personal con experticia a contratar para realizar diagnósticos, formulaciones, monitoreo, seguimiento y evaluación continua del desarrollo de la ciudad y sus dinámicas, con información real y considerando los aprendizajes en la gestión de las diferentes experiencias locales, nacionales e internacionales para la mejora continua en la relación Estado-Comunidad Anualmente</v>
      </c>
      <c r="AA17" s="45" t="s">
        <v>196</v>
      </c>
      <c r="AB17" s="46">
        <f>IF(AA17="","",IF(AA17="Preventivo",0.25,IF(AA17="Detectivo",0.15,IF(AA17="Correctivo",0.1,))))</f>
        <v>0.25</v>
      </c>
      <c r="AC17" s="47" t="str">
        <f>+IF(OR(AA17='[1]11 FORMULAS'!$O$4,AA17='[1]11 FORMULAS'!$O$5),'[1]11 FORMULAS'!$P$5,IF(AA17='[1]11 FORMULAS'!$O$6,'[1]11 FORMULAS'!$P$6,""))</f>
        <v>Probabilidad</v>
      </c>
      <c r="AD17" s="45" t="s">
        <v>197</v>
      </c>
      <c r="AE17" s="46">
        <f>IF(AD17="","",IF(AD17="Manual",0.15,IF(AD17="Automatico",0.25,)))</f>
        <v>0.15</v>
      </c>
      <c r="AF17" s="48" t="s">
        <v>198</v>
      </c>
      <c r="AG17" s="48" t="s">
        <v>199</v>
      </c>
      <c r="AH17" s="48" t="s">
        <v>200</v>
      </c>
      <c r="AI17" s="51">
        <f>+AB17+AE17</f>
        <v>0.4</v>
      </c>
      <c r="AJ17" s="51">
        <f>+L17*AI17</f>
        <v>0.16000000000000003</v>
      </c>
      <c r="AK17" s="51">
        <f>+L17-AJ17</f>
        <v>0.24</v>
      </c>
      <c r="AL17" s="51">
        <f>IF(AC17='[1]11 FORMULAS'!$P$6,T17-(T17*AI17),T17)</f>
        <v>0.8</v>
      </c>
      <c r="AM17" s="76">
        <f>+AK21</f>
        <v>0.24</v>
      </c>
      <c r="AN17" s="77" t="str">
        <f>IF(AM17&lt;=0,"",IF(AM17&lt;=20%,"Muy Baja",IF(AM17&lt;=40%,"Baja",IF(AM17&lt;=60%,"Media",IF(AM17&lt;=80%,"Alta","Muy Alta")))))</f>
        <v>Baja</v>
      </c>
      <c r="AO17" s="76">
        <f>+AL21</f>
        <v>0.8</v>
      </c>
      <c r="AP17" s="77" t="str">
        <f>IF(AO17&lt;=0,"",IF(AO17&lt;=20%,"Leve",IF(AO17&lt;=40%,"Menor",IF(AO17&lt;=60%,"Moderado",IF(AO17&lt;=80%,"Mayor","Catastrofico")))))</f>
        <v>Mayor</v>
      </c>
      <c r="AQ17" s="78" t="str">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Alto</v>
      </c>
      <c r="AR17" s="79"/>
      <c r="AS17" s="71"/>
      <c r="AT17" s="71"/>
      <c r="AU17" s="71"/>
      <c r="AV17" s="71"/>
      <c r="AW17" s="71"/>
      <c r="AX17" s="71"/>
      <c r="AY17" s="71"/>
      <c r="AZ17" s="71"/>
      <c r="BA17" s="71"/>
      <c r="BB17" s="71"/>
      <c r="BD17" s="34"/>
      <c r="BE17" s="74"/>
      <c r="BF17" s="75"/>
      <c r="BH17" s="14"/>
    </row>
    <row r="18" spans="1:60" s="21" customFormat="1" ht="35.25" customHeight="1" x14ac:dyDescent="0.25">
      <c r="A18" s="82"/>
      <c r="B18" s="82"/>
      <c r="C18" s="82"/>
      <c r="D18" s="82"/>
      <c r="E18" s="83"/>
      <c r="F18" s="82"/>
      <c r="G18" s="82"/>
      <c r="H18" s="82"/>
      <c r="I18" s="84"/>
      <c r="J18" s="85"/>
      <c r="K18" s="77"/>
      <c r="L18" s="87"/>
      <c r="M18" s="88"/>
      <c r="N18" s="87"/>
      <c r="O18" s="77"/>
      <c r="P18" s="90"/>
      <c r="Q18" s="77"/>
      <c r="R18" s="87"/>
      <c r="S18" s="77"/>
      <c r="T18" s="92"/>
      <c r="U18" s="78"/>
      <c r="V18" s="19">
        <v>2</v>
      </c>
      <c r="W18" s="43"/>
      <c r="X18" s="43"/>
      <c r="Y18" s="43"/>
      <c r="Z18" s="44" t="str">
        <f t="shared" si="7"/>
        <v xml:space="preserve">  </v>
      </c>
      <c r="AA18" s="45" t="s">
        <v>313</v>
      </c>
      <c r="AB18" s="46">
        <f>IF(AA18="","",IF(AA18="Preventivo",0.25,IF(AA18="Detectivo",0.15,IF(AA18="Correctivo",0.1,))))</f>
        <v>0</v>
      </c>
      <c r="AC18" s="47" t="str">
        <f>+IF(OR(AA18='[1]11 FORMULAS'!$O$4,AA18='[1]11 FORMULAS'!$O$5),'[1]11 FORMULAS'!$P$5,IF(AA18='[1]11 FORMULAS'!$O$6,'[1]11 FORMULAS'!$P$6,""))</f>
        <v/>
      </c>
      <c r="AD18" s="45" t="s">
        <v>313</v>
      </c>
      <c r="AE18" s="46">
        <f>IF(AD18="","",IF(AD18="Manual",0.15,IF(AD18="Automatico",0.25,)))</f>
        <v>0</v>
      </c>
      <c r="AF18" s="48" t="s">
        <v>313</v>
      </c>
      <c r="AG18" s="48" t="s">
        <v>313</v>
      </c>
      <c r="AH18" s="48" t="s">
        <v>313</v>
      </c>
      <c r="AI18" s="51">
        <f>+AB18+AE18</f>
        <v>0</v>
      </c>
      <c r="AJ18" s="51">
        <f>+AK17*AI18</f>
        <v>0</v>
      </c>
      <c r="AK18" s="51">
        <f>+AK17-AJ18</f>
        <v>0.24</v>
      </c>
      <c r="AL18" s="51">
        <f>IF(AC18='[1]11 FORMULAS'!$P$6,AL17-(AL17*AI18),AL17)</f>
        <v>0.8</v>
      </c>
      <c r="AM18" s="76"/>
      <c r="AN18" s="77"/>
      <c r="AO18" s="76"/>
      <c r="AP18" s="77"/>
      <c r="AQ18" s="78"/>
      <c r="AR18" s="80"/>
      <c r="AS18" s="72"/>
      <c r="AT18" s="72"/>
      <c r="AU18" s="72"/>
      <c r="AV18" s="72"/>
      <c r="AW18" s="72"/>
      <c r="AX18" s="72"/>
      <c r="AY18" s="72"/>
      <c r="AZ18" s="72"/>
      <c r="BA18" s="72"/>
      <c r="BB18" s="72"/>
      <c r="BD18" s="35"/>
      <c r="BE18"/>
      <c r="BH18" s="14"/>
    </row>
    <row r="19" spans="1:60" s="21" customFormat="1" ht="35.25" customHeight="1" x14ac:dyDescent="0.25">
      <c r="A19" s="82"/>
      <c r="B19" s="82"/>
      <c r="C19" s="82"/>
      <c r="D19" s="82"/>
      <c r="E19" s="83"/>
      <c r="F19" s="82"/>
      <c r="G19" s="82"/>
      <c r="H19" s="82"/>
      <c r="I19" s="84"/>
      <c r="J19" s="85"/>
      <c r="K19" s="77"/>
      <c r="L19" s="87"/>
      <c r="M19" s="88"/>
      <c r="N19" s="87"/>
      <c r="O19" s="77"/>
      <c r="P19" s="90"/>
      <c r="Q19" s="77"/>
      <c r="R19" s="87"/>
      <c r="S19" s="77"/>
      <c r="T19" s="92"/>
      <c r="U19" s="78"/>
      <c r="V19" s="19">
        <v>3</v>
      </c>
      <c r="W19" s="43"/>
      <c r="X19" s="43"/>
      <c r="Y19" s="43"/>
      <c r="Z19" s="44" t="str">
        <f t="shared" si="7"/>
        <v xml:space="preserve">  </v>
      </c>
      <c r="AA19" s="45" t="s">
        <v>313</v>
      </c>
      <c r="AB19" s="46">
        <f>IF(AA19="","",IF(AA19="Preventivo",0.25,IF(AA19="Detectivo",0.15,IF(AA19="Correctivo",0.1,))))</f>
        <v>0</v>
      </c>
      <c r="AC19" s="47" t="str">
        <f>+IF(OR(AA19='[1]11 FORMULAS'!$O$4,AA19='[1]11 FORMULAS'!$O$5),'[1]11 FORMULAS'!$P$5,IF(AA19='[1]11 FORMULAS'!$O$6,'[1]11 FORMULAS'!$P$6,""))</f>
        <v/>
      </c>
      <c r="AD19" s="45" t="s">
        <v>313</v>
      </c>
      <c r="AE19" s="46">
        <f t="shared" ref="AE19:AE21" si="8">IF(AD19="","",IF(AD19="Manual",0.15,IF(AD19="Automatico",0.25,)))</f>
        <v>0</v>
      </c>
      <c r="AF19" s="48" t="s">
        <v>313</v>
      </c>
      <c r="AG19" s="48" t="s">
        <v>313</v>
      </c>
      <c r="AH19" s="48" t="s">
        <v>313</v>
      </c>
      <c r="AI19" s="51">
        <f>+AB19+AE19</f>
        <v>0</v>
      </c>
      <c r="AJ19" s="51">
        <f t="shared" ref="AJ19:AJ21" si="9">+AK18*AI19</f>
        <v>0</v>
      </c>
      <c r="AK19" s="51">
        <f t="shared" ref="AK19:AK21" si="10">+AK18-AJ19</f>
        <v>0.24</v>
      </c>
      <c r="AL19" s="51">
        <f>IF(AC19='[1]11 FORMULAS'!$P$6,AL18-(AL18*AI19),AL18)</f>
        <v>0.8</v>
      </c>
      <c r="AM19" s="76"/>
      <c r="AN19" s="77"/>
      <c r="AO19" s="76"/>
      <c r="AP19" s="77"/>
      <c r="AQ19" s="78"/>
      <c r="AR19" s="80"/>
      <c r="AS19" s="72"/>
      <c r="AT19" s="72"/>
      <c r="AU19" s="72"/>
      <c r="AV19" s="72"/>
      <c r="AW19" s="72"/>
      <c r="AX19" s="72"/>
      <c r="AY19" s="72"/>
      <c r="AZ19" s="72"/>
      <c r="BA19" s="72"/>
      <c r="BB19" s="72"/>
      <c r="BD19" s="35"/>
      <c r="BE19"/>
    </row>
    <row r="20" spans="1:60" s="21" customFormat="1" ht="35.25" customHeight="1" x14ac:dyDescent="0.25">
      <c r="A20" s="82"/>
      <c r="B20" s="82"/>
      <c r="C20" s="82"/>
      <c r="D20" s="82"/>
      <c r="E20" s="83"/>
      <c r="F20" s="82"/>
      <c r="G20" s="82"/>
      <c r="H20" s="82"/>
      <c r="I20" s="84"/>
      <c r="J20" s="85"/>
      <c r="K20" s="77"/>
      <c r="L20" s="87"/>
      <c r="M20" s="88"/>
      <c r="N20" s="87"/>
      <c r="O20" s="77"/>
      <c r="P20" s="90"/>
      <c r="Q20" s="77"/>
      <c r="R20" s="87"/>
      <c r="S20" s="77"/>
      <c r="T20" s="92"/>
      <c r="U20" s="78"/>
      <c r="V20" s="19">
        <v>4</v>
      </c>
      <c r="W20" s="43"/>
      <c r="X20" s="43"/>
      <c r="Y20" s="43"/>
      <c r="Z20" s="44" t="str">
        <f t="shared" si="7"/>
        <v xml:space="preserve">  </v>
      </c>
      <c r="AA20" s="45" t="s">
        <v>313</v>
      </c>
      <c r="AB20" s="46">
        <f t="shared" ref="AB20:AB21" si="11">IF(AA20="","",IF(AA20="Preventivo",0.25,IF(AA20="Detectivo",0.15,IF(AA20="Correctivo",0.1,))))</f>
        <v>0</v>
      </c>
      <c r="AC20" s="47" t="str">
        <f>+IF(OR(AA20='[1]11 FORMULAS'!$O$4,AA20='[1]11 FORMULAS'!$O$5),'[1]11 FORMULAS'!$P$5,IF(AA20='[1]11 FORMULAS'!$O$6,'[1]11 FORMULAS'!$P$6,""))</f>
        <v/>
      </c>
      <c r="AD20" s="45" t="s">
        <v>313</v>
      </c>
      <c r="AE20" s="46">
        <f t="shared" si="8"/>
        <v>0</v>
      </c>
      <c r="AF20" s="48" t="s">
        <v>313</v>
      </c>
      <c r="AG20" s="48" t="s">
        <v>313</v>
      </c>
      <c r="AH20" s="48" t="s">
        <v>313</v>
      </c>
      <c r="AI20" s="51">
        <f t="shared" ref="AI20:AI21" si="12">+AB20+AE20</f>
        <v>0</v>
      </c>
      <c r="AJ20" s="51">
        <f t="shared" si="9"/>
        <v>0</v>
      </c>
      <c r="AK20" s="51">
        <f t="shared" si="10"/>
        <v>0.24</v>
      </c>
      <c r="AL20" s="51">
        <f>IF(AC20='[1]11 FORMULAS'!$P$6,AL19-(AL19*AI20),AL19)</f>
        <v>0.8</v>
      </c>
      <c r="AM20" s="76"/>
      <c r="AN20" s="77"/>
      <c r="AO20" s="76"/>
      <c r="AP20" s="77"/>
      <c r="AQ20" s="78"/>
      <c r="AR20" s="80"/>
      <c r="AS20" s="72"/>
      <c r="AT20" s="72"/>
      <c r="AU20" s="72"/>
      <c r="AV20" s="72"/>
      <c r="AW20" s="72"/>
      <c r="AX20" s="72"/>
      <c r="AY20" s="72"/>
      <c r="AZ20" s="72"/>
      <c r="BA20" s="72"/>
      <c r="BB20" s="72"/>
      <c r="BD20" s="35"/>
      <c r="BE20"/>
    </row>
    <row r="21" spans="1:60" s="21" customFormat="1" ht="35.25" customHeight="1" x14ac:dyDescent="0.25">
      <c r="A21" s="82"/>
      <c r="B21" s="82"/>
      <c r="C21" s="82"/>
      <c r="D21" s="82"/>
      <c r="E21" s="83"/>
      <c r="F21" s="82"/>
      <c r="G21" s="82"/>
      <c r="H21" s="82"/>
      <c r="I21" s="84"/>
      <c r="J21" s="85"/>
      <c r="K21" s="77"/>
      <c r="L21" s="87"/>
      <c r="M21" s="88"/>
      <c r="N21" s="87"/>
      <c r="O21" s="77"/>
      <c r="P21" s="91"/>
      <c r="Q21" s="77"/>
      <c r="R21" s="87"/>
      <c r="S21" s="77"/>
      <c r="T21" s="92"/>
      <c r="U21" s="78"/>
      <c r="V21" s="22"/>
      <c r="W21" s="49"/>
      <c r="X21" s="49"/>
      <c r="Y21" s="49"/>
      <c r="Z21" s="44" t="str">
        <f t="shared" si="7"/>
        <v xml:space="preserve">  </v>
      </c>
      <c r="AA21" s="45" t="s">
        <v>313</v>
      </c>
      <c r="AB21" s="46">
        <f t="shared" si="11"/>
        <v>0</v>
      </c>
      <c r="AC21" s="47" t="str">
        <f>+IF(OR(AA21='[1]11 FORMULAS'!$O$4,AA21='[1]11 FORMULAS'!$O$5),'[1]11 FORMULAS'!$P$5,IF(AA21='[1]11 FORMULAS'!$O$6,'[1]11 FORMULAS'!$P$6,""))</f>
        <v/>
      </c>
      <c r="AD21" s="45" t="s">
        <v>313</v>
      </c>
      <c r="AE21" s="46">
        <f t="shared" si="8"/>
        <v>0</v>
      </c>
      <c r="AF21" s="48" t="s">
        <v>313</v>
      </c>
      <c r="AG21" s="48" t="s">
        <v>313</v>
      </c>
      <c r="AH21" s="48" t="s">
        <v>313</v>
      </c>
      <c r="AI21" s="51">
        <f t="shared" si="12"/>
        <v>0</v>
      </c>
      <c r="AJ21" s="51">
        <f t="shared" si="9"/>
        <v>0</v>
      </c>
      <c r="AK21" s="51">
        <f t="shared" si="10"/>
        <v>0.24</v>
      </c>
      <c r="AL21" s="51">
        <f>IF(AC21='[1]11 FORMULAS'!$P$6,AL20-(AL20*AI21),AL20)</f>
        <v>0.8</v>
      </c>
      <c r="AM21" s="76"/>
      <c r="AN21" s="77"/>
      <c r="AO21" s="76"/>
      <c r="AP21" s="77"/>
      <c r="AQ21" s="78"/>
      <c r="AR21" s="81"/>
      <c r="AS21" s="73"/>
      <c r="AT21" s="73"/>
      <c r="AU21" s="73"/>
      <c r="AV21" s="73"/>
      <c r="AW21" s="73"/>
      <c r="AX21" s="73"/>
      <c r="AY21" s="73"/>
      <c r="AZ21" s="73"/>
      <c r="BA21" s="73"/>
      <c r="BB21" s="73"/>
      <c r="BD21" s="36"/>
    </row>
    <row r="22" spans="1:60" s="21" customFormat="1" ht="156.75" customHeight="1" x14ac:dyDescent="0.25">
      <c r="A22" s="82" t="s">
        <v>345</v>
      </c>
      <c r="B22" s="82" t="s">
        <v>327</v>
      </c>
      <c r="C22" s="82" t="s">
        <v>328</v>
      </c>
      <c r="D22" s="82" t="s">
        <v>329</v>
      </c>
      <c r="E22" s="96" t="str">
        <f>+CONCATENATE(B22," ",C22," ",D22)</f>
        <v>Posibilidad de perdida reputacional y economica por documentación metodológica sin construir, desactualizada y/o no publicada bajo los lineamientos y estándares establecidos de conformidad con las políticas implementadas en la entidad,  debido a  la insuficiencia de personal para fortalecer la estrategia sistemática y periódica de la identificación, análisis, valoración y tratamiento de los riesgos</v>
      </c>
      <c r="F22" s="82" t="s">
        <v>203</v>
      </c>
      <c r="G22" s="82"/>
      <c r="H22" s="82" t="s">
        <v>195</v>
      </c>
      <c r="I22" s="84" t="str">
        <f>+G22&amp;H22</f>
        <v>Procesos</v>
      </c>
      <c r="J22" s="93">
        <v>365</v>
      </c>
      <c r="K22" s="77" t="str">
        <f>IF(J22&lt;=0,"",IF(J22&lt;=2,"Muy Baja",IF(J22&lt;=24,"Baja",IF(J22&lt;=500,"Media",IF(J22&lt;=5000,"Alta","Muy Alta")))))</f>
        <v>Media</v>
      </c>
      <c r="L22" s="86">
        <f>IF(K22="","",IF(K22="Muy Baja",0.2,IF(K22="Baja",0.4,IF(K22="Media",0.6,IF(K22="Alta",0.8,IF(K22="Muy Alta",1,))))))</f>
        <v>0.6</v>
      </c>
      <c r="M22" s="88" t="s">
        <v>312</v>
      </c>
      <c r="N22" s="86">
        <f>IF(M22="","",IF(M22="menor a 10 SMLMV",0.2,IF(M22="ENTRE 10 Y 50 SMLMV",0.4,IF(M22="entre 50 y 100 SMLMV",0.6,IF(M22="entre 100 y 500 SMLMV",0.8,IF(M22="Mayor a 500 SMLMV",1,))))))</f>
        <v>1</v>
      </c>
      <c r="O22" s="77" t="str">
        <f>IF(N22&lt;=0,"",IF(N22&lt;=20%,"Leve",IF(N22&lt;=40%,"Menor",IF(N22&lt;=60%,"Moderado",IF(N22&lt;=80%,"Mayor","Catastrofico")))))</f>
        <v>Catastrofico</v>
      </c>
      <c r="P22" s="89" t="s">
        <v>298</v>
      </c>
      <c r="Q22" s="77" t="str">
        <f>IF(R22&lt;=0,"",IF(R22&lt;=20%,"Leve",IF(R22&lt;=40%,"Menor",IF(R22&lt;=60%,"Moderado",IF(R22&lt;=80%,"Mayor","Catastrofico")))))</f>
        <v>Catastrofico</v>
      </c>
      <c r="R22" s="86">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1</v>
      </c>
      <c r="S22" s="77" t="str">
        <f>IF(T22&lt;=0,"",IF(T22&lt;=20%,"Leve",IF(T22&lt;=40%,"Menor",IF(T22&lt;=60%,"Moderado",IF(T22&lt;=80%,"Mayor","Catastrofico")))))</f>
        <v>Catastrofico</v>
      </c>
      <c r="T22" s="92">
        <f>+N22</f>
        <v>1</v>
      </c>
      <c r="U22" s="78" t="str">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Extremo</v>
      </c>
      <c r="V22" s="19">
        <v>1</v>
      </c>
      <c r="W22" s="43" t="s">
        <v>330</v>
      </c>
      <c r="X22" s="43" t="s">
        <v>331</v>
      </c>
      <c r="Y22" s="43" t="s">
        <v>332</v>
      </c>
      <c r="Z22" s="44" t="str">
        <f t="shared" si="7"/>
        <v>Secretario de planeacion y el equipo de trabajo administracion de riesgos Definir estrategias que permitan la operación del proceso de administración de riesgos mediante la documentación de las actividades  que permitan garantizar su operación y  realizar la formalización del proceso mediante su documentación dentro del M.O.P.                                          Evidencias: 
• Caracterización del subproceso
•Procedimientos (asociados al Subproceso)
•Formatos/Registros asociados al Subproceso
•Guías (las que sean necesarias)
•Instructivos (los que sean necesarios)
•Manuales (los que sean necesarios)
 Cuantas veces sea necesario hasta tener documentado el proceso</v>
      </c>
      <c r="AA22" s="45" t="s">
        <v>196</v>
      </c>
      <c r="AB22" s="46">
        <f t="shared" ref="AB22:AB23" si="13">IF(AA22="","",IF(AA22="Preventivo",0.25,IF(AA22="Detectivo",0.15,IF(AA22="Correctivo",0.1,))))</f>
        <v>0.25</v>
      </c>
      <c r="AC22" s="47" t="str">
        <f>+IF(OR(AA22='[4]11 FORMULAS'!$O$4,AA22='[4]11 FORMULAS'!$O$5),'[4]11 FORMULAS'!$P$5,IF(AA22='[4]11 FORMULAS'!$O$6,'[4]11 FORMULAS'!$P$6,""))</f>
        <v>Probabilidad</v>
      </c>
      <c r="AD22" s="45" t="s">
        <v>197</v>
      </c>
      <c r="AE22" s="46">
        <f t="shared" ref="AE22:AE31" si="14">IF(AD22="","",IF(AD22="Manual",0.15,IF(AD22="Automatico",0.25,)))</f>
        <v>0.15</v>
      </c>
      <c r="AF22" s="48" t="s">
        <v>198</v>
      </c>
      <c r="AG22" s="48" t="s">
        <v>199</v>
      </c>
      <c r="AH22" s="48" t="s">
        <v>200</v>
      </c>
      <c r="AI22" s="51">
        <f>+AB22+AE22</f>
        <v>0.4</v>
      </c>
      <c r="AJ22" s="51">
        <f>+L22*AI22</f>
        <v>0.24</v>
      </c>
      <c r="AK22" s="51">
        <f>+L22-AJ22</f>
        <v>0.36</v>
      </c>
      <c r="AL22" s="51">
        <f>IF(AC22='[4]11 FORMULAS'!$P$6,T22-(T22*AI22),T22)</f>
        <v>1</v>
      </c>
      <c r="AM22" s="76">
        <f>+AK26</f>
        <v>0.216</v>
      </c>
      <c r="AN22" s="77" t="str">
        <f>IF(AM22&lt;=0,"",IF(AM22&lt;=20%,"Muy Baja",IF(AM22&lt;=40%,"Baja",IF(AM22&lt;=60%,"Media",IF(AM22&lt;=80%,"Alta","Muy Alta")))))</f>
        <v>Baja</v>
      </c>
      <c r="AO22" s="76">
        <f>+AL26</f>
        <v>1</v>
      </c>
      <c r="AP22" s="77" t="str">
        <f>IF(AO22&lt;=0,"",IF(AO22&lt;=20%,"Leve",IF(AO22&lt;=40%,"Menor",IF(AO22&lt;=60%,"Moderado",IF(AO22&lt;=80%,"Mayor","Catastrofico")))))</f>
        <v>Catastrofico</v>
      </c>
      <c r="AQ22" s="78" t="str">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Extremo</v>
      </c>
      <c r="AR22" s="79"/>
      <c r="AS22" s="71"/>
      <c r="AT22" s="71"/>
      <c r="AU22" s="71"/>
      <c r="AV22" s="71"/>
      <c r="AW22" s="71"/>
      <c r="AX22" s="71"/>
      <c r="AY22" s="71"/>
      <c r="AZ22" s="71"/>
      <c r="BA22" s="71"/>
      <c r="BB22" s="71"/>
      <c r="BE22" s="14"/>
    </row>
    <row r="23" spans="1:60" s="21" customFormat="1" ht="112.5" customHeight="1" x14ac:dyDescent="0.25">
      <c r="A23" s="82"/>
      <c r="B23" s="82"/>
      <c r="C23" s="82"/>
      <c r="D23" s="82"/>
      <c r="E23" s="96"/>
      <c r="F23" s="82"/>
      <c r="G23" s="82"/>
      <c r="H23" s="82"/>
      <c r="I23" s="84"/>
      <c r="J23" s="94"/>
      <c r="K23" s="77"/>
      <c r="L23" s="87"/>
      <c r="M23" s="88"/>
      <c r="N23" s="87"/>
      <c r="O23" s="77"/>
      <c r="P23" s="90"/>
      <c r="Q23" s="77"/>
      <c r="R23" s="87"/>
      <c r="S23" s="77"/>
      <c r="T23" s="92"/>
      <c r="U23" s="78"/>
      <c r="V23" s="19">
        <v>2</v>
      </c>
      <c r="W23" s="43" t="s">
        <v>330</v>
      </c>
      <c r="X23" s="43" t="s">
        <v>333</v>
      </c>
      <c r="Y23" s="43" t="s">
        <v>334</v>
      </c>
      <c r="Z23" s="44" t="str">
        <f t="shared" si="7"/>
        <v>Secretario de planeacion y el equipo de trabajo administracion de riesgos Realizar  seguimiento a la implementación de la política de administración de riesgos de la entidad a través de diferentes mecanismos (monitoreo, reuniones, circulares, comunicaciones oficiales) con el fin de evitar incumplimientos en la gestión de riesgos por parte de la primera línea de defensa.  
Evidencia: Soportes del seguimiento (reuniones, circulares o comunicaciones oficiales)
 mensual</v>
      </c>
      <c r="AA23" s="45" t="s">
        <v>196</v>
      </c>
      <c r="AB23" s="46">
        <f t="shared" si="13"/>
        <v>0.25</v>
      </c>
      <c r="AC23" s="47" t="str">
        <f>+IF(OR(AA23='[4]11 FORMULAS'!$O$4,AA23='[4]11 FORMULAS'!$O$5),'[4]11 FORMULAS'!$P$5,IF(AA23='[4]11 FORMULAS'!$O$6,'[4]11 FORMULAS'!$P$6,""))</f>
        <v>Probabilidad</v>
      </c>
      <c r="AD23" s="45" t="s">
        <v>197</v>
      </c>
      <c r="AE23" s="46">
        <f t="shared" si="14"/>
        <v>0.15</v>
      </c>
      <c r="AF23" s="48" t="s">
        <v>198</v>
      </c>
      <c r="AG23" s="48" t="s">
        <v>199</v>
      </c>
      <c r="AH23" s="48" t="s">
        <v>200</v>
      </c>
      <c r="AI23" s="51">
        <f>+AB23+AE23</f>
        <v>0.4</v>
      </c>
      <c r="AJ23" s="51">
        <f>+AK22*AI23</f>
        <v>0.14399999999999999</v>
      </c>
      <c r="AK23" s="51">
        <f>+AK22-AJ23</f>
        <v>0.216</v>
      </c>
      <c r="AL23" s="51">
        <f>IF(AC23='[4]11 FORMULAS'!$P$6,AL22-(AL22*AI23),AL22)</f>
        <v>1</v>
      </c>
      <c r="AM23" s="76"/>
      <c r="AN23" s="77"/>
      <c r="AO23" s="76"/>
      <c r="AP23" s="77"/>
      <c r="AQ23" s="78"/>
      <c r="AR23" s="80"/>
      <c r="AS23" s="72"/>
      <c r="AT23" s="72"/>
      <c r="AU23" s="72"/>
      <c r="AV23" s="72"/>
      <c r="AW23" s="72"/>
      <c r="AX23" s="72"/>
      <c r="AY23" s="72"/>
      <c r="AZ23" s="72"/>
      <c r="BA23" s="72"/>
      <c r="BB23" s="72"/>
      <c r="BE23" s="14"/>
    </row>
    <row r="24" spans="1:60" s="21" customFormat="1" ht="35.25" customHeight="1" x14ac:dyDescent="0.25">
      <c r="A24" s="82"/>
      <c r="B24" s="82"/>
      <c r="C24" s="82"/>
      <c r="D24" s="82"/>
      <c r="E24" s="96"/>
      <c r="F24" s="82"/>
      <c r="G24" s="82"/>
      <c r="H24" s="82"/>
      <c r="I24" s="84"/>
      <c r="J24" s="94"/>
      <c r="K24" s="77"/>
      <c r="L24" s="87"/>
      <c r="M24" s="88"/>
      <c r="N24" s="87"/>
      <c r="O24" s="77"/>
      <c r="P24" s="90"/>
      <c r="Q24" s="77"/>
      <c r="R24" s="87"/>
      <c r="S24" s="77"/>
      <c r="T24" s="92"/>
      <c r="U24" s="78"/>
      <c r="V24" s="19"/>
      <c r="W24" s="43"/>
      <c r="X24" s="43"/>
      <c r="Y24" s="43"/>
      <c r="Z24" s="44" t="str">
        <f t="shared" si="7"/>
        <v xml:space="preserve">  </v>
      </c>
      <c r="AA24" s="45" t="s">
        <v>313</v>
      </c>
      <c r="AB24" s="46">
        <f>IF(AA24="","",IF(AA24="Preventivo",0.25,IF(AA24="Detectivo",0.15,IF(AA24="Correctivo",0.1,))))</f>
        <v>0</v>
      </c>
      <c r="AC24" s="47" t="str">
        <f>+IF(OR(AA24='[4]11 FORMULAS'!$O$4,AA24='[4]11 FORMULAS'!$O$5),'[4]11 FORMULAS'!$P$5,IF(AA24='[4]11 FORMULAS'!$O$6,'[4]11 FORMULAS'!$P$6,""))</f>
        <v/>
      </c>
      <c r="AD24" s="45" t="s">
        <v>313</v>
      </c>
      <c r="AE24" s="46">
        <f t="shared" si="14"/>
        <v>0</v>
      </c>
      <c r="AF24" s="48"/>
      <c r="AG24" s="48"/>
      <c r="AH24" s="48"/>
      <c r="AI24" s="51">
        <f>+AB24+AE24</f>
        <v>0</v>
      </c>
      <c r="AJ24" s="51">
        <f t="shared" ref="AJ24:AJ26" si="15">+AK23*AI24</f>
        <v>0</v>
      </c>
      <c r="AK24" s="51">
        <f t="shared" ref="AK24:AK26" si="16">+AK23-AJ24</f>
        <v>0.216</v>
      </c>
      <c r="AL24" s="51">
        <f>IF(AC24='[4]11 FORMULAS'!$P$6,AL23-(AL23*AI24),AL23)</f>
        <v>1</v>
      </c>
      <c r="AM24" s="76"/>
      <c r="AN24" s="77"/>
      <c r="AO24" s="76"/>
      <c r="AP24" s="77"/>
      <c r="AQ24" s="78"/>
      <c r="AR24" s="80"/>
      <c r="AS24" s="72"/>
      <c r="AT24" s="72"/>
      <c r="AU24" s="72"/>
      <c r="AV24" s="72"/>
      <c r="AW24" s="72"/>
      <c r="AX24" s="72"/>
      <c r="AY24" s="72"/>
      <c r="AZ24" s="72"/>
      <c r="BA24" s="72"/>
      <c r="BB24" s="72"/>
    </row>
    <row r="25" spans="1:60" s="21" customFormat="1" ht="35.25" customHeight="1" x14ac:dyDescent="0.25">
      <c r="A25" s="82"/>
      <c r="B25" s="82"/>
      <c r="C25" s="82"/>
      <c r="D25" s="82"/>
      <c r="E25" s="96"/>
      <c r="F25" s="82"/>
      <c r="G25" s="82"/>
      <c r="H25" s="82"/>
      <c r="I25" s="84"/>
      <c r="J25" s="94"/>
      <c r="K25" s="77"/>
      <c r="L25" s="87"/>
      <c r="M25" s="88"/>
      <c r="N25" s="87"/>
      <c r="O25" s="77"/>
      <c r="P25" s="90"/>
      <c r="Q25" s="77"/>
      <c r="R25" s="87"/>
      <c r="S25" s="77"/>
      <c r="T25" s="92"/>
      <c r="U25" s="78"/>
      <c r="V25" s="19"/>
      <c r="W25" s="43"/>
      <c r="X25" s="43"/>
      <c r="Y25" s="43"/>
      <c r="Z25" s="44" t="str">
        <f t="shared" si="7"/>
        <v xml:space="preserve">  </v>
      </c>
      <c r="AA25" s="45" t="s">
        <v>313</v>
      </c>
      <c r="AB25" s="46">
        <f t="shared" ref="AB25:AB31" si="17">IF(AA25="","",IF(AA25="Preventivo",0.25,IF(AA25="Detectivo",0.15,IF(AA25="Correctivo",0.1,))))</f>
        <v>0</v>
      </c>
      <c r="AC25" s="47" t="str">
        <f>+IF(OR(AA25='[4]11 FORMULAS'!$O$4,AA25='[4]11 FORMULAS'!$O$5),'[4]11 FORMULAS'!$P$5,IF(AA25='[4]11 FORMULAS'!$O$6,'[4]11 FORMULAS'!$P$6,""))</f>
        <v/>
      </c>
      <c r="AD25" s="45" t="s">
        <v>313</v>
      </c>
      <c r="AE25" s="46">
        <f t="shared" si="14"/>
        <v>0</v>
      </c>
      <c r="AF25" s="48"/>
      <c r="AG25" s="48"/>
      <c r="AH25" s="48"/>
      <c r="AI25" s="51">
        <f t="shared" ref="AI25:AI31" si="18">+AB25+AE25</f>
        <v>0</v>
      </c>
      <c r="AJ25" s="51">
        <f t="shared" si="15"/>
        <v>0</v>
      </c>
      <c r="AK25" s="51">
        <f t="shared" si="16"/>
        <v>0.216</v>
      </c>
      <c r="AL25" s="51">
        <f>IF(AC25='[4]11 FORMULAS'!$P$6,AL24-(AL24*AI25),AL24)</f>
        <v>1</v>
      </c>
      <c r="AM25" s="76"/>
      <c r="AN25" s="77"/>
      <c r="AO25" s="76"/>
      <c r="AP25" s="77"/>
      <c r="AQ25" s="78"/>
      <c r="AR25" s="80"/>
      <c r="AS25" s="72"/>
      <c r="AT25" s="72"/>
      <c r="AU25" s="72"/>
      <c r="AV25" s="72"/>
      <c r="AW25" s="72"/>
      <c r="AX25" s="72"/>
      <c r="AY25" s="72"/>
      <c r="AZ25" s="72"/>
      <c r="BA25" s="72"/>
      <c r="BB25" s="72"/>
    </row>
    <row r="26" spans="1:60" s="21" customFormat="1" ht="35.25" customHeight="1" x14ac:dyDescent="0.25">
      <c r="A26" s="82"/>
      <c r="B26" s="82"/>
      <c r="C26" s="82"/>
      <c r="D26" s="82"/>
      <c r="E26" s="96"/>
      <c r="F26" s="82"/>
      <c r="G26" s="82"/>
      <c r="H26" s="82"/>
      <c r="I26" s="84"/>
      <c r="J26" s="95"/>
      <c r="K26" s="77"/>
      <c r="L26" s="87"/>
      <c r="M26" s="88"/>
      <c r="N26" s="87"/>
      <c r="O26" s="77"/>
      <c r="P26" s="91"/>
      <c r="Q26" s="77"/>
      <c r="R26" s="87"/>
      <c r="S26" s="77"/>
      <c r="T26" s="92"/>
      <c r="U26" s="78"/>
      <c r="V26" s="22"/>
      <c r="W26" s="49"/>
      <c r="X26" s="49"/>
      <c r="Y26" s="49"/>
      <c r="Z26" s="49"/>
      <c r="AA26" s="45" t="s">
        <v>313</v>
      </c>
      <c r="AB26" s="46">
        <f t="shared" si="17"/>
        <v>0</v>
      </c>
      <c r="AC26" s="47" t="str">
        <f>+IF(OR(AA26='[4]11 FORMULAS'!$O$4,AA26='[4]11 FORMULAS'!$O$5),'[4]11 FORMULAS'!$P$5,IF(AA26='[4]11 FORMULAS'!$O$6,'[4]11 FORMULAS'!$P$6,""))</f>
        <v/>
      </c>
      <c r="AD26" s="45" t="s">
        <v>313</v>
      </c>
      <c r="AE26" s="46">
        <f t="shared" si="14"/>
        <v>0</v>
      </c>
      <c r="AF26" s="50"/>
      <c r="AG26" s="50"/>
      <c r="AH26" s="50"/>
      <c r="AI26" s="51">
        <f t="shared" si="18"/>
        <v>0</v>
      </c>
      <c r="AJ26" s="51">
        <f t="shared" si="15"/>
        <v>0</v>
      </c>
      <c r="AK26" s="51">
        <f t="shared" si="16"/>
        <v>0.216</v>
      </c>
      <c r="AL26" s="51">
        <f>IF(AC26='[4]11 FORMULAS'!$P$6,AL25-(AL25*AI26),AL25)</f>
        <v>1</v>
      </c>
      <c r="AM26" s="76"/>
      <c r="AN26" s="77"/>
      <c r="AO26" s="76"/>
      <c r="AP26" s="77"/>
      <c r="AQ26" s="78"/>
      <c r="AR26" s="81"/>
      <c r="AS26" s="73"/>
      <c r="AT26" s="73"/>
      <c r="AU26" s="73"/>
      <c r="AV26" s="73"/>
      <c r="AW26" s="73"/>
      <c r="AX26" s="73"/>
      <c r="AY26" s="73"/>
      <c r="AZ26" s="73"/>
      <c r="BA26" s="73"/>
      <c r="BB26" s="73"/>
    </row>
    <row r="27" spans="1:60" s="21" customFormat="1" ht="140.25" customHeight="1" x14ac:dyDescent="0.25">
      <c r="A27" s="82" t="s">
        <v>346</v>
      </c>
      <c r="B27" s="82" t="s">
        <v>327</v>
      </c>
      <c r="C27" s="82" t="s">
        <v>335</v>
      </c>
      <c r="D27" s="82" t="s">
        <v>336</v>
      </c>
      <c r="E27" s="96" t="str">
        <f>+CONCATENATE(B27," ",C27," ",D27)</f>
        <v>Posibilidad de perdida reputacional y economica por la inoportuna gestión por parte de las líneas de defensa debido a conocimiento insuficiente de los procesos y metodologías  debido a la falta de apropiación y aplicación de los conceptos para la gestión de riesgos y la insuficiencia de dinámicas que articulen los procesos desde las lineas de defensa</v>
      </c>
      <c r="F27" s="82" t="s">
        <v>203</v>
      </c>
      <c r="G27" s="82"/>
      <c r="H27" s="82" t="s">
        <v>195</v>
      </c>
      <c r="I27" s="84" t="str">
        <f t="shared" ref="I27" si="19">+G27&amp;H27</f>
        <v>Procesos</v>
      </c>
      <c r="J27" s="93">
        <v>365</v>
      </c>
      <c r="K27" s="77" t="str">
        <f>IF(J27&lt;=0,"",IF(J27&lt;=2,"Muy Baja",IF(J27&lt;=24,"Baja",IF(J27&lt;=500,"Media",IF(J27&lt;=5000,"Alta","Muy Alta")))))</f>
        <v>Media</v>
      </c>
      <c r="L27" s="86">
        <f>IF(K27="","",IF(K27="Muy Baja",0.2,IF(K27="Baja",0.4,IF(K27="Media",0.6,IF(K27="Alta",0.8,IF(K27="Muy Alta",1,))))))</f>
        <v>0.6</v>
      </c>
      <c r="M27" s="88" t="s">
        <v>312</v>
      </c>
      <c r="N27" s="86">
        <f>IF(M27="","",IF(M27="menor a 10 SMLMV",0.2,IF(M27="ENTRE 10 Y 50 SMLMV",0.4,IF(M27="entre 50 y 100 SMLMV",0.6,IF(M27="entre 100 y 500 SMLMV",0.8,IF(M27="Mayor a 500 SMLMV",1,))))))</f>
        <v>1</v>
      </c>
      <c r="O27" s="77" t="str">
        <f>IF(N27&lt;=0,"",IF(N27&lt;=20%,"Leve",IF(N27&lt;=40%,"Menor",IF(N27&lt;=60%,"Moderado",IF(N27&lt;=80%,"Mayor","Catastrofico")))))</f>
        <v>Catastrofico</v>
      </c>
      <c r="P27" s="89" t="s">
        <v>298</v>
      </c>
      <c r="Q27" s="77" t="str">
        <f>IF(R27&lt;=0,"",IF(R27&lt;=20%,"Leve",IF(R27&lt;=40%,"Menor",IF(R27&lt;=60%,"Moderado",IF(R27&lt;=80%,"Mayor","Catastrofico")))))</f>
        <v>Catastrofico</v>
      </c>
      <c r="R27" s="86">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1</v>
      </c>
      <c r="S27" s="77" t="str">
        <f>IF(T27&lt;=0,"",IF(T27&lt;=20%,"Leve",IF(T27&lt;=40%,"Menor",IF(T27&lt;=60%,"Moderado",IF(T27&lt;=80%,"Mayor","Catastrofico")))))</f>
        <v>Catastrofico</v>
      </c>
      <c r="T27" s="92">
        <f>+R27</f>
        <v>1</v>
      </c>
      <c r="U27" s="78" t="str">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Extremo</v>
      </c>
      <c r="V27" s="19">
        <v>1</v>
      </c>
      <c r="W27" s="43" t="s">
        <v>330</v>
      </c>
      <c r="X27" s="43" t="s">
        <v>337</v>
      </c>
      <c r="Y27" s="43" t="s">
        <v>338</v>
      </c>
      <c r="Z27" s="44" t="str">
        <f t="shared" ref="Z27:Z30" si="20">+CONCATENATE(W27," ",X27," ",Y27)</f>
        <v>Secretario de planeacion y el equipo de trabajo administracion de riesgos Identificar las necesidades de capacitación y  fortalecer el conocimiento de los responsables del proceso publicando información relacionada con la gestión de riesgos en el micrositio de la entidad y diseñar estrategias para replicar los conocimientos adquiridos a quienes intervienen en su implementación    Evidencias: Links de publicaciones, mesas de trabajo, publicaciones internas entre otros. Cuantas veces sea necesario</v>
      </c>
      <c r="AA27" s="45" t="s">
        <v>196</v>
      </c>
      <c r="AB27" s="46">
        <f t="shared" si="17"/>
        <v>0.25</v>
      </c>
      <c r="AC27" s="47" t="str">
        <f>+IF(OR(AA27='[4]11 FORMULAS'!$O$4,AA27='[4]11 FORMULAS'!$O$5),'[4]11 FORMULAS'!$P$5,IF(AA27='[4]11 FORMULAS'!$O$6,'[4]11 FORMULAS'!$P$6,""))</f>
        <v>Probabilidad</v>
      </c>
      <c r="AD27" s="45" t="s">
        <v>197</v>
      </c>
      <c r="AE27" s="46">
        <f t="shared" si="14"/>
        <v>0.15</v>
      </c>
      <c r="AF27" s="48" t="s">
        <v>198</v>
      </c>
      <c r="AG27" s="48" t="s">
        <v>199</v>
      </c>
      <c r="AH27" s="48" t="s">
        <v>200</v>
      </c>
      <c r="AI27" s="51">
        <f>+AB27+AE27</f>
        <v>0.4</v>
      </c>
      <c r="AJ27" s="51">
        <f>+L27*AI27</f>
        <v>0.24</v>
      </c>
      <c r="AK27" s="51">
        <f>+L27-AJ27</f>
        <v>0.36</v>
      </c>
      <c r="AL27" s="51">
        <f>IF(AC27='[4]11 FORMULAS'!$P$6,T27-(T27*AI27),T27)</f>
        <v>1</v>
      </c>
      <c r="AM27" s="76">
        <f>+AK31</f>
        <v>0.216</v>
      </c>
      <c r="AN27" s="77" t="str">
        <f>IF(AM27&lt;=0,"",IF(AM27&lt;=20%,"Muy Baja",IF(AM27&lt;=40%,"Baja",IF(AM27&lt;=60%,"Media",IF(AM27&lt;=80%,"Alta","Muy Alta")))))</f>
        <v>Baja</v>
      </c>
      <c r="AO27" s="76">
        <f>+AL31</f>
        <v>1</v>
      </c>
      <c r="AP27" s="77" t="str">
        <f>IF(AO27&lt;=0,"",IF(AO27&lt;=20%,"Leve",IF(AO27&lt;=40%,"Menor",IF(AO27&lt;=60%,"Moderado",IF(AO27&lt;=80%,"Mayor","Catastrofico")))))</f>
        <v>Catastrofico</v>
      </c>
      <c r="AQ27" s="78" t="str">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Extremo</v>
      </c>
      <c r="AR27" s="79"/>
      <c r="AS27" s="71"/>
      <c r="AT27" s="71"/>
      <c r="AU27" s="71"/>
      <c r="AV27" s="71"/>
      <c r="AW27" s="71"/>
      <c r="AX27" s="71"/>
      <c r="AY27" s="71"/>
      <c r="AZ27" s="71"/>
      <c r="BA27" s="71"/>
      <c r="BB27" s="71"/>
      <c r="BE27" s="14"/>
    </row>
    <row r="28" spans="1:60" s="21" customFormat="1" ht="111" customHeight="1" x14ac:dyDescent="0.25">
      <c r="A28" s="82"/>
      <c r="B28" s="82"/>
      <c r="C28" s="82"/>
      <c r="D28" s="82"/>
      <c r="E28" s="96"/>
      <c r="F28" s="82"/>
      <c r="G28" s="82"/>
      <c r="H28" s="82"/>
      <c r="I28" s="84"/>
      <c r="J28" s="94"/>
      <c r="K28" s="77"/>
      <c r="L28" s="87"/>
      <c r="M28" s="88"/>
      <c r="N28" s="87"/>
      <c r="O28" s="77"/>
      <c r="P28" s="90"/>
      <c r="Q28" s="77"/>
      <c r="R28" s="87"/>
      <c r="S28" s="77"/>
      <c r="T28" s="92"/>
      <c r="U28" s="78"/>
      <c r="V28" s="19">
        <v>2</v>
      </c>
      <c r="W28" s="43" t="s">
        <v>330</v>
      </c>
      <c r="X28" s="52" t="s">
        <v>339</v>
      </c>
      <c r="Y28" s="43" t="s">
        <v>338</v>
      </c>
      <c r="Z28" s="44" t="str">
        <f t="shared" si="20"/>
        <v>Secretario de planeacion y el equipo de trabajo administracion de riesgos Realizar mesas de trabajo para asesorar a las personas que intervienen en el proceso de administración de riesgos con el fin de asegurar la adecuada implementación de los lineamientos de la política de administración de riesgos de la entidad       Evidencias: actas, listas de asistencia, registro fotografico Cuantas veces sea necesario</v>
      </c>
      <c r="AA28" s="45" t="s">
        <v>196</v>
      </c>
      <c r="AB28" s="46">
        <f t="shared" si="17"/>
        <v>0.25</v>
      </c>
      <c r="AC28" s="47" t="str">
        <f>+IF(OR(AA28='[4]11 FORMULAS'!$O$4,AA28='[4]11 FORMULAS'!$O$5),'[4]11 FORMULAS'!$P$5,IF(AA28='[4]11 FORMULAS'!$O$6,'[4]11 FORMULAS'!$P$6,""))</f>
        <v>Probabilidad</v>
      </c>
      <c r="AD28" s="45" t="s">
        <v>197</v>
      </c>
      <c r="AE28" s="46">
        <f t="shared" si="14"/>
        <v>0.15</v>
      </c>
      <c r="AF28" s="48" t="s">
        <v>198</v>
      </c>
      <c r="AG28" s="48" t="s">
        <v>199</v>
      </c>
      <c r="AH28" s="48" t="s">
        <v>200</v>
      </c>
      <c r="AI28" s="51">
        <f>+AB28+AE28</f>
        <v>0.4</v>
      </c>
      <c r="AJ28" s="51">
        <f>+AK27*AI28</f>
        <v>0.14399999999999999</v>
      </c>
      <c r="AK28" s="51">
        <f>+AK27-AJ28</f>
        <v>0.216</v>
      </c>
      <c r="AL28" s="51">
        <f>IF(AC28='[4]11 FORMULAS'!$P$6,AL27-(AL27*AI28),AL27)</f>
        <v>1</v>
      </c>
      <c r="AM28" s="76"/>
      <c r="AN28" s="77"/>
      <c r="AO28" s="76"/>
      <c r="AP28" s="77"/>
      <c r="AQ28" s="78"/>
      <c r="AR28" s="80"/>
      <c r="AS28" s="72"/>
      <c r="AT28" s="72"/>
      <c r="AU28" s="72"/>
      <c r="AV28" s="72"/>
      <c r="AW28" s="72"/>
      <c r="AX28" s="72"/>
      <c r="AY28" s="72"/>
      <c r="AZ28" s="72"/>
      <c r="BA28" s="72"/>
      <c r="BB28" s="72"/>
      <c r="BE28" s="14"/>
    </row>
    <row r="29" spans="1:60" s="21" customFormat="1" ht="33.75" customHeight="1" x14ac:dyDescent="0.25">
      <c r="A29" s="82"/>
      <c r="B29" s="82"/>
      <c r="C29" s="82"/>
      <c r="D29" s="82"/>
      <c r="E29" s="96"/>
      <c r="F29" s="82"/>
      <c r="G29" s="82"/>
      <c r="H29" s="82"/>
      <c r="I29" s="84"/>
      <c r="J29" s="94"/>
      <c r="K29" s="77"/>
      <c r="L29" s="87"/>
      <c r="M29" s="88"/>
      <c r="N29" s="87"/>
      <c r="O29" s="77"/>
      <c r="P29" s="90"/>
      <c r="Q29" s="77"/>
      <c r="R29" s="87"/>
      <c r="S29" s="77"/>
      <c r="T29" s="92"/>
      <c r="U29" s="78"/>
      <c r="V29" s="19"/>
      <c r="W29" s="43"/>
      <c r="X29" s="43"/>
      <c r="Y29" s="43"/>
      <c r="Z29" s="44" t="str">
        <f t="shared" si="20"/>
        <v xml:space="preserve">  </v>
      </c>
      <c r="AA29" s="45" t="s">
        <v>313</v>
      </c>
      <c r="AB29" s="46">
        <f t="shared" si="17"/>
        <v>0</v>
      </c>
      <c r="AC29" s="47" t="str">
        <f>+IF(OR(AA29='[4]11 FORMULAS'!$O$4,AA29='[4]11 FORMULAS'!$O$5),'[4]11 FORMULAS'!$P$5,IF(AA29='[4]11 FORMULAS'!$O$6,'[4]11 FORMULAS'!$P$6,""))</f>
        <v/>
      </c>
      <c r="AD29" s="45" t="s">
        <v>313</v>
      </c>
      <c r="AE29" s="46">
        <f t="shared" si="14"/>
        <v>0</v>
      </c>
      <c r="AF29" s="48"/>
      <c r="AG29" s="48"/>
      <c r="AH29" s="48"/>
      <c r="AI29" s="51">
        <f t="shared" si="18"/>
        <v>0</v>
      </c>
      <c r="AJ29" s="51">
        <f>+AK28*AI29</f>
        <v>0</v>
      </c>
      <c r="AK29" s="51">
        <f>+AK28-AJ29</f>
        <v>0.216</v>
      </c>
      <c r="AL29" s="51">
        <f>IF(AC29='[4]11 FORMULAS'!$P$6,AL28-(AL28*AI29),AL28)</f>
        <v>1</v>
      </c>
      <c r="AM29" s="76"/>
      <c r="AN29" s="77"/>
      <c r="AO29" s="76"/>
      <c r="AP29" s="77"/>
      <c r="AQ29" s="78"/>
      <c r="AR29" s="80"/>
      <c r="AS29" s="72"/>
      <c r="AT29" s="72"/>
      <c r="AU29" s="72"/>
      <c r="AV29" s="72"/>
      <c r="AW29" s="72"/>
      <c r="AX29" s="72"/>
      <c r="AY29" s="72"/>
      <c r="AZ29" s="72"/>
      <c r="BA29" s="72"/>
      <c r="BB29" s="72"/>
      <c r="BE29" s="14"/>
    </row>
    <row r="30" spans="1:60" s="21" customFormat="1" ht="33.75" customHeight="1" x14ac:dyDescent="0.25">
      <c r="A30" s="82"/>
      <c r="B30" s="82"/>
      <c r="C30" s="82"/>
      <c r="D30" s="82"/>
      <c r="E30" s="96"/>
      <c r="F30" s="82"/>
      <c r="G30" s="82"/>
      <c r="H30" s="82"/>
      <c r="I30" s="84"/>
      <c r="J30" s="94"/>
      <c r="K30" s="77"/>
      <c r="L30" s="87"/>
      <c r="M30" s="88"/>
      <c r="N30" s="87"/>
      <c r="O30" s="77"/>
      <c r="P30" s="90"/>
      <c r="Q30" s="77"/>
      <c r="R30" s="87"/>
      <c r="S30" s="77"/>
      <c r="T30" s="92"/>
      <c r="U30" s="78"/>
      <c r="V30" s="19"/>
      <c r="W30" s="43"/>
      <c r="X30" s="43"/>
      <c r="Y30" s="43"/>
      <c r="Z30" s="44" t="str">
        <f t="shared" si="20"/>
        <v xml:space="preserve">  </v>
      </c>
      <c r="AA30" s="45" t="s">
        <v>313</v>
      </c>
      <c r="AB30" s="46">
        <f t="shared" si="17"/>
        <v>0</v>
      </c>
      <c r="AC30" s="47" t="str">
        <f>+IF(OR(AA30='[4]11 FORMULAS'!$O$4,AA30='[4]11 FORMULAS'!$O$5),'[4]11 FORMULAS'!$P$5,IF(AA30='[4]11 FORMULAS'!$O$6,'[4]11 FORMULAS'!$P$6,""))</f>
        <v/>
      </c>
      <c r="AD30" s="45" t="s">
        <v>313</v>
      </c>
      <c r="AE30" s="46">
        <f t="shared" si="14"/>
        <v>0</v>
      </c>
      <c r="AF30" s="48"/>
      <c r="AG30" s="48"/>
      <c r="AH30" s="48"/>
      <c r="AI30" s="51">
        <f t="shared" si="18"/>
        <v>0</v>
      </c>
      <c r="AJ30" s="51">
        <f t="shared" ref="AJ30:AJ31" si="21">+AK29*AI30</f>
        <v>0</v>
      </c>
      <c r="AK30" s="51">
        <f>IF(AC30='[4]11 FORMULAS'!$P$5,AK29-(AK29*AI30),AK29)</f>
        <v>0.216</v>
      </c>
      <c r="AL30" s="51">
        <f>IF(AC30='[4]11 FORMULAS'!$P$6,AL29-(AL29*AI30),AL29)</f>
        <v>1</v>
      </c>
      <c r="AM30" s="76"/>
      <c r="AN30" s="77"/>
      <c r="AO30" s="76"/>
      <c r="AP30" s="77"/>
      <c r="AQ30" s="78"/>
      <c r="AR30" s="80"/>
      <c r="AS30" s="72"/>
      <c r="AT30" s="72"/>
      <c r="AU30" s="72"/>
      <c r="AV30" s="72"/>
      <c r="AW30" s="72"/>
      <c r="AX30" s="72"/>
      <c r="AY30" s="72"/>
      <c r="AZ30" s="72"/>
      <c r="BA30" s="72"/>
      <c r="BB30" s="72"/>
      <c r="BE30" s="14"/>
    </row>
    <row r="31" spans="1:60" s="21" customFormat="1" ht="33.75" customHeight="1" x14ac:dyDescent="0.25">
      <c r="A31" s="82"/>
      <c r="B31" s="82"/>
      <c r="C31" s="82"/>
      <c r="D31" s="82"/>
      <c r="E31" s="96"/>
      <c r="F31" s="82"/>
      <c r="G31" s="82"/>
      <c r="H31" s="82"/>
      <c r="I31" s="84"/>
      <c r="J31" s="95"/>
      <c r="K31" s="77"/>
      <c r="L31" s="87"/>
      <c r="M31" s="88"/>
      <c r="N31" s="87"/>
      <c r="O31" s="77"/>
      <c r="P31" s="91"/>
      <c r="Q31" s="77"/>
      <c r="R31" s="87"/>
      <c r="S31" s="77"/>
      <c r="T31" s="92"/>
      <c r="U31" s="78"/>
      <c r="V31" s="22"/>
      <c r="W31" s="49"/>
      <c r="X31" s="49"/>
      <c r="Y31" s="49"/>
      <c r="Z31" s="49"/>
      <c r="AA31" s="45" t="s">
        <v>313</v>
      </c>
      <c r="AB31" s="46">
        <f t="shared" si="17"/>
        <v>0</v>
      </c>
      <c r="AC31" s="47" t="str">
        <f>+IF(OR(AA31='[4]11 FORMULAS'!$O$4,AA31='[4]11 FORMULAS'!$O$5),'[4]11 FORMULAS'!$P$5,IF(AA31='[4]11 FORMULAS'!$O$6,'[4]11 FORMULAS'!$P$6,""))</f>
        <v/>
      </c>
      <c r="AD31" s="45" t="s">
        <v>313</v>
      </c>
      <c r="AE31" s="46">
        <f t="shared" si="14"/>
        <v>0</v>
      </c>
      <c r="AF31" s="50"/>
      <c r="AG31" s="50"/>
      <c r="AH31" s="50"/>
      <c r="AI31" s="51">
        <f t="shared" si="18"/>
        <v>0</v>
      </c>
      <c r="AJ31" s="51">
        <f t="shared" si="21"/>
        <v>0</v>
      </c>
      <c r="AK31" s="51">
        <f>IF(AC31='[4]11 FORMULAS'!$P$5,AK30-(AK30*AI31),AK30)</f>
        <v>0.216</v>
      </c>
      <c r="AL31" s="51">
        <f>IF(AC31='[4]11 FORMULAS'!$P$6,AL30-(AL30*AI31),AL30)</f>
        <v>1</v>
      </c>
      <c r="AM31" s="76"/>
      <c r="AN31" s="77"/>
      <c r="AO31" s="76"/>
      <c r="AP31" s="77"/>
      <c r="AQ31" s="78"/>
      <c r="AR31" s="81"/>
      <c r="AS31" s="73"/>
      <c r="AT31" s="73"/>
      <c r="AU31" s="73"/>
      <c r="AV31" s="73"/>
      <c r="AW31" s="73"/>
      <c r="AX31" s="73"/>
      <c r="AY31" s="73"/>
      <c r="AZ31" s="73"/>
      <c r="BA31" s="73"/>
      <c r="BB31" s="73"/>
      <c r="BE31" s="14"/>
    </row>
    <row r="32" spans="1:60" s="21" customFormat="1" ht="84.75" customHeight="1" x14ac:dyDescent="0.25">
      <c r="A32" s="82" t="s">
        <v>347</v>
      </c>
      <c r="B32" s="82" t="s">
        <v>311</v>
      </c>
      <c r="C32" s="82" t="s">
        <v>340</v>
      </c>
      <c r="D32" s="82" t="s">
        <v>341</v>
      </c>
      <c r="E32" s="83" t="str">
        <f>+CONCATENATE(B32," ",C32," ",D32)</f>
        <v xml:space="preserve">Posibilidad de perdida economica y reputacional por errores en los objetivos operacionales que no sean tenidos en cuenta al aplicar el mapeo de grupos de valor  debido a la mala identificación de su grupo de valor </v>
      </c>
      <c r="F32" s="82" t="s">
        <v>203</v>
      </c>
      <c r="G32" s="82"/>
      <c r="H32" s="82" t="s">
        <v>195</v>
      </c>
      <c r="I32" s="84" t="str">
        <f>+G32&amp;H32</f>
        <v>Procesos</v>
      </c>
      <c r="J32" s="85">
        <v>365</v>
      </c>
      <c r="K32" s="77" t="str">
        <f>IF(J32&lt;=0,"",IF(J32&lt;=2,"Muy Baja",IF(J32&lt;=24,"Baja",IF(J32&lt;=500,"Media",IF(J32&lt;=5000,"Alta","Muy Alta")))))</f>
        <v>Media</v>
      </c>
      <c r="L32" s="86">
        <f>IF(K32="","",IF(K32="Muy Baja",0.2,IF(K32="Baja",0.4,IF(K32="Media",0.6,IF(K32="Alta",0.8,IF(K32="Muy Alta",1,))))))</f>
        <v>0.6</v>
      </c>
      <c r="M32" s="88" t="s">
        <v>342</v>
      </c>
      <c r="N32" s="86">
        <f>IF(M32="","",IF(M32="menor a 10 SMLMV",0.2,IF(M32="ENTRE 10 Y 50 SMLMV",0.4,IF(M32="entre 50 y 100 SMLMV",0.6,IF(M32="entre 100 y 500 SMLMV",0.8,IF(M32="Mayor a 500 SMLMV",1,))))))</f>
        <v>0.8</v>
      </c>
      <c r="O32" s="77" t="str">
        <f>IF(N32&lt;=0,"",IF(N32&lt;=20%,"Leve",IF(N32&lt;=40%,"Menor",IF(N32&lt;=60%,"Moderado",IF(N32&lt;=80%,"Mayor","Catastrofico")))))</f>
        <v>Mayor</v>
      </c>
      <c r="P32" s="89" t="s">
        <v>300</v>
      </c>
      <c r="Q32" s="77" t="str">
        <f>IF(R32&lt;=0,"",IF(R32&lt;=20%,"Leve",IF(R32&lt;=40%,"Menor",IF(R32&lt;=60%,"Moderado",IF(R32&lt;=80%,"Mayor","Catastrofico")))))</f>
        <v>Mayor</v>
      </c>
      <c r="R32" s="86">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0.8</v>
      </c>
      <c r="S32" s="77" t="str">
        <f>IF(T32&lt;=0,"",IF(T32&lt;=20%,"Leve",IF(T32&lt;=40%,"Menor",IF(T32&lt;=60%,"Moderado",IF(T32&lt;=80%,"Mayor","Catastrofico")))))</f>
        <v>Mayor</v>
      </c>
      <c r="T32" s="92">
        <f>+R32</f>
        <v>0.8</v>
      </c>
      <c r="U32" s="78" t="str">
        <f>IF(OR(AND(K32="Muy Baja",S32="Leve"),AND(K32="Muy Baja",S32="Menor"),AND(K32="Baja",S32="Leve")),"Bajo",IF(OR(AND(K32="Muy baja",S32="Moderado"),AND(K32="Baja",S32="Menor"),AND(K32="Baja",S32="Moderado"),AND(K32="Media",S32="Leve"),AND(K32="Media",S32="Menor"),AND(K32="Media",S32="Moderado"),AND(K32="Alta",S32="Leve"),AND(K32="Alta",S32="Menor")),"Moderado",IF(OR(AND(K32="Muy Baja",S32="Mayor"),AND(K32="Baja",S32="Mayor"),AND(K32="Media",S32="Mayor"),AND(K32="Alta",S32="Moderado"),AND(K32="Alta",S32="Mayor"),AND(K32="Muy Alta",S32="Leve"),AND(K32="Muy Alta",S32="Menor"),AND(K32="Muy Alta",S32="Moderado"),AND(K32="Muy Alta",S32="Mayor")),"Alto",IF(OR(AND(K32="Muy Baja",S32="Catastrofico"),AND(K32="Baja",S32="Catastrofico"),AND(K32="Media",S32="Catastrofico"),AND(K32="Alta",S32="Catastrofico"),AND(K32="Muy Alta",S32="Catastrofico")),"Extremo",))))</f>
        <v>Alto</v>
      </c>
      <c r="V32" s="19">
        <v>1</v>
      </c>
      <c r="W32" s="43"/>
      <c r="X32" s="43" t="s">
        <v>343</v>
      </c>
      <c r="Y32" s="43"/>
      <c r="Z32" s="44" t="str">
        <f t="shared" ref="Z32:Z36" si="22">+CONCATENATE(W32," ",X32," ",Y32)</f>
        <v xml:space="preserve"> Generación de espacios de
inclusión y dialogo con las
poblaciones objetivos en los
procesos de formulación de
programas y/o proyectos de
inversión </v>
      </c>
      <c r="AA32" s="45" t="s">
        <v>196</v>
      </c>
      <c r="AB32" s="46">
        <f>IF(AA32="","",IF(AA32="Preventivo",0.25,IF(AA32="Detectivo",0.15,IF(AA32="Correctivo",0.1,))))</f>
        <v>0.25</v>
      </c>
      <c r="AC32" s="47" t="str">
        <f>+IF(OR(AA32='[1]11 FORMULAS'!$O$4,AA32='[1]11 FORMULAS'!$O$5),'[1]11 FORMULAS'!$P$5,IF(AA32='[1]11 FORMULAS'!$O$6,'[1]11 FORMULAS'!$P$6,""))</f>
        <v>Probabilidad</v>
      </c>
      <c r="AD32" s="45" t="s">
        <v>197</v>
      </c>
      <c r="AE32" s="46">
        <f>IF(AD32="","",IF(AD32="Manual",0.15,IF(AD32="Automatico",0.25,)))</f>
        <v>0.15</v>
      </c>
      <c r="AF32" s="48" t="s">
        <v>198</v>
      </c>
      <c r="AG32" s="48" t="s">
        <v>199</v>
      </c>
      <c r="AH32" s="48" t="s">
        <v>200</v>
      </c>
      <c r="AI32" s="51">
        <f>+AB32+AE32</f>
        <v>0.4</v>
      </c>
      <c r="AJ32" s="51">
        <f>+L32*AI32</f>
        <v>0.24</v>
      </c>
      <c r="AK32" s="51">
        <f>+L32-AJ32</f>
        <v>0.36</v>
      </c>
      <c r="AL32" s="51">
        <f>IF(AC32='[1]11 FORMULAS'!$P$6,T32-(T32*AI32),T32)</f>
        <v>0.8</v>
      </c>
      <c r="AM32" s="76">
        <f>+AK36</f>
        <v>0.36</v>
      </c>
      <c r="AN32" s="77" t="str">
        <f>IF(AM32&lt;=0,"",IF(AM32&lt;=20%,"Muy Baja",IF(AM32&lt;=40%,"Baja",IF(AM32&lt;=60%,"Media",IF(AM32&lt;=80%,"Alta","Muy Alta")))))</f>
        <v>Baja</v>
      </c>
      <c r="AO32" s="76">
        <f>+AL36</f>
        <v>0.8</v>
      </c>
      <c r="AP32" s="77" t="str">
        <f>IF(AO32&lt;=0,"",IF(AO32&lt;=20%,"Leve",IF(AO32&lt;=40%,"Menor",IF(AO32&lt;=60%,"Moderado",IF(AO32&lt;=80%,"Mayor","Catastrofico")))))</f>
        <v>Mayor</v>
      </c>
      <c r="AQ32" s="78" t="str">
        <f>IF(OR(AND(AN32="Muy Baja",AP32="Leve"),AND(AN32="Muy Baja",AP32="Menor"),AND(AN32="Baja",AP32="Leve")),"Bajo",IF(OR(AND(AN32="Muy baja",AP32="Moderado"),AND(AN32="Baja",AP32="Menor"),AND(AN32="Baja",AP32="Moderado"),AND(AN32="Media",AP32="Leve"),AND(AN32="Media",AP32="Menor"),AND(AN32="Media",AP32="Moderado"),AND(AN32="Alta",AP32="Leve"),AND(AN32="Alta",AP32="Menor")),"Moderado",IF(OR(AND(AN32="Muy Baja",AP32="Mayor"),AND(AN32="Baja",AP32="Mayor"),AND(AN32="Media",AP32="Mayor"),AND(AN32="Alta",AP32="Moderado"),AND(AN32="Alta",AP32="Mayor"),AND(AN32="Muy Alta",AP32="Leve"),AND(AN32="Muy Alta",AP32="Menor"),AND(AN32="Muy Alta",AP32="Moderado"),AND(AN32="Muy Alta",AP32="Mayor")),"Alto",IF(OR(AND(AN32="Muy Baja",AP32="Catastrofico"),AND(AN32="Baja",AP32="Catastrofico"),AND(AN32="Media",AP32="Catastrofico"),AND(AN32="Alta",AP32="Catastrofico"),AND(AN32="Muy Alta",AP32="Catastrofico")),"Extremo",""))))</f>
        <v>Alto</v>
      </c>
      <c r="AR32" s="79" t="s">
        <v>344</v>
      </c>
      <c r="AS32" s="71"/>
      <c r="AT32" s="71"/>
      <c r="AU32" s="71"/>
      <c r="AV32" s="71"/>
      <c r="AW32" s="71"/>
      <c r="AX32" s="71"/>
      <c r="AY32" s="71"/>
      <c r="AZ32" s="71"/>
      <c r="BA32" s="71"/>
      <c r="BB32" s="71"/>
      <c r="BD32" s="34"/>
      <c r="BE32" s="74"/>
      <c r="BF32" s="75"/>
      <c r="BH32" s="14"/>
    </row>
    <row r="33" spans="1:60" s="21" customFormat="1" ht="35.25" customHeight="1" x14ac:dyDescent="0.25">
      <c r="A33" s="82"/>
      <c r="B33" s="82"/>
      <c r="C33" s="82"/>
      <c r="D33" s="82"/>
      <c r="E33" s="83"/>
      <c r="F33" s="82"/>
      <c r="G33" s="82"/>
      <c r="H33" s="82"/>
      <c r="I33" s="84"/>
      <c r="J33" s="85"/>
      <c r="K33" s="77"/>
      <c r="L33" s="87"/>
      <c r="M33" s="88"/>
      <c r="N33" s="87"/>
      <c r="O33" s="77"/>
      <c r="P33" s="90"/>
      <c r="Q33" s="77"/>
      <c r="R33" s="87"/>
      <c r="S33" s="77"/>
      <c r="T33" s="92"/>
      <c r="U33" s="78"/>
      <c r="V33" s="19">
        <v>2</v>
      </c>
      <c r="W33" s="43"/>
      <c r="X33" s="43"/>
      <c r="Y33" s="43"/>
      <c r="Z33" s="44" t="str">
        <f t="shared" si="22"/>
        <v xml:space="preserve">  </v>
      </c>
      <c r="AA33" s="45" t="s">
        <v>313</v>
      </c>
      <c r="AB33" s="46">
        <f>IF(AA33="","",IF(AA33="Preventivo",0.25,IF(AA33="Detectivo",0.15,IF(AA33="Correctivo",0.1,))))</f>
        <v>0</v>
      </c>
      <c r="AC33" s="47" t="str">
        <f>+IF(OR(AA33='[1]11 FORMULAS'!$O$4,AA33='[1]11 FORMULAS'!$O$5),'[1]11 FORMULAS'!$P$5,IF(AA33='[1]11 FORMULAS'!$O$6,'[1]11 FORMULAS'!$P$6,""))</f>
        <v/>
      </c>
      <c r="AD33" s="45" t="s">
        <v>313</v>
      </c>
      <c r="AE33" s="46">
        <f>IF(AD33="","",IF(AD33="Manual",0.15,IF(AD33="Automatico",0.25,)))</f>
        <v>0</v>
      </c>
      <c r="AF33" s="48" t="s">
        <v>313</v>
      </c>
      <c r="AG33" s="48" t="s">
        <v>313</v>
      </c>
      <c r="AH33" s="48" t="s">
        <v>313</v>
      </c>
      <c r="AI33" s="51">
        <f>+AB33+AE33</f>
        <v>0</v>
      </c>
      <c r="AJ33" s="51">
        <f>+AK32*AI33</f>
        <v>0</v>
      </c>
      <c r="AK33" s="51">
        <f>+AK32-AJ33</f>
        <v>0.36</v>
      </c>
      <c r="AL33" s="51">
        <f>IF(AC33='[1]11 FORMULAS'!$P$6,AL32-(AL32*AI33),AL32)</f>
        <v>0.8</v>
      </c>
      <c r="AM33" s="76"/>
      <c r="AN33" s="77"/>
      <c r="AO33" s="76"/>
      <c r="AP33" s="77"/>
      <c r="AQ33" s="78"/>
      <c r="AR33" s="80"/>
      <c r="AS33" s="72"/>
      <c r="AT33" s="72"/>
      <c r="AU33" s="72"/>
      <c r="AV33" s="72"/>
      <c r="AW33" s="72"/>
      <c r="AX33" s="72"/>
      <c r="AY33" s="72"/>
      <c r="AZ33" s="72"/>
      <c r="BA33" s="72"/>
      <c r="BB33" s="72"/>
      <c r="BD33" s="35"/>
      <c r="BE33"/>
      <c r="BH33" s="14"/>
    </row>
    <row r="34" spans="1:60" s="21" customFormat="1" ht="35.25" customHeight="1" x14ac:dyDescent="0.25">
      <c r="A34" s="82"/>
      <c r="B34" s="82"/>
      <c r="C34" s="82"/>
      <c r="D34" s="82"/>
      <c r="E34" s="83"/>
      <c r="F34" s="82"/>
      <c r="G34" s="82"/>
      <c r="H34" s="82"/>
      <c r="I34" s="84"/>
      <c r="J34" s="85"/>
      <c r="K34" s="77"/>
      <c r="L34" s="87"/>
      <c r="M34" s="88"/>
      <c r="N34" s="87"/>
      <c r="O34" s="77"/>
      <c r="P34" s="90"/>
      <c r="Q34" s="77"/>
      <c r="R34" s="87"/>
      <c r="S34" s="77"/>
      <c r="T34" s="92"/>
      <c r="U34" s="78"/>
      <c r="V34" s="19">
        <v>3</v>
      </c>
      <c r="W34" s="43"/>
      <c r="X34" s="43"/>
      <c r="Y34" s="43"/>
      <c r="Z34" s="44" t="str">
        <f t="shared" si="22"/>
        <v xml:space="preserve">  </v>
      </c>
      <c r="AA34" s="45" t="s">
        <v>313</v>
      </c>
      <c r="AB34" s="46">
        <f>IF(AA34="","",IF(AA34="Preventivo",0.25,IF(AA34="Detectivo",0.15,IF(AA34="Correctivo",0.1,))))</f>
        <v>0</v>
      </c>
      <c r="AC34" s="47" t="str">
        <f>+IF(OR(AA34='[1]11 FORMULAS'!$O$4,AA34='[1]11 FORMULAS'!$O$5),'[1]11 FORMULAS'!$P$5,IF(AA34='[1]11 FORMULAS'!$O$6,'[1]11 FORMULAS'!$P$6,""))</f>
        <v/>
      </c>
      <c r="AD34" s="45" t="s">
        <v>313</v>
      </c>
      <c r="AE34" s="46">
        <f t="shared" ref="AE34:AE36" si="23">IF(AD34="","",IF(AD34="Manual",0.15,IF(AD34="Automatico",0.25,)))</f>
        <v>0</v>
      </c>
      <c r="AF34" s="48" t="s">
        <v>313</v>
      </c>
      <c r="AG34" s="48" t="s">
        <v>313</v>
      </c>
      <c r="AH34" s="48" t="s">
        <v>313</v>
      </c>
      <c r="AI34" s="51">
        <f>+AB34+AE34</f>
        <v>0</v>
      </c>
      <c r="AJ34" s="51">
        <f t="shared" ref="AJ34:AJ36" si="24">+AK33*AI34</f>
        <v>0</v>
      </c>
      <c r="AK34" s="51">
        <f t="shared" ref="AK34:AK36" si="25">+AK33-AJ34</f>
        <v>0.36</v>
      </c>
      <c r="AL34" s="51">
        <f>IF(AC34='[1]11 FORMULAS'!$P$6,AL33-(AL33*AI34),AL33)</f>
        <v>0.8</v>
      </c>
      <c r="AM34" s="76"/>
      <c r="AN34" s="77"/>
      <c r="AO34" s="76"/>
      <c r="AP34" s="77"/>
      <c r="AQ34" s="78"/>
      <c r="AR34" s="80"/>
      <c r="AS34" s="72"/>
      <c r="AT34" s="72"/>
      <c r="AU34" s="72"/>
      <c r="AV34" s="72"/>
      <c r="AW34" s="72"/>
      <c r="AX34" s="72"/>
      <c r="AY34" s="72"/>
      <c r="AZ34" s="72"/>
      <c r="BA34" s="72"/>
      <c r="BB34" s="72"/>
      <c r="BD34" s="35"/>
      <c r="BE34"/>
    </row>
    <row r="35" spans="1:60" s="21" customFormat="1" ht="35.25" customHeight="1" x14ac:dyDescent="0.25">
      <c r="A35" s="82"/>
      <c r="B35" s="82"/>
      <c r="C35" s="82"/>
      <c r="D35" s="82"/>
      <c r="E35" s="83"/>
      <c r="F35" s="82"/>
      <c r="G35" s="82"/>
      <c r="H35" s="82"/>
      <c r="I35" s="84"/>
      <c r="J35" s="85"/>
      <c r="K35" s="77"/>
      <c r="L35" s="87"/>
      <c r="M35" s="88"/>
      <c r="N35" s="87"/>
      <c r="O35" s="77"/>
      <c r="P35" s="90"/>
      <c r="Q35" s="77"/>
      <c r="R35" s="87"/>
      <c r="S35" s="77"/>
      <c r="T35" s="92"/>
      <c r="U35" s="78"/>
      <c r="V35" s="19">
        <v>4</v>
      </c>
      <c r="W35" s="43"/>
      <c r="X35" s="43"/>
      <c r="Y35" s="43"/>
      <c r="Z35" s="44" t="str">
        <f t="shared" si="22"/>
        <v xml:space="preserve">  </v>
      </c>
      <c r="AA35" s="45" t="s">
        <v>313</v>
      </c>
      <c r="AB35" s="46">
        <f t="shared" ref="AB35:AB36" si="26">IF(AA35="","",IF(AA35="Preventivo",0.25,IF(AA35="Detectivo",0.15,IF(AA35="Correctivo",0.1,))))</f>
        <v>0</v>
      </c>
      <c r="AC35" s="47" t="str">
        <f>+IF(OR(AA35='[1]11 FORMULAS'!$O$4,AA35='[1]11 FORMULAS'!$O$5),'[1]11 FORMULAS'!$P$5,IF(AA35='[1]11 FORMULAS'!$O$6,'[1]11 FORMULAS'!$P$6,""))</f>
        <v/>
      </c>
      <c r="AD35" s="45" t="s">
        <v>313</v>
      </c>
      <c r="AE35" s="46">
        <f t="shared" si="23"/>
        <v>0</v>
      </c>
      <c r="AF35" s="48" t="s">
        <v>313</v>
      </c>
      <c r="AG35" s="48" t="s">
        <v>313</v>
      </c>
      <c r="AH35" s="48" t="s">
        <v>313</v>
      </c>
      <c r="AI35" s="51">
        <f t="shared" ref="AI35:AI36" si="27">+AB35+AE35</f>
        <v>0</v>
      </c>
      <c r="AJ35" s="51">
        <f t="shared" si="24"/>
        <v>0</v>
      </c>
      <c r="AK35" s="51">
        <f t="shared" si="25"/>
        <v>0.36</v>
      </c>
      <c r="AL35" s="51">
        <f>IF(AC35='[1]11 FORMULAS'!$P$6,AL34-(AL34*AI35),AL34)</f>
        <v>0.8</v>
      </c>
      <c r="AM35" s="76"/>
      <c r="AN35" s="77"/>
      <c r="AO35" s="76"/>
      <c r="AP35" s="77"/>
      <c r="AQ35" s="78"/>
      <c r="AR35" s="80"/>
      <c r="AS35" s="72"/>
      <c r="AT35" s="72"/>
      <c r="AU35" s="72"/>
      <c r="AV35" s="72"/>
      <c r="AW35" s="72"/>
      <c r="AX35" s="72"/>
      <c r="AY35" s="72"/>
      <c r="AZ35" s="72"/>
      <c r="BA35" s="72"/>
      <c r="BB35" s="72"/>
      <c r="BD35" s="35"/>
      <c r="BE35"/>
    </row>
    <row r="36" spans="1:60" s="21" customFormat="1" ht="35.25" customHeight="1" x14ac:dyDescent="0.25">
      <c r="A36" s="82"/>
      <c r="B36" s="82"/>
      <c r="C36" s="82"/>
      <c r="D36" s="82"/>
      <c r="E36" s="83"/>
      <c r="F36" s="82"/>
      <c r="G36" s="82"/>
      <c r="H36" s="82"/>
      <c r="I36" s="84"/>
      <c r="J36" s="85"/>
      <c r="K36" s="77"/>
      <c r="L36" s="87"/>
      <c r="M36" s="88"/>
      <c r="N36" s="87"/>
      <c r="O36" s="77"/>
      <c r="P36" s="91"/>
      <c r="Q36" s="77"/>
      <c r="R36" s="87"/>
      <c r="S36" s="77"/>
      <c r="T36" s="92"/>
      <c r="U36" s="78"/>
      <c r="V36" s="22"/>
      <c r="W36" s="49"/>
      <c r="X36" s="49"/>
      <c r="Y36" s="49"/>
      <c r="Z36" s="44" t="str">
        <f t="shared" si="22"/>
        <v xml:space="preserve">  </v>
      </c>
      <c r="AA36" s="45" t="s">
        <v>313</v>
      </c>
      <c r="AB36" s="46">
        <f t="shared" si="26"/>
        <v>0</v>
      </c>
      <c r="AC36" s="47" t="str">
        <f>+IF(OR(AA36='[1]11 FORMULAS'!$O$4,AA36='[1]11 FORMULAS'!$O$5),'[1]11 FORMULAS'!$P$5,IF(AA36='[1]11 FORMULAS'!$O$6,'[1]11 FORMULAS'!$P$6,""))</f>
        <v/>
      </c>
      <c r="AD36" s="45" t="s">
        <v>313</v>
      </c>
      <c r="AE36" s="46">
        <f t="shared" si="23"/>
        <v>0</v>
      </c>
      <c r="AF36" s="48" t="s">
        <v>313</v>
      </c>
      <c r="AG36" s="48" t="s">
        <v>313</v>
      </c>
      <c r="AH36" s="48" t="s">
        <v>313</v>
      </c>
      <c r="AI36" s="51">
        <f t="shared" si="27"/>
        <v>0</v>
      </c>
      <c r="AJ36" s="51">
        <f t="shared" si="24"/>
        <v>0</v>
      </c>
      <c r="AK36" s="51">
        <f t="shared" si="25"/>
        <v>0.36</v>
      </c>
      <c r="AL36" s="51">
        <f>IF(AC36='[1]11 FORMULAS'!$P$6,AL35-(AL35*AI36),AL35)</f>
        <v>0.8</v>
      </c>
      <c r="AM36" s="76"/>
      <c r="AN36" s="77"/>
      <c r="AO36" s="76"/>
      <c r="AP36" s="77"/>
      <c r="AQ36" s="78"/>
      <c r="AR36" s="81"/>
      <c r="AS36" s="73"/>
      <c r="AT36" s="73"/>
      <c r="AU36" s="73"/>
      <c r="AV36" s="73"/>
      <c r="AW36" s="73"/>
      <c r="AX36" s="73"/>
      <c r="AY36" s="73"/>
      <c r="AZ36" s="73"/>
      <c r="BA36" s="73"/>
      <c r="BB36" s="73"/>
      <c r="BD36" s="36"/>
    </row>
  </sheetData>
  <mergeCells count="254">
    <mergeCell ref="A1:B4"/>
    <mergeCell ref="C1:AZ1"/>
    <mergeCell ref="BA1:BB1"/>
    <mergeCell ref="C2:AZ2"/>
    <mergeCell ref="BA2:BB2"/>
    <mergeCell ref="C3:AZ3"/>
    <mergeCell ref="BA3:BB3"/>
    <mergeCell ref="C4:AZ4"/>
    <mergeCell ref="BA4:BB4"/>
    <mergeCell ref="BE12:BF12"/>
    <mergeCell ref="A5:B5"/>
    <mergeCell ref="AR5:AR6"/>
    <mergeCell ref="BA5:BB5"/>
    <mergeCell ref="A6:B6"/>
    <mergeCell ref="C6:H6"/>
    <mergeCell ref="W6:AH6"/>
    <mergeCell ref="BA6:BB6"/>
    <mergeCell ref="C5:D5"/>
    <mergeCell ref="A7:U7"/>
    <mergeCell ref="V7:AR7"/>
    <mergeCell ref="AS7:BB9"/>
    <mergeCell ref="A8:I9"/>
    <mergeCell ref="J8:U8"/>
    <mergeCell ref="V8:Z10"/>
    <mergeCell ref="BA10:BA11"/>
    <mergeCell ref="BB10:BB11"/>
    <mergeCell ref="A12:A16"/>
    <mergeCell ref="B12:B16"/>
    <mergeCell ref="C12:C16"/>
    <mergeCell ref="D12:D16"/>
    <mergeCell ref="E12:E16"/>
    <mergeCell ref="F12:F16"/>
    <mergeCell ref="G12:G16"/>
    <mergeCell ref="BA12:BA16"/>
    <mergeCell ref="BB12:BB16"/>
    <mergeCell ref="AV12:AV16"/>
    <mergeCell ref="AW12:AW16"/>
    <mergeCell ref="H12:H16"/>
    <mergeCell ref="AS10:AS11"/>
    <mergeCell ref="AT10:AT11"/>
    <mergeCell ref="AU10:AU11"/>
    <mergeCell ref="AV10:AV11"/>
    <mergeCell ref="L9:L11"/>
    <mergeCell ref="M9:M11"/>
    <mergeCell ref="N9:N11"/>
    <mergeCell ref="O9:O11"/>
    <mergeCell ref="P9:P11"/>
    <mergeCell ref="AF10:AH10"/>
    <mergeCell ref="K9:K11"/>
    <mergeCell ref="AW10:AY10"/>
    <mergeCell ref="AZ10:AZ11"/>
    <mergeCell ref="AP9:AP11"/>
    <mergeCell ref="AQ9:AQ11"/>
    <mergeCell ref="AR9:AR11"/>
    <mergeCell ref="A17:A21"/>
    <mergeCell ref="B17:B21"/>
    <mergeCell ref="C17:C21"/>
    <mergeCell ref="D17:D21"/>
    <mergeCell ref="E17:E21"/>
    <mergeCell ref="AR12:AR16"/>
    <mergeCell ref="AS12:AS16"/>
    <mergeCell ref="AT12:AT16"/>
    <mergeCell ref="AU12:AU16"/>
    <mergeCell ref="U12:U16"/>
    <mergeCell ref="AM12:AM16"/>
    <mergeCell ref="AN12:AN16"/>
    <mergeCell ref="AO12:AO16"/>
    <mergeCell ref="AP12:AP16"/>
    <mergeCell ref="AQ12:AQ16"/>
    <mergeCell ref="F17:F21"/>
    <mergeCell ref="G17:G21"/>
    <mergeCell ref="H17:H21"/>
    <mergeCell ref="I17:I21"/>
    <mergeCell ref="J17:J21"/>
    <mergeCell ref="P12:P16"/>
    <mergeCell ref="Q12:Q16"/>
    <mergeCell ref="R12:R16"/>
    <mergeCell ref="S12:S16"/>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J9:J11"/>
    <mergeCell ref="F10:I10"/>
    <mergeCell ref="AA10:AE10"/>
    <mergeCell ref="AI9:AI10"/>
    <mergeCell ref="AK9:AK10"/>
    <mergeCell ref="AL9:AL10"/>
    <mergeCell ref="AM9:AM11"/>
    <mergeCell ref="AN9:AN11"/>
    <mergeCell ref="BA17:BA21"/>
    <mergeCell ref="BB17:BB21"/>
    <mergeCell ref="AV17:AV21"/>
    <mergeCell ref="AW17:AW21"/>
    <mergeCell ref="AX17:AX21"/>
    <mergeCell ref="AY17:AY21"/>
    <mergeCell ref="AZ17:AZ21"/>
    <mergeCell ref="L17:L21"/>
    <mergeCell ref="M17:M21"/>
    <mergeCell ref="N17:N21"/>
    <mergeCell ref="O17:O21"/>
    <mergeCell ref="P17:P21"/>
    <mergeCell ref="Q17:Q21"/>
    <mergeCell ref="T17:T21"/>
    <mergeCell ref="U17:U21"/>
    <mergeCell ref="AU17:AU21"/>
    <mergeCell ref="AO17:AO21"/>
    <mergeCell ref="S22:S26"/>
    <mergeCell ref="BE17:BF17"/>
    <mergeCell ref="P5:S5"/>
    <mergeCell ref="I5:O5"/>
    <mergeCell ref="I6:O6"/>
    <mergeCell ref="P6:S6"/>
    <mergeCell ref="AP17:AP21"/>
    <mergeCell ref="AQ17:AQ21"/>
    <mergeCell ref="AR17:AR21"/>
    <mergeCell ref="AS17:AS21"/>
    <mergeCell ref="AT17:AT21"/>
    <mergeCell ref="R17:R21"/>
    <mergeCell ref="S17:S21"/>
    <mergeCell ref="AN17:AN21"/>
    <mergeCell ref="AM17:AM21"/>
    <mergeCell ref="K17:K21"/>
    <mergeCell ref="AA8:AR8"/>
    <mergeCell ref="AO9:AO11"/>
    <mergeCell ref="Q9:Q11"/>
    <mergeCell ref="R9:R11"/>
    <mergeCell ref="S9:S11"/>
    <mergeCell ref="T9:T11"/>
    <mergeCell ref="U9:U11"/>
    <mergeCell ref="AA9:AH9"/>
    <mergeCell ref="J22:J26"/>
    <mergeCell ref="K22:K26"/>
    <mergeCell ref="L22:L26"/>
    <mergeCell ref="M22:M26"/>
    <mergeCell ref="N22:N26"/>
    <mergeCell ref="O22:O26"/>
    <mergeCell ref="P22:P26"/>
    <mergeCell ref="Q22:Q26"/>
    <mergeCell ref="R22:R26"/>
    <mergeCell ref="A22:A26"/>
    <mergeCell ref="B22:B26"/>
    <mergeCell ref="C22:C26"/>
    <mergeCell ref="D22:D26"/>
    <mergeCell ref="E22:E26"/>
    <mergeCell ref="F22:F26"/>
    <mergeCell ref="G22:G26"/>
    <mergeCell ref="H22:H26"/>
    <mergeCell ref="I22:I26"/>
    <mergeCell ref="T22:T26"/>
    <mergeCell ref="U22:U26"/>
    <mergeCell ref="AM22:AM26"/>
    <mergeCell ref="AN22:A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A27:A31"/>
    <mergeCell ref="B27:B31"/>
    <mergeCell ref="C27:C31"/>
    <mergeCell ref="D27:D31"/>
    <mergeCell ref="E27:E31"/>
    <mergeCell ref="F27:F31"/>
    <mergeCell ref="G27:G31"/>
    <mergeCell ref="H27:H31"/>
    <mergeCell ref="I27:I31"/>
    <mergeCell ref="J27:J31"/>
    <mergeCell ref="K27:K31"/>
    <mergeCell ref="L27:L31"/>
    <mergeCell ref="M27:M31"/>
    <mergeCell ref="N27:N31"/>
    <mergeCell ref="O27:O31"/>
    <mergeCell ref="P27:P31"/>
    <mergeCell ref="Q27:Q31"/>
    <mergeCell ref="R27:R31"/>
    <mergeCell ref="S27:S31"/>
    <mergeCell ref="T27:T31"/>
    <mergeCell ref="U27:U31"/>
    <mergeCell ref="AM27:AM31"/>
    <mergeCell ref="AN27:AN31"/>
    <mergeCell ref="AO27:AO31"/>
    <mergeCell ref="AP27:AP31"/>
    <mergeCell ref="AQ27:AQ31"/>
    <mergeCell ref="AR27:AR31"/>
    <mergeCell ref="AS27:AS31"/>
    <mergeCell ref="AT27:AT31"/>
    <mergeCell ref="AU27:AU31"/>
    <mergeCell ref="AV27:AV31"/>
    <mergeCell ref="AW27:AW31"/>
    <mergeCell ref="AX27:AX31"/>
    <mergeCell ref="AY27:AY31"/>
    <mergeCell ref="AZ27:AZ31"/>
    <mergeCell ref="BA27:BA31"/>
    <mergeCell ref="BB27:BB31"/>
    <mergeCell ref="A32:A36"/>
    <mergeCell ref="B32:B36"/>
    <mergeCell ref="C32:C36"/>
    <mergeCell ref="D32:D36"/>
    <mergeCell ref="E32:E36"/>
    <mergeCell ref="F32:F36"/>
    <mergeCell ref="G32:G36"/>
    <mergeCell ref="H32:H36"/>
    <mergeCell ref="I32:I36"/>
    <mergeCell ref="J32:J36"/>
    <mergeCell ref="K32:K36"/>
    <mergeCell ref="L32:L36"/>
    <mergeCell ref="M32:M36"/>
    <mergeCell ref="N32:N36"/>
    <mergeCell ref="O32:O36"/>
    <mergeCell ref="P32:P36"/>
    <mergeCell ref="Q32:Q36"/>
    <mergeCell ref="R32:R36"/>
    <mergeCell ref="S32:S36"/>
    <mergeCell ref="T32:T36"/>
    <mergeCell ref="U32:U36"/>
    <mergeCell ref="AM32:AM36"/>
    <mergeCell ref="AN32:AN36"/>
    <mergeCell ref="AX32:AX36"/>
    <mergeCell ref="AY32:AY36"/>
    <mergeCell ref="AZ32:AZ36"/>
    <mergeCell ref="BA32:BA36"/>
    <mergeCell ref="BB32:BB36"/>
    <mergeCell ref="BE32:BF32"/>
    <mergeCell ref="AO32:AO36"/>
    <mergeCell ref="AP32:AP36"/>
    <mergeCell ref="AQ32:AQ36"/>
    <mergeCell ref="AR32:AR36"/>
    <mergeCell ref="AS32:AS36"/>
    <mergeCell ref="AT32:AT36"/>
    <mergeCell ref="AU32:AU36"/>
    <mergeCell ref="AV32:AV36"/>
    <mergeCell ref="AW32:AW36"/>
  </mergeCells>
  <conditionalFormatting sqref="K12">
    <cfRule type="cellIs" dxfId="278" priority="1047" operator="equal">
      <formula>"Muy Alta"</formula>
    </cfRule>
  </conditionalFormatting>
  <conditionalFormatting sqref="K12">
    <cfRule type="cellIs" dxfId="277" priority="1048" operator="equal">
      <formula>"Alta"</formula>
    </cfRule>
  </conditionalFormatting>
  <conditionalFormatting sqref="K12">
    <cfRule type="cellIs" dxfId="276" priority="1049" operator="equal">
      <formula>"Media"</formula>
    </cfRule>
  </conditionalFormatting>
  <conditionalFormatting sqref="K12">
    <cfRule type="cellIs" dxfId="275" priority="1050" operator="equal">
      <formula>"Baja"</formula>
    </cfRule>
  </conditionalFormatting>
  <conditionalFormatting sqref="K12">
    <cfRule type="cellIs" dxfId="274" priority="1051" operator="equal">
      <formula>"Muy Baja"</formula>
    </cfRule>
  </conditionalFormatting>
  <conditionalFormatting sqref="O12">
    <cfRule type="cellIs" dxfId="273" priority="1042" operator="equal">
      <formula>"catastrofico"</formula>
    </cfRule>
  </conditionalFormatting>
  <conditionalFormatting sqref="O12">
    <cfRule type="cellIs" dxfId="272" priority="1043" operator="equal">
      <formula>"Mayor"</formula>
    </cfRule>
  </conditionalFormatting>
  <conditionalFormatting sqref="O12">
    <cfRule type="cellIs" dxfId="271" priority="1044" operator="equal">
      <formula>"Moderado"</formula>
    </cfRule>
  </conditionalFormatting>
  <conditionalFormatting sqref="O12">
    <cfRule type="cellIs" dxfId="270" priority="1045" operator="equal">
      <formula>"menor"</formula>
    </cfRule>
  </conditionalFormatting>
  <conditionalFormatting sqref="O12">
    <cfRule type="cellIs" dxfId="269" priority="1046" operator="equal">
      <formula>"leve"</formula>
    </cfRule>
  </conditionalFormatting>
  <conditionalFormatting sqref="Q12">
    <cfRule type="cellIs" dxfId="268" priority="1037" operator="equal">
      <formula>"catastrofico"</formula>
    </cfRule>
  </conditionalFormatting>
  <conditionalFormatting sqref="Q12">
    <cfRule type="cellIs" dxfId="267" priority="1038" operator="equal">
      <formula>"Mayor"</formula>
    </cfRule>
  </conditionalFormatting>
  <conditionalFormatting sqref="Q12">
    <cfRule type="cellIs" dxfId="266" priority="1039" operator="equal">
      <formula>"Moderado"</formula>
    </cfRule>
  </conditionalFormatting>
  <conditionalFormatting sqref="Q12">
    <cfRule type="cellIs" dxfId="265" priority="1040" operator="equal">
      <formula>"menor"</formula>
    </cfRule>
  </conditionalFormatting>
  <conditionalFormatting sqref="Q12">
    <cfRule type="cellIs" dxfId="264" priority="1041" operator="equal">
      <formula>"leve"</formula>
    </cfRule>
  </conditionalFormatting>
  <conditionalFormatting sqref="T12">
    <cfRule type="cellIs" dxfId="263" priority="1052" operator="equal">
      <formula>#REF!</formula>
    </cfRule>
    <cfRule type="cellIs" dxfId="262" priority="1053" operator="equal">
      <formula>#REF!</formula>
    </cfRule>
    <cfRule type="cellIs" dxfId="261" priority="1054" operator="equal">
      <formula>#REF!</formula>
    </cfRule>
    <cfRule type="cellIs" dxfId="260" priority="1055" operator="equal">
      <formula>#REF!</formula>
    </cfRule>
    <cfRule type="cellIs" dxfId="259" priority="1056" operator="equal">
      <formula>#REF!</formula>
    </cfRule>
  </conditionalFormatting>
  <conditionalFormatting sqref="S12">
    <cfRule type="cellIs" dxfId="258" priority="1032" operator="equal">
      <formula>"catastrofico"</formula>
    </cfRule>
  </conditionalFormatting>
  <conditionalFormatting sqref="S12">
    <cfRule type="cellIs" dxfId="257" priority="1033" operator="equal">
      <formula>"Mayor"</formula>
    </cfRule>
  </conditionalFormatting>
  <conditionalFormatting sqref="S12">
    <cfRule type="cellIs" dxfId="256" priority="1034" operator="equal">
      <formula>"Moderado"</formula>
    </cfRule>
  </conditionalFormatting>
  <conditionalFormatting sqref="S12">
    <cfRule type="cellIs" dxfId="255" priority="1035" operator="equal">
      <formula>"menor"</formula>
    </cfRule>
  </conditionalFormatting>
  <conditionalFormatting sqref="S12">
    <cfRule type="cellIs" dxfId="254" priority="1036" operator="equal">
      <formula>"leve"</formula>
    </cfRule>
  </conditionalFormatting>
  <conditionalFormatting sqref="AN12">
    <cfRule type="cellIs" dxfId="253" priority="1027" operator="equal">
      <formula>"Muy Alta"</formula>
    </cfRule>
  </conditionalFormatting>
  <conditionalFormatting sqref="AN12">
    <cfRule type="cellIs" dxfId="252" priority="1028" operator="equal">
      <formula>"Alta"</formula>
    </cfRule>
  </conditionalFormatting>
  <conditionalFormatting sqref="AN12">
    <cfRule type="cellIs" dxfId="251" priority="1029" operator="equal">
      <formula>"Media"</formula>
    </cfRule>
  </conditionalFormatting>
  <conditionalFormatting sqref="AN12">
    <cfRule type="cellIs" dxfId="250" priority="1030" operator="equal">
      <formula>"Baja"</formula>
    </cfRule>
  </conditionalFormatting>
  <conditionalFormatting sqref="AN12">
    <cfRule type="cellIs" dxfId="249" priority="1031" operator="equal">
      <formula>"Muy Baja"</formula>
    </cfRule>
  </conditionalFormatting>
  <conditionalFormatting sqref="AP12">
    <cfRule type="cellIs" dxfId="248" priority="1022" operator="equal">
      <formula>"Catastrofico"</formula>
    </cfRule>
  </conditionalFormatting>
  <conditionalFormatting sqref="AP12">
    <cfRule type="cellIs" dxfId="247" priority="1023" operator="equal">
      <formula>"Mayor"</formula>
    </cfRule>
  </conditionalFormatting>
  <conditionalFormatting sqref="AP12">
    <cfRule type="cellIs" dxfId="246" priority="1024" operator="equal">
      <formula>"Moderado"</formula>
    </cfRule>
  </conditionalFormatting>
  <conditionalFormatting sqref="AP12">
    <cfRule type="cellIs" dxfId="245" priority="1025" operator="equal">
      <formula>"Menor"</formula>
    </cfRule>
  </conditionalFormatting>
  <conditionalFormatting sqref="AP12">
    <cfRule type="cellIs" dxfId="244" priority="1026" operator="equal">
      <formula>"Leve"</formula>
    </cfRule>
  </conditionalFormatting>
  <conditionalFormatting sqref="M12">
    <cfRule type="cellIs" dxfId="243" priority="1057" operator="equal">
      <formula>$T$12</formula>
    </cfRule>
    <cfRule type="cellIs" dxfId="242" priority="1058" operator="equal">
      <formula>$T$13</formula>
    </cfRule>
    <cfRule type="cellIs" dxfId="241" priority="1059" operator="equal">
      <formula>$T$14</formula>
    </cfRule>
    <cfRule type="cellIs" dxfId="240" priority="1060" operator="equal">
      <formula>$T$15</formula>
    </cfRule>
    <cfRule type="cellIs" dxfId="239" priority="1061" operator="equal">
      <formula>$T$16</formula>
    </cfRule>
  </conditionalFormatting>
  <conditionalFormatting sqref="AR12">
    <cfRule type="cellIs" dxfId="238" priority="904" operator="equal">
      <formula>"Reducir mitigar"</formula>
    </cfRule>
  </conditionalFormatting>
  <conditionalFormatting sqref="AR12">
    <cfRule type="cellIs" dxfId="237" priority="900" operator="equal">
      <formula>"Evitar"</formula>
    </cfRule>
    <cfRule type="cellIs" dxfId="236" priority="901" operator="equal">
      <formula>"Aceptar"</formula>
    </cfRule>
    <cfRule type="cellIs" dxfId="235" priority="902" operator="equal">
      <formula>"reducir transferir"</formula>
    </cfRule>
    <cfRule type="cellIs" dxfId="234" priority="903" operator="equal">
      <formula>"reducir mitigar"</formula>
    </cfRule>
  </conditionalFormatting>
  <conditionalFormatting sqref="AQ12">
    <cfRule type="cellIs" dxfId="233" priority="865" operator="equal">
      <formula>"Extremo"</formula>
    </cfRule>
  </conditionalFormatting>
  <conditionalFormatting sqref="AQ12">
    <cfRule type="cellIs" dxfId="232" priority="866" operator="equal">
      <formula>"Alto"</formula>
    </cfRule>
  </conditionalFormatting>
  <conditionalFormatting sqref="AQ12">
    <cfRule type="cellIs" dxfId="231" priority="867" operator="equal">
      <formula>"Moderado"</formula>
    </cfRule>
  </conditionalFormatting>
  <conditionalFormatting sqref="AQ12">
    <cfRule type="cellIs" dxfId="230" priority="868" operator="equal">
      <formula>"Bajo"</formula>
    </cfRule>
  </conditionalFormatting>
  <conditionalFormatting sqref="U12">
    <cfRule type="cellIs" dxfId="229" priority="826" operator="equal">
      <formula>"Extremo"</formula>
    </cfRule>
  </conditionalFormatting>
  <conditionalFormatting sqref="U12">
    <cfRule type="cellIs" dxfId="228" priority="827" operator="equal">
      <formula>"Alto"</formula>
    </cfRule>
  </conditionalFormatting>
  <conditionalFormatting sqref="U12">
    <cfRule type="cellIs" dxfId="227" priority="828" operator="equal">
      <formula>"Moderado"</formula>
    </cfRule>
  </conditionalFormatting>
  <conditionalFormatting sqref="U12">
    <cfRule type="cellIs" dxfId="226" priority="829" operator="equal">
      <formula>"Bajo"</formula>
    </cfRule>
  </conditionalFormatting>
  <conditionalFormatting sqref="K17">
    <cfRule type="cellIs" dxfId="225" priority="246" operator="equal">
      <formula>"Muy Alta"</formula>
    </cfRule>
  </conditionalFormatting>
  <conditionalFormatting sqref="K17">
    <cfRule type="cellIs" dxfId="224" priority="247" operator="equal">
      <formula>"Alta"</formula>
    </cfRule>
  </conditionalFormatting>
  <conditionalFormatting sqref="K17">
    <cfRule type="cellIs" dxfId="223" priority="248" operator="equal">
      <formula>"Media"</formula>
    </cfRule>
  </conditionalFormatting>
  <conditionalFormatting sqref="K17">
    <cfRule type="cellIs" dxfId="222" priority="249" operator="equal">
      <formula>"Baja"</formula>
    </cfRule>
  </conditionalFormatting>
  <conditionalFormatting sqref="K17">
    <cfRule type="cellIs" dxfId="221" priority="250" operator="equal">
      <formula>"Muy Baja"</formula>
    </cfRule>
  </conditionalFormatting>
  <conditionalFormatting sqref="O17">
    <cfRule type="cellIs" dxfId="220" priority="241" operator="equal">
      <formula>"catastrofico"</formula>
    </cfRule>
  </conditionalFormatting>
  <conditionalFormatting sqref="O17">
    <cfRule type="cellIs" dxfId="219" priority="242" operator="equal">
      <formula>"Mayor"</formula>
    </cfRule>
  </conditionalFormatting>
  <conditionalFormatting sqref="O17">
    <cfRule type="cellIs" dxfId="218" priority="243" operator="equal">
      <formula>"Moderado"</formula>
    </cfRule>
  </conditionalFormatting>
  <conditionalFormatting sqref="O17">
    <cfRule type="cellIs" dxfId="217" priority="244" operator="equal">
      <formula>"menor"</formula>
    </cfRule>
  </conditionalFormatting>
  <conditionalFormatting sqref="O17">
    <cfRule type="cellIs" dxfId="216" priority="245" operator="equal">
      <formula>"leve"</formula>
    </cfRule>
  </conditionalFormatting>
  <conditionalFormatting sqref="Q17">
    <cfRule type="cellIs" dxfId="215" priority="236" operator="equal">
      <formula>"catastrofico"</formula>
    </cfRule>
  </conditionalFormatting>
  <conditionalFormatting sqref="Q17">
    <cfRule type="cellIs" dxfId="214" priority="237" operator="equal">
      <formula>"Mayor"</formula>
    </cfRule>
  </conditionalFormatting>
  <conditionalFormatting sqref="Q17">
    <cfRule type="cellIs" dxfId="213" priority="238" operator="equal">
      <formula>"Moderado"</formula>
    </cfRule>
  </conditionalFormatting>
  <conditionalFormatting sqref="Q17">
    <cfRule type="cellIs" dxfId="212" priority="239" operator="equal">
      <formula>"menor"</formula>
    </cfRule>
  </conditionalFormatting>
  <conditionalFormatting sqref="Q17">
    <cfRule type="cellIs" dxfId="211" priority="240" operator="equal">
      <formula>"leve"</formula>
    </cfRule>
  </conditionalFormatting>
  <conditionalFormatting sqref="T17">
    <cfRule type="cellIs" dxfId="210" priority="251" operator="equal">
      <formula>#REF!</formula>
    </cfRule>
    <cfRule type="cellIs" dxfId="209" priority="252" operator="equal">
      <formula>#REF!</formula>
    </cfRule>
    <cfRule type="cellIs" dxfId="208" priority="253" operator="equal">
      <formula>#REF!</formula>
    </cfRule>
    <cfRule type="cellIs" dxfId="207" priority="254" operator="equal">
      <formula>#REF!</formula>
    </cfRule>
    <cfRule type="cellIs" dxfId="206" priority="255" operator="equal">
      <formula>#REF!</formula>
    </cfRule>
  </conditionalFormatting>
  <conditionalFormatting sqref="S17">
    <cfRule type="cellIs" dxfId="205" priority="231" operator="equal">
      <formula>"catastrofico"</formula>
    </cfRule>
  </conditionalFormatting>
  <conditionalFormatting sqref="S17">
    <cfRule type="cellIs" dxfId="204" priority="232" operator="equal">
      <formula>"Mayor"</formula>
    </cfRule>
  </conditionalFormatting>
  <conditionalFormatting sqref="S17">
    <cfRule type="cellIs" dxfId="203" priority="233" operator="equal">
      <formula>"Moderado"</formula>
    </cfRule>
  </conditionalFormatting>
  <conditionalFormatting sqref="S17">
    <cfRule type="cellIs" dxfId="202" priority="234" operator="equal">
      <formula>"menor"</formula>
    </cfRule>
  </conditionalFormatting>
  <conditionalFormatting sqref="S17">
    <cfRule type="cellIs" dxfId="201" priority="235" operator="equal">
      <formula>"leve"</formula>
    </cfRule>
  </conditionalFormatting>
  <conditionalFormatting sqref="AN17">
    <cfRule type="cellIs" dxfId="200" priority="226" operator="equal">
      <formula>"Muy Alta"</formula>
    </cfRule>
  </conditionalFormatting>
  <conditionalFormatting sqref="AN17">
    <cfRule type="cellIs" dxfId="199" priority="227" operator="equal">
      <formula>"Alta"</formula>
    </cfRule>
  </conditionalFormatting>
  <conditionalFormatting sqref="AN17">
    <cfRule type="cellIs" dxfId="198" priority="228" operator="equal">
      <formula>"Media"</formula>
    </cfRule>
  </conditionalFormatting>
  <conditionalFormatting sqref="AN17">
    <cfRule type="cellIs" dxfId="197" priority="229" operator="equal">
      <formula>"Baja"</formula>
    </cfRule>
  </conditionalFormatting>
  <conditionalFormatting sqref="AN17">
    <cfRule type="cellIs" dxfId="196" priority="230" operator="equal">
      <formula>"Muy Baja"</formula>
    </cfRule>
  </conditionalFormatting>
  <conditionalFormatting sqref="AP17">
    <cfRule type="cellIs" dxfId="195" priority="221" operator="equal">
      <formula>"Catastrofico"</formula>
    </cfRule>
  </conditionalFormatting>
  <conditionalFormatting sqref="AP17">
    <cfRule type="cellIs" dxfId="194" priority="222" operator="equal">
      <formula>"Mayor"</formula>
    </cfRule>
  </conditionalFormatting>
  <conditionalFormatting sqref="AP17">
    <cfRule type="cellIs" dxfId="193" priority="223" operator="equal">
      <formula>"Moderado"</formula>
    </cfRule>
  </conditionalFormatting>
  <conditionalFormatting sqref="AP17">
    <cfRule type="cellIs" dxfId="192" priority="224" operator="equal">
      <formula>"Menor"</formula>
    </cfRule>
  </conditionalFormatting>
  <conditionalFormatting sqref="AP17">
    <cfRule type="cellIs" dxfId="191" priority="225" operator="equal">
      <formula>"Leve"</formula>
    </cfRule>
  </conditionalFormatting>
  <conditionalFormatting sqref="AR17">
    <cfRule type="cellIs" dxfId="190" priority="190" operator="equal">
      <formula>"Reducir mitigar"</formula>
    </cfRule>
  </conditionalFormatting>
  <conditionalFormatting sqref="AR17">
    <cfRule type="cellIs" dxfId="189" priority="186" operator="equal">
      <formula>"Evitar"</formula>
    </cfRule>
    <cfRule type="cellIs" dxfId="188" priority="187" operator="equal">
      <formula>"Aceptar"</formula>
    </cfRule>
    <cfRule type="cellIs" dxfId="187" priority="188" operator="equal">
      <formula>"reducir transferir"</formula>
    </cfRule>
    <cfRule type="cellIs" dxfId="186" priority="189" operator="equal">
      <formula>"reducir mitigar"</formula>
    </cfRule>
  </conditionalFormatting>
  <conditionalFormatting sqref="AQ17">
    <cfRule type="cellIs" dxfId="185" priority="177" operator="equal">
      <formula>"Extremo"</formula>
    </cfRule>
  </conditionalFormatting>
  <conditionalFormatting sqref="AQ17">
    <cfRule type="cellIs" dxfId="184" priority="178" operator="equal">
      <formula>"Alto"</formula>
    </cfRule>
  </conditionalFormatting>
  <conditionalFormatting sqref="AQ17">
    <cfRule type="cellIs" dxfId="183" priority="179" operator="equal">
      <formula>"Moderado"</formula>
    </cfRule>
  </conditionalFormatting>
  <conditionalFormatting sqref="AQ17">
    <cfRule type="cellIs" dxfId="182" priority="180" operator="equal">
      <formula>"Bajo"</formula>
    </cfRule>
  </conditionalFormatting>
  <conditionalFormatting sqref="U17">
    <cfRule type="cellIs" dxfId="181" priority="173" operator="equal">
      <formula>"Extremo"</formula>
    </cfRule>
  </conditionalFormatting>
  <conditionalFormatting sqref="U17">
    <cfRule type="cellIs" dxfId="180" priority="174" operator="equal">
      <formula>"Alto"</formula>
    </cfRule>
  </conditionalFormatting>
  <conditionalFormatting sqref="U17">
    <cfRule type="cellIs" dxfId="179" priority="175" operator="equal">
      <formula>"Moderado"</formula>
    </cfRule>
  </conditionalFormatting>
  <conditionalFormatting sqref="U17">
    <cfRule type="cellIs" dxfId="178" priority="176" operator="equal">
      <formula>"Bajo"</formula>
    </cfRule>
  </conditionalFormatting>
  <conditionalFormatting sqref="M17">
    <cfRule type="cellIs" dxfId="177" priority="155" operator="equal">
      <formula>$U$12</formula>
    </cfRule>
    <cfRule type="cellIs" dxfId="176" priority="156" operator="equal">
      <formula>$U$13</formula>
    </cfRule>
    <cfRule type="cellIs" dxfId="175" priority="157" operator="equal">
      <formula>$U$14</formula>
    </cfRule>
    <cfRule type="cellIs" dxfId="174" priority="158" operator="equal">
      <formula>$U$15</formula>
    </cfRule>
    <cfRule type="cellIs" dxfId="173" priority="159" operator="equal">
      <formula>$U$16</formula>
    </cfRule>
  </conditionalFormatting>
  <conditionalFormatting sqref="K22">
    <cfRule type="cellIs" dxfId="172" priority="140" operator="equal">
      <formula>"Muy Alta"</formula>
    </cfRule>
  </conditionalFormatting>
  <conditionalFormatting sqref="K22">
    <cfRule type="cellIs" dxfId="171" priority="141" operator="equal">
      <formula>"Alta"</formula>
    </cfRule>
  </conditionalFormatting>
  <conditionalFormatting sqref="K22">
    <cfRule type="cellIs" dxfId="170" priority="142" operator="equal">
      <formula>"Media"</formula>
    </cfRule>
  </conditionalFormatting>
  <conditionalFormatting sqref="K22">
    <cfRule type="cellIs" dxfId="169" priority="143" operator="equal">
      <formula>"Baja"</formula>
    </cfRule>
  </conditionalFormatting>
  <conditionalFormatting sqref="K22">
    <cfRule type="cellIs" dxfId="168" priority="144" operator="equal">
      <formula>"Muy Baja"</formula>
    </cfRule>
  </conditionalFormatting>
  <conditionalFormatting sqref="O22 O27">
    <cfRule type="cellIs" dxfId="167" priority="135" operator="equal">
      <formula>"catastrofico"</formula>
    </cfRule>
  </conditionalFormatting>
  <conditionalFormatting sqref="O22 O27">
    <cfRule type="cellIs" dxfId="166" priority="136" operator="equal">
      <formula>"Mayor"</formula>
    </cfRule>
  </conditionalFormatting>
  <conditionalFormatting sqref="O22 O27">
    <cfRule type="cellIs" dxfId="165" priority="137" operator="equal">
      <formula>"Moderado"</formula>
    </cfRule>
  </conditionalFormatting>
  <conditionalFormatting sqref="O22 O27">
    <cfRule type="cellIs" dxfId="164" priority="138" operator="equal">
      <formula>"menor"</formula>
    </cfRule>
  </conditionalFormatting>
  <conditionalFormatting sqref="O22 O27">
    <cfRule type="cellIs" dxfId="163" priority="139" operator="equal">
      <formula>"leve"</formula>
    </cfRule>
  </conditionalFormatting>
  <conditionalFormatting sqref="Q22">
    <cfRule type="cellIs" dxfId="162" priority="130" operator="equal">
      <formula>"catastrofico"</formula>
    </cfRule>
  </conditionalFormatting>
  <conditionalFormatting sqref="Q22">
    <cfRule type="cellIs" dxfId="161" priority="131" operator="equal">
      <formula>"Mayor"</formula>
    </cfRule>
  </conditionalFormatting>
  <conditionalFormatting sqref="Q22">
    <cfRule type="cellIs" dxfId="160" priority="132" operator="equal">
      <formula>"Moderado"</formula>
    </cfRule>
  </conditionalFormatting>
  <conditionalFormatting sqref="Q22">
    <cfRule type="cellIs" dxfId="159" priority="133" operator="equal">
      <formula>"menor"</formula>
    </cfRule>
  </conditionalFormatting>
  <conditionalFormatting sqref="Q22">
    <cfRule type="cellIs" dxfId="158" priority="134" operator="equal">
      <formula>"leve"</formula>
    </cfRule>
  </conditionalFormatting>
  <conditionalFormatting sqref="T22">
    <cfRule type="cellIs" dxfId="157" priority="145" operator="equal">
      <formula>#REF!</formula>
    </cfRule>
    <cfRule type="cellIs" dxfId="156" priority="146" operator="equal">
      <formula>#REF!</formula>
    </cfRule>
    <cfRule type="cellIs" dxfId="155" priority="147" operator="equal">
      <formula>#REF!</formula>
    </cfRule>
    <cfRule type="cellIs" dxfId="154" priority="148" operator="equal">
      <formula>#REF!</formula>
    </cfRule>
    <cfRule type="cellIs" dxfId="153" priority="149" operator="equal">
      <formula>#REF!</formula>
    </cfRule>
  </conditionalFormatting>
  <conditionalFormatting sqref="S22">
    <cfRule type="cellIs" dxfId="152" priority="125" operator="equal">
      <formula>"catastrofico"</formula>
    </cfRule>
  </conditionalFormatting>
  <conditionalFormatting sqref="S22">
    <cfRule type="cellIs" dxfId="151" priority="126" operator="equal">
      <formula>"Mayor"</formula>
    </cfRule>
  </conditionalFormatting>
  <conditionalFormatting sqref="S22">
    <cfRule type="cellIs" dxfId="150" priority="127" operator="equal">
      <formula>"Moderado"</formula>
    </cfRule>
  </conditionalFormatting>
  <conditionalFormatting sqref="S22">
    <cfRule type="cellIs" dxfId="149" priority="128" operator="equal">
      <formula>"menor"</formula>
    </cfRule>
  </conditionalFormatting>
  <conditionalFormatting sqref="S22">
    <cfRule type="cellIs" dxfId="148" priority="129" operator="equal">
      <formula>"leve"</formula>
    </cfRule>
  </conditionalFormatting>
  <conditionalFormatting sqref="AN22">
    <cfRule type="cellIs" dxfId="147" priority="120" operator="equal">
      <formula>"Muy Alta"</formula>
    </cfRule>
  </conditionalFormatting>
  <conditionalFormatting sqref="AN22">
    <cfRule type="cellIs" dxfId="146" priority="121" operator="equal">
      <formula>"Alta"</formula>
    </cfRule>
  </conditionalFormatting>
  <conditionalFormatting sqref="AN22">
    <cfRule type="cellIs" dxfId="145" priority="122" operator="equal">
      <formula>"Media"</formula>
    </cfRule>
  </conditionalFormatting>
  <conditionalFormatting sqref="AN22">
    <cfRule type="cellIs" dxfId="144" priority="123" operator="equal">
      <formula>"Baja"</formula>
    </cfRule>
  </conditionalFormatting>
  <conditionalFormatting sqref="AN22">
    <cfRule type="cellIs" dxfId="143" priority="124" operator="equal">
      <formula>"Muy Baja"</formula>
    </cfRule>
  </conditionalFormatting>
  <conditionalFormatting sqref="AP22">
    <cfRule type="cellIs" dxfId="142" priority="115" operator="equal">
      <formula>"Catastrofico"</formula>
    </cfRule>
  </conditionalFormatting>
  <conditionalFormatting sqref="AP22">
    <cfRule type="cellIs" dxfId="141" priority="116" operator="equal">
      <formula>"Mayor"</formula>
    </cfRule>
  </conditionalFormatting>
  <conditionalFormatting sqref="AP22">
    <cfRule type="cellIs" dxfId="140" priority="117" operator="equal">
      <formula>"Moderado"</formula>
    </cfRule>
  </conditionalFormatting>
  <conditionalFormatting sqref="AP22">
    <cfRule type="cellIs" dxfId="139" priority="118" operator="equal">
      <formula>"Menor"</formula>
    </cfRule>
  </conditionalFormatting>
  <conditionalFormatting sqref="AP22">
    <cfRule type="cellIs" dxfId="138" priority="119" operator="equal">
      <formula>"Leve"</formula>
    </cfRule>
  </conditionalFormatting>
  <conditionalFormatting sqref="K27">
    <cfRule type="cellIs" dxfId="137" priority="105" operator="equal">
      <formula>"Muy Alta"</formula>
    </cfRule>
  </conditionalFormatting>
  <conditionalFormatting sqref="K27">
    <cfRule type="cellIs" dxfId="136" priority="106" operator="equal">
      <formula>"Alta"</formula>
    </cfRule>
  </conditionalFormatting>
  <conditionalFormatting sqref="K27">
    <cfRule type="cellIs" dxfId="135" priority="107" operator="equal">
      <formula>"Media"</formula>
    </cfRule>
  </conditionalFormatting>
  <conditionalFormatting sqref="K27">
    <cfRule type="cellIs" dxfId="134" priority="108" operator="equal">
      <formula>"Baja"</formula>
    </cfRule>
  </conditionalFormatting>
  <conditionalFormatting sqref="K27">
    <cfRule type="cellIs" dxfId="133" priority="109" operator="equal">
      <formula>"Muy Baja"</formula>
    </cfRule>
  </conditionalFormatting>
  <conditionalFormatting sqref="Q27">
    <cfRule type="cellIs" dxfId="132" priority="100" operator="equal">
      <formula>"catastrofico"</formula>
    </cfRule>
  </conditionalFormatting>
  <conditionalFormatting sqref="Q27">
    <cfRule type="cellIs" dxfId="131" priority="101" operator="equal">
      <formula>"Mayor"</formula>
    </cfRule>
  </conditionalFormatting>
  <conditionalFormatting sqref="Q27">
    <cfRule type="cellIs" dxfId="130" priority="102" operator="equal">
      <formula>"Moderado"</formula>
    </cfRule>
  </conditionalFormatting>
  <conditionalFormatting sqref="Q27">
    <cfRule type="cellIs" dxfId="129" priority="103" operator="equal">
      <formula>"menor"</formula>
    </cfRule>
  </conditionalFormatting>
  <conditionalFormatting sqref="Q27">
    <cfRule type="cellIs" dxfId="128" priority="104" operator="equal">
      <formula>"leve"</formula>
    </cfRule>
  </conditionalFormatting>
  <conditionalFormatting sqref="T27">
    <cfRule type="cellIs" dxfId="127" priority="110" operator="equal">
      <formula>#REF!</formula>
    </cfRule>
    <cfRule type="cellIs" dxfId="126" priority="111" operator="equal">
      <formula>#REF!</formula>
    </cfRule>
    <cfRule type="cellIs" dxfId="125" priority="112" operator="equal">
      <formula>#REF!</formula>
    </cfRule>
    <cfRule type="cellIs" dxfId="124" priority="113" operator="equal">
      <formula>#REF!</formula>
    </cfRule>
    <cfRule type="cellIs" dxfId="123" priority="114" operator="equal">
      <formula>#REF!</formula>
    </cfRule>
  </conditionalFormatting>
  <conditionalFormatting sqref="S27">
    <cfRule type="cellIs" dxfId="122" priority="95" operator="equal">
      <formula>"catastrofico"</formula>
    </cfRule>
  </conditionalFormatting>
  <conditionalFormatting sqref="S27">
    <cfRule type="cellIs" dxfId="121" priority="96" operator="equal">
      <formula>"Mayor"</formula>
    </cfRule>
  </conditionalFormatting>
  <conditionalFormatting sqref="S27">
    <cfRule type="cellIs" dxfId="120" priority="97" operator="equal">
      <formula>"Moderado"</formula>
    </cfRule>
  </conditionalFormatting>
  <conditionalFormatting sqref="S27">
    <cfRule type="cellIs" dxfId="119" priority="98" operator="equal">
      <formula>"menor"</formula>
    </cfRule>
  </conditionalFormatting>
  <conditionalFormatting sqref="S27">
    <cfRule type="cellIs" dxfId="118" priority="99" operator="equal">
      <formula>"leve"</formula>
    </cfRule>
  </conditionalFormatting>
  <conditionalFormatting sqref="AN27">
    <cfRule type="cellIs" dxfId="117" priority="90" operator="equal">
      <formula>"Muy Alta"</formula>
    </cfRule>
  </conditionalFormatting>
  <conditionalFormatting sqref="AN27">
    <cfRule type="cellIs" dxfId="116" priority="91" operator="equal">
      <formula>"Alta"</formula>
    </cfRule>
  </conditionalFormatting>
  <conditionalFormatting sqref="AN27">
    <cfRule type="cellIs" dxfId="115" priority="92" operator="equal">
      <formula>"Media"</formula>
    </cfRule>
  </conditionalFormatting>
  <conditionalFormatting sqref="AN27">
    <cfRule type="cellIs" dxfId="114" priority="93" operator="equal">
      <formula>"Baja"</formula>
    </cfRule>
  </conditionalFormatting>
  <conditionalFormatting sqref="AN27">
    <cfRule type="cellIs" dxfId="113" priority="94" operator="equal">
      <formula>"Muy Baja"</formula>
    </cfRule>
  </conditionalFormatting>
  <conditionalFormatting sqref="AP27">
    <cfRule type="cellIs" dxfId="112" priority="85" operator="equal">
      <formula>"Catastrofico"</formula>
    </cfRule>
  </conditionalFormatting>
  <conditionalFormatting sqref="AP27">
    <cfRule type="cellIs" dxfId="111" priority="86" operator="equal">
      <formula>"Mayor"</formula>
    </cfRule>
  </conditionalFormatting>
  <conditionalFormatting sqref="AP27">
    <cfRule type="cellIs" dxfId="110" priority="87" operator="equal">
      <formula>"Moderado"</formula>
    </cfRule>
  </conditionalFormatting>
  <conditionalFormatting sqref="AP27">
    <cfRule type="cellIs" dxfId="109" priority="88" operator="equal">
      <formula>"Menor"</formula>
    </cfRule>
  </conditionalFormatting>
  <conditionalFormatting sqref="AP27">
    <cfRule type="cellIs" dxfId="108" priority="89" operator="equal">
      <formula>"Leve"</formula>
    </cfRule>
  </conditionalFormatting>
  <conditionalFormatting sqref="M22">
    <cfRule type="cellIs" dxfId="107" priority="150" operator="equal">
      <formula>$T$12</formula>
    </cfRule>
    <cfRule type="cellIs" dxfId="106" priority="151" operator="equal">
      <formula>$T$13</formula>
    </cfRule>
    <cfRule type="cellIs" dxfId="105" priority="152" operator="equal">
      <formula>$T$14</formula>
    </cfRule>
    <cfRule type="cellIs" dxfId="104" priority="153" operator="equal">
      <formula>$T$15</formula>
    </cfRule>
    <cfRule type="cellIs" dxfId="103" priority="154" operator="equal">
      <formula>$T$16</formula>
    </cfRule>
  </conditionalFormatting>
  <conditionalFormatting sqref="AR22">
    <cfRule type="cellIs" dxfId="102" priority="84" operator="equal">
      <formula>"Reducir mitigar"</formula>
    </cfRule>
  </conditionalFormatting>
  <conditionalFormatting sqref="AR22">
    <cfRule type="cellIs" dxfId="101" priority="80" operator="equal">
      <formula>"Evitar"</formula>
    </cfRule>
    <cfRule type="cellIs" dxfId="100" priority="81" operator="equal">
      <formula>"Aceptar"</formula>
    </cfRule>
    <cfRule type="cellIs" dxfId="99" priority="82" operator="equal">
      <formula>"reducir transferir"</formula>
    </cfRule>
    <cfRule type="cellIs" dxfId="98" priority="83" operator="equal">
      <formula>"reducir mitigar"</formula>
    </cfRule>
  </conditionalFormatting>
  <conditionalFormatting sqref="AR27">
    <cfRule type="cellIs" dxfId="97" priority="79" operator="equal">
      <formula>"Reducir mitigar"</formula>
    </cfRule>
  </conditionalFormatting>
  <conditionalFormatting sqref="AR27">
    <cfRule type="cellIs" dxfId="96" priority="75" operator="equal">
      <formula>"Evitar"</formula>
    </cfRule>
    <cfRule type="cellIs" dxfId="95" priority="76" operator="equal">
      <formula>"Aceptar"</formula>
    </cfRule>
    <cfRule type="cellIs" dxfId="94" priority="77" operator="equal">
      <formula>"reducir transferir"</formula>
    </cfRule>
    <cfRule type="cellIs" dxfId="93" priority="78" operator="equal">
      <formula>"reducir mitigar"</formula>
    </cfRule>
  </conditionalFormatting>
  <conditionalFormatting sqref="AQ22">
    <cfRule type="cellIs" dxfId="92" priority="71" operator="equal">
      <formula>"Extremo"</formula>
    </cfRule>
  </conditionalFormatting>
  <conditionalFormatting sqref="AQ22">
    <cfRule type="cellIs" dxfId="91" priority="72" operator="equal">
      <formula>"Alto"</formula>
    </cfRule>
  </conditionalFormatting>
  <conditionalFormatting sqref="AQ22">
    <cfRule type="cellIs" dxfId="90" priority="73" operator="equal">
      <formula>"Moderado"</formula>
    </cfRule>
  </conditionalFormatting>
  <conditionalFormatting sqref="AQ22">
    <cfRule type="cellIs" dxfId="89" priority="74" operator="equal">
      <formula>"Bajo"</formula>
    </cfRule>
  </conditionalFormatting>
  <conditionalFormatting sqref="M27">
    <cfRule type="cellIs" dxfId="88" priority="66" operator="equal">
      <formula>$T$12</formula>
    </cfRule>
    <cfRule type="cellIs" dxfId="87" priority="67" operator="equal">
      <formula>$T$13</formula>
    </cfRule>
    <cfRule type="cellIs" dxfId="86" priority="68" operator="equal">
      <formula>$T$14</formula>
    </cfRule>
    <cfRule type="cellIs" dxfId="85" priority="69" operator="equal">
      <formula>$T$15</formula>
    </cfRule>
    <cfRule type="cellIs" dxfId="84" priority="70" operator="equal">
      <formula>$T$16</formula>
    </cfRule>
  </conditionalFormatting>
  <conditionalFormatting sqref="U27">
    <cfRule type="cellIs" dxfId="83" priority="59" operator="equal">
      <formula>"Alto"</formula>
    </cfRule>
  </conditionalFormatting>
  <conditionalFormatting sqref="U27">
    <cfRule type="cellIs" dxfId="82" priority="60" operator="equal">
      <formula>"Moderado"</formula>
    </cfRule>
  </conditionalFormatting>
  <conditionalFormatting sqref="U27">
    <cfRule type="cellIs" dxfId="81" priority="61" operator="equal">
      <formula>"Bajo"</formula>
    </cfRule>
  </conditionalFormatting>
  <conditionalFormatting sqref="U22">
    <cfRule type="cellIs" dxfId="80" priority="62" operator="equal">
      <formula>"Extremo"</formula>
    </cfRule>
  </conditionalFormatting>
  <conditionalFormatting sqref="U22">
    <cfRule type="cellIs" dxfId="79" priority="63" operator="equal">
      <formula>"Alto"</formula>
    </cfRule>
  </conditionalFormatting>
  <conditionalFormatting sqref="U22">
    <cfRule type="cellIs" dxfId="78" priority="64" operator="equal">
      <formula>"Moderado"</formula>
    </cfRule>
  </conditionalFormatting>
  <conditionalFormatting sqref="U22">
    <cfRule type="cellIs" dxfId="77" priority="65" operator="equal">
      <formula>"Bajo"</formula>
    </cfRule>
  </conditionalFormatting>
  <conditionalFormatting sqref="U27">
    <cfRule type="cellIs" dxfId="76" priority="58" operator="equal">
      <formula>"Extremo"</formula>
    </cfRule>
  </conditionalFormatting>
  <conditionalFormatting sqref="AQ27">
    <cfRule type="cellIs" dxfId="75" priority="54" operator="equal">
      <formula>"Extremo"</formula>
    </cfRule>
  </conditionalFormatting>
  <conditionalFormatting sqref="AQ27">
    <cfRule type="cellIs" dxfId="74" priority="55" operator="equal">
      <formula>"Alto"</formula>
    </cfRule>
  </conditionalFormatting>
  <conditionalFormatting sqref="AQ27">
    <cfRule type="cellIs" dxfId="73" priority="56" operator="equal">
      <formula>"Moderado"</formula>
    </cfRule>
  </conditionalFormatting>
  <conditionalFormatting sqref="AQ27">
    <cfRule type="cellIs" dxfId="72" priority="57" operator="equal">
      <formula>"Bajo"</formula>
    </cfRule>
  </conditionalFormatting>
  <conditionalFormatting sqref="K32">
    <cfRule type="cellIs" dxfId="71" priority="44" operator="equal">
      <formula>"Muy Alta"</formula>
    </cfRule>
  </conditionalFormatting>
  <conditionalFormatting sqref="K32">
    <cfRule type="cellIs" dxfId="70" priority="45" operator="equal">
      <formula>"Alta"</formula>
    </cfRule>
  </conditionalFormatting>
  <conditionalFormatting sqref="K32">
    <cfRule type="cellIs" dxfId="69" priority="46" operator="equal">
      <formula>"Media"</formula>
    </cfRule>
  </conditionalFormatting>
  <conditionalFormatting sqref="K32">
    <cfRule type="cellIs" dxfId="68" priority="47" operator="equal">
      <formula>"Baja"</formula>
    </cfRule>
  </conditionalFormatting>
  <conditionalFormatting sqref="K32">
    <cfRule type="cellIs" dxfId="67" priority="48" operator="equal">
      <formula>"Muy Baja"</formula>
    </cfRule>
  </conditionalFormatting>
  <conditionalFormatting sqref="O32">
    <cfRule type="cellIs" dxfId="66" priority="39" operator="equal">
      <formula>"catastrofico"</formula>
    </cfRule>
  </conditionalFormatting>
  <conditionalFormatting sqref="O32">
    <cfRule type="cellIs" dxfId="65" priority="40" operator="equal">
      <formula>"Mayor"</formula>
    </cfRule>
  </conditionalFormatting>
  <conditionalFormatting sqref="O32">
    <cfRule type="cellIs" dxfId="64" priority="41" operator="equal">
      <formula>"Moderado"</formula>
    </cfRule>
  </conditionalFormatting>
  <conditionalFormatting sqref="O32">
    <cfRule type="cellIs" dxfId="63" priority="42" operator="equal">
      <formula>"menor"</formula>
    </cfRule>
  </conditionalFormatting>
  <conditionalFormatting sqref="O32">
    <cfRule type="cellIs" dxfId="62" priority="43" operator="equal">
      <formula>"leve"</formula>
    </cfRule>
  </conditionalFormatting>
  <conditionalFormatting sqref="Q32">
    <cfRule type="cellIs" dxfId="61" priority="34" operator="equal">
      <formula>"catastrofico"</formula>
    </cfRule>
  </conditionalFormatting>
  <conditionalFormatting sqref="Q32">
    <cfRule type="cellIs" dxfId="60" priority="35" operator="equal">
      <formula>"Mayor"</formula>
    </cfRule>
  </conditionalFormatting>
  <conditionalFormatting sqref="Q32">
    <cfRule type="cellIs" dxfId="59" priority="36" operator="equal">
      <formula>"Moderado"</formula>
    </cfRule>
  </conditionalFormatting>
  <conditionalFormatting sqref="Q32">
    <cfRule type="cellIs" dxfId="58" priority="37" operator="equal">
      <formula>"menor"</formula>
    </cfRule>
  </conditionalFormatting>
  <conditionalFormatting sqref="Q32">
    <cfRule type="cellIs" dxfId="57" priority="38" operator="equal">
      <formula>"leve"</formula>
    </cfRule>
  </conditionalFormatting>
  <conditionalFormatting sqref="T32">
    <cfRule type="cellIs" dxfId="56" priority="49" operator="equal">
      <formula>#REF!</formula>
    </cfRule>
    <cfRule type="cellIs" dxfId="55" priority="50" operator="equal">
      <formula>#REF!</formula>
    </cfRule>
    <cfRule type="cellIs" dxfId="54" priority="51" operator="equal">
      <formula>#REF!</formula>
    </cfRule>
    <cfRule type="cellIs" dxfId="53" priority="52" operator="equal">
      <formula>#REF!</formula>
    </cfRule>
    <cfRule type="cellIs" dxfId="52" priority="53" operator="equal">
      <formula>#REF!</formula>
    </cfRule>
  </conditionalFormatting>
  <conditionalFormatting sqref="S32">
    <cfRule type="cellIs" dxfId="51" priority="29" operator="equal">
      <formula>"catastrofico"</formula>
    </cfRule>
  </conditionalFormatting>
  <conditionalFormatting sqref="S32">
    <cfRule type="cellIs" dxfId="50" priority="30" operator="equal">
      <formula>"Mayor"</formula>
    </cfRule>
  </conditionalFormatting>
  <conditionalFormatting sqref="S32">
    <cfRule type="cellIs" dxfId="49" priority="31" operator="equal">
      <formula>"Moderado"</formula>
    </cfRule>
  </conditionalFormatting>
  <conditionalFormatting sqref="S32">
    <cfRule type="cellIs" dxfId="48" priority="32" operator="equal">
      <formula>"menor"</formula>
    </cfRule>
  </conditionalFormatting>
  <conditionalFormatting sqref="S32">
    <cfRule type="cellIs" dxfId="47" priority="33" operator="equal">
      <formula>"leve"</formula>
    </cfRule>
  </conditionalFormatting>
  <conditionalFormatting sqref="AN32">
    <cfRule type="cellIs" dxfId="46" priority="24" operator="equal">
      <formula>"Muy Alta"</formula>
    </cfRule>
  </conditionalFormatting>
  <conditionalFormatting sqref="AN32">
    <cfRule type="cellIs" dxfId="45" priority="25" operator="equal">
      <formula>"Alta"</formula>
    </cfRule>
  </conditionalFormatting>
  <conditionalFormatting sqref="AN32">
    <cfRule type="cellIs" dxfId="44" priority="26" operator="equal">
      <formula>"Media"</formula>
    </cfRule>
  </conditionalFormatting>
  <conditionalFormatting sqref="AN32">
    <cfRule type="cellIs" dxfId="43" priority="27" operator="equal">
      <formula>"Baja"</formula>
    </cfRule>
  </conditionalFormatting>
  <conditionalFormatting sqref="AN32">
    <cfRule type="cellIs" dxfId="42" priority="28" operator="equal">
      <formula>"Muy Baja"</formula>
    </cfRule>
  </conditionalFormatting>
  <conditionalFormatting sqref="AP32">
    <cfRule type="cellIs" dxfId="41" priority="19" operator="equal">
      <formula>"Catastrofico"</formula>
    </cfRule>
  </conditionalFormatting>
  <conditionalFormatting sqref="AP32">
    <cfRule type="cellIs" dxfId="40" priority="20" operator="equal">
      <formula>"Mayor"</formula>
    </cfRule>
  </conditionalFormatting>
  <conditionalFormatting sqref="AP32">
    <cfRule type="cellIs" dxfId="39" priority="21" operator="equal">
      <formula>"Moderado"</formula>
    </cfRule>
  </conditionalFormatting>
  <conditionalFormatting sqref="AP32">
    <cfRule type="cellIs" dxfId="38" priority="22" operator="equal">
      <formula>"Menor"</formula>
    </cfRule>
  </conditionalFormatting>
  <conditionalFormatting sqref="AP32">
    <cfRule type="cellIs" dxfId="37" priority="23" operator="equal">
      <formula>"Leve"</formula>
    </cfRule>
  </conditionalFormatting>
  <conditionalFormatting sqref="AR32">
    <cfRule type="cellIs" dxfId="36" priority="18" operator="equal">
      <formula>"Reducir mitigar"</formula>
    </cfRule>
  </conditionalFormatting>
  <conditionalFormatting sqref="AR32">
    <cfRule type="cellIs" dxfId="35" priority="14" operator="equal">
      <formula>"Evitar"</formula>
    </cfRule>
    <cfRule type="cellIs" dxfId="34" priority="15" operator="equal">
      <formula>"Aceptar"</formula>
    </cfRule>
    <cfRule type="cellIs" dxfId="33" priority="16" operator="equal">
      <formula>"reducir transferir"</formula>
    </cfRule>
    <cfRule type="cellIs" dxfId="32" priority="17" operator="equal">
      <formula>"reducir mitigar"</formula>
    </cfRule>
  </conditionalFormatting>
  <conditionalFormatting sqref="AQ32">
    <cfRule type="cellIs" dxfId="31" priority="10" operator="equal">
      <formula>"Extremo"</formula>
    </cfRule>
  </conditionalFormatting>
  <conditionalFormatting sqref="AQ32">
    <cfRule type="cellIs" dxfId="30" priority="11" operator="equal">
      <formula>"Alto"</formula>
    </cfRule>
  </conditionalFormatting>
  <conditionalFormatting sqref="AQ32">
    <cfRule type="cellIs" dxfId="29" priority="12" operator="equal">
      <formula>"Moderado"</formula>
    </cfRule>
  </conditionalFormatting>
  <conditionalFormatting sqref="AQ32">
    <cfRule type="cellIs" dxfId="28" priority="13" operator="equal">
      <formula>"Bajo"</formula>
    </cfRule>
  </conditionalFormatting>
  <conditionalFormatting sqref="U32">
    <cfRule type="cellIs" dxfId="27" priority="6" operator="equal">
      <formula>"Extremo"</formula>
    </cfRule>
  </conditionalFormatting>
  <conditionalFormatting sqref="U32">
    <cfRule type="cellIs" dxfId="26" priority="7" operator="equal">
      <formula>"Alto"</formula>
    </cfRule>
  </conditionalFormatting>
  <conditionalFormatting sqref="U32">
    <cfRule type="cellIs" dxfId="25" priority="8" operator="equal">
      <formula>"Moderado"</formula>
    </cfRule>
  </conditionalFormatting>
  <conditionalFormatting sqref="U32">
    <cfRule type="cellIs" dxfId="24" priority="9" operator="equal">
      <formula>"Bajo"</formula>
    </cfRule>
  </conditionalFormatting>
  <conditionalFormatting sqref="M32">
    <cfRule type="cellIs" dxfId="23" priority="1" operator="equal">
      <formula>$U$12</formula>
    </cfRule>
    <cfRule type="cellIs" dxfId="22" priority="2" operator="equal">
      <formula>$U$13</formula>
    </cfRule>
    <cfRule type="cellIs" dxfId="21" priority="3" operator="equal">
      <formula>$U$14</formula>
    </cfRule>
    <cfRule type="cellIs" dxfId="20" priority="4" operator="equal">
      <formula>$U$15</formula>
    </cfRule>
    <cfRule type="cellIs" dxfId="19" priority="5" operator="equal">
      <formula>$U$16</formula>
    </cfRule>
  </conditionalFormatting>
  <dataValidations count="17">
    <dataValidation type="list" allowBlank="1" showInputMessage="1" showErrorMessage="1" sqref="AR12 AR17 AR22 AR27 AR32">
      <formula1>"Reducir mitigar,Reducir Transferir,Aceptar,Evitar"</formula1>
    </dataValidation>
    <dataValidation type="list" allowBlank="1" showInputMessage="1" showErrorMessage="1" sqref="G12:H12 G17:H17 G27:H27 G22:H22 G32:H32">
      <formula1>"Procesos,Evento externo,Talento humano,Tecnologias,Infraestructura"</formula1>
    </dataValidation>
    <dataValidation type="list" allowBlank="1" showInputMessage="1" showErrorMessage="1" sqref="AF12:AF15 AF22:AF25 AF27:AF30">
      <formula1>"Documentado,Sin Documentar"</formula1>
    </dataValidation>
    <dataValidation type="list" allowBlank="1" showInputMessage="1" showErrorMessage="1" sqref="AG12:AG13 AG22:AG23 AG27:AG29">
      <formula1>"Continua,Aleatoria"</formula1>
    </dataValidation>
    <dataValidation type="list" allowBlank="1" showInputMessage="1" showErrorMessage="1" sqref="AH12:AH13 AH22:AH23 AH27:AH29">
      <formula1>"Con Registro,Sin Registro"</formula1>
    </dataValidation>
    <dataValidation type="list" allowBlank="1" showInputMessage="1" showErrorMessage="1" sqref="H5">
      <formula1>"Estrategico,Misional,Apoyo"</formula1>
    </dataValidation>
    <dataValidation type="list" allowBlank="1" showInputMessage="1" showErrorMessage="1" sqref="P12:P21 P32:P36">
      <formula1>$BH$1:$BH$6</formula1>
    </dataValidation>
    <dataValidation type="list" allowBlank="1" showInputMessage="1" showErrorMessage="1" sqref="AH17:AH21 AH32:AH36">
      <formula1>"Con Registro,Sin Registro,NA"</formula1>
    </dataValidation>
    <dataValidation type="list" allowBlank="1" showInputMessage="1" showErrorMessage="1" sqref="AG17:AG21 AG32:AG36">
      <formula1>"Continua,Aleatoria,NA"</formula1>
    </dataValidation>
    <dataValidation type="list" allowBlank="1" showInputMessage="1" showErrorMessage="1" sqref="AF17:AF21 AF32:AF36">
      <formula1>"Documentado,Sin Documentar,NA"</formula1>
    </dataValidation>
    <dataValidation type="list" allowBlank="1" showInputMessage="1" showErrorMessage="1" sqref="P22:P31">
      <formula1>$BE$1:$BE$6</formula1>
    </dataValidation>
    <dataValidation type="list" allowBlank="1" showInputMessage="1" showErrorMessage="1" sqref="B12:B36">
      <formula1>"Posibilidad de perdidad economica,Posibilidad de perdida reputacional,Posibilidad de perdida economica y reputacional,Posibilidad de perdida reputacional y economica"</formula1>
    </dataValidation>
    <dataValidation type="list" allowBlank="1" showInputMessage="1" showErrorMessage="1" sqref="F12:F3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36">
      <formula1>"N/A,menor a 10 SMLMV,ENTRE 10 Y 50 SMLMV,entre 50 y 100 SMLMV,entre 100 y 500 SMLMV,Mayor a 500 SMLMV"</formula1>
    </dataValidation>
    <dataValidation type="list" allowBlank="1" showInputMessage="1" showErrorMessage="1" sqref="BB12:BB36">
      <formula1>"Sin Iniciar,En proceso,Cerrado"</formula1>
    </dataValidation>
    <dataValidation type="list" allowBlank="1" showInputMessage="1" showErrorMessage="1" sqref="AA12:AA36">
      <formula1>"Preventivo,Detectivo,Correctivo,NA"</formula1>
    </dataValidation>
    <dataValidation type="list" allowBlank="1" showInputMessage="1" showErrorMessage="1" sqref="AD12:AD36">
      <formula1>"Manual,Automatico,NA"</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'[1]11 FORMULAS'!#REF!</xm:f>
          </x14:formula1>
          <xm:sqref>AG14:AH15</xm:sqref>
        </x14:dataValidation>
        <x14:dataValidation type="list" allowBlank="1" showInputMessage="1" showErrorMessage="1">
          <x14:formula1>
            <xm:f>'[4]11 FORMULAS'!#REF!</xm:f>
          </x14:formula1>
          <xm:sqref>AG30:AH30 AG24:AH25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
  <sheetViews>
    <sheetView topLeftCell="B1" workbookViewId="0">
      <selection activeCell="F11" sqref="F11"/>
    </sheetView>
  </sheetViews>
  <sheetFormatPr baseColWidth="10" defaultRowHeight="15" x14ac:dyDescent="0.25"/>
  <sheetData>
    <row r="2" spans="2:8" x14ac:dyDescent="0.25">
      <c r="B2" s="141" t="s">
        <v>298</v>
      </c>
      <c r="C2" s="41" t="s">
        <v>313</v>
      </c>
      <c r="D2" s="143" t="str">
        <f>IF(E2&lt;=0,"",IF(E2&lt;=20%,"Leve",IF(E2&lt;=40%,"Menor",IF(E2&lt;=60%,"Moderado",IF(E2&lt;=80%,"Mayor","Catastrofico")))))</f>
        <v>Catastrofico</v>
      </c>
      <c r="E2" s="145">
        <f>IF(B2="","",IF(B2="El riesgo afecta la imagen de algún área de la organización",0.2,IF(B2="El riesgo afecta la imagen de la entidad internamente, de conocimiento general nivel interno, de junta directiva y accionistas y/o de proveedores",0.4,IF(B2="El riesgo afecta la imagen de la entidad con algunos usuarios de relevancia frente al logro de los objetivos",0.6,IF(B2="El riesgo afecta la imagen de la entidad con efecto publicitario sostenido a nivel de sector administrativo, nivel departamental o municipal",0.8,IF(B2="El riesgo afecta la imagen de la entidad a nivel nacional, con efecto publicitario sostenido a nivel país",1,))))))</f>
        <v>1</v>
      </c>
      <c r="F2" s="143" t="str">
        <f>IF(G2&lt;=0,"",IF(G2&lt;=20%,"Leve",IF(G2&lt;=40%,"Menor",IF(G2&lt;=60%,"Moderado",IF(G2&lt;=80%,"Mayor","Catastrofico")))))</f>
        <v>Catastrofico</v>
      </c>
      <c r="G2" s="139">
        <f>+E2</f>
        <v>1</v>
      </c>
    </row>
    <row r="3" spans="2:8" ht="56.25" customHeight="1" x14ac:dyDescent="0.25">
      <c r="B3" s="141"/>
      <c r="C3" s="41" t="s">
        <v>297</v>
      </c>
      <c r="D3" s="143"/>
      <c r="E3" s="145"/>
      <c r="F3" s="143"/>
      <c r="G3" s="139"/>
      <c r="H3" s="78" t="e">
        <f>IF(OR(AND(#REF!="Muy Baja",F2="Leve"),AND(#REF!="Muy Baja",F2="Menor"),AND(#REF!="Baja",F2="Leve")),"Bajo",IF(OR(AND(#REF!="Muy baja",F2="Moderado"),AND(#REF!="Baja",F2="Menor"),AND(#REF!="Baja",F2="Moderado"),AND(#REF!="Media",F2="Leve"),AND(#REF!="Media",F2="Menor"),AND(#REF!="Media",F2="Moderado"),AND(#REF!="Alta",F2="Leve"),AND(#REF!="Alta",F2="Menor")),"Moderado",IF(OR(AND(#REF!="Muy Baja",F2="Mayor"),AND(#REF!="Baja",F2="Mayor"),AND(#REF!="Media",F2="Mayor"),AND(#REF!="Alta",F2="Moderado"),AND(#REF!="Alta",F2="Mayor"),AND(#REF!="Muy Alta",F2="Leve"),AND(#REF!="Muy Alta",F2="Menor"),AND(#REF!="Muy Alta",F2="Moderado"),AND(#REF!="Muy Alta",F2="Mayor")),"Alto",IF(OR(AND(#REF!="Muy Baja",F2="Catastrofico"),AND(#REF!="Baja",F2="Catastrofico"),AND(#REF!="Media",F2="Catastrofico"),AND(#REF!="Alta",F2="Catastrofico"),AND(#REF!="Muy Alta",F2="Catastrofico")),"Extremo",))))</f>
        <v>#REF!</v>
      </c>
    </row>
    <row r="4" spans="2:8" ht="56.25" customHeight="1" x14ac:dyDescent="0.25">
      <c r="B4" s="141"/>
      <c r="C4" s="41" t="s">
        <v>296</v>
      </c>
      <c r="D4" s="143"/>
      <c r="E4" s="145"/>
      <c r="F4" s="143"/>
      <c r="G4" s="139"/>
      <c r="H4" s="78"/>
    </row>
    <row r="5" spans="2:8" ht="56.25" customHeight="1" x14ac:dyDescent="0.25">
      <c r="B5" s="141"/>
      <c r="C5" s="41" t="s">
        <v>299</v>
      </c>
      <c r="D5" s="143"/>
      <c r="E5" s="145"/>
      <c r="F5" s="143"/>
      <c r="G5" s="139"/>
      <c r="H5" s="78"/>
    </row>
    <row r="6" spans="2:8" ht="56.25" customHeight="1" x14ac:dyDescent="0.25">
      <c r="B6" s="141"/>
      <c r="C6" s="41" t="s">
        <v>300</v>
      </c>
      <c r="D6" s="143"/>
      <c r="E6" s="145"/>
      <c r="F6" s="143"/>
      <c r="G6" s="139"/>
      <c r="H6" s="78"/>
    </row>
    <row r="7" spans="2:8" ht="56.25" customHeight="1" x14ac:dyDescent="0.25">
      <c r="B7" s="142"/>
      <c r="C7" s="41" t="s">
        <v>298</v>
      </c>
      <c r="D7" s="144"/>
      <c r="E7" s="146"/>
      <c r="F7" s="144"/>
      <c r="G7" s="140"/>
      <c r="H7" s="78"/>
    </row>
  </sheetData>
  <mergeCells count="6">
    <mergeCell ref="G2:G7"/>
    <mergeCell ref="H3:H7"/>
    <mergeCell ref="B2:B7"/>
    <mergeCell ref="D2:D7"/>
    <mergeCell ref="E2:E7"/>
    <mergeCell ref="F2:F7"/>
  </mergeCells>
  <conditionalFormatting sqref="F2">
    <cfRule type="cellIs" dxfId="18" priority="10" operator="equal">
      <formula>"catastrofico"</formula>
    </cfRule>
  </conditionalFormatting>
  <conditionalFormatting sqref="F2">
    <cfRule type="cellIs" dxfId="17" priority="11" operator="equal">
      <formula>"Mayor"</formula>
    </cfRule>
  </conditionalFormatting>
  <conditionalFormatting sqref="F2">
    <cfRule type="cellIs" dxfId="16" priority="12" operator="equal">
      <formula>"Moderado"</formula>
    </cfRule>
  </conditionalFormatting>
  <conditionalFormatting sqref="F2">
    <cfRule type="cellIs" dxfId="15" priority="13" operator="equal">
      <formula>"menor"</formula>
    </cfRule>
  </conditionalFormatting>
  <conditionalFormatting sqref="F2">
    <cfRule type="cellIs" dxfId="14" priority="14" operator="equal">
      <formula>"leve"</formula>
    </cfRule>
  </conditionalFormatting>
  <conditionalFormatting sqref="G2">
    <cfRule type="cellIs" dxfId="13" priority="15" operator="equal">
      <formula>#REF!</formula>
    </cfRule>
    <cfRule type="cellIs" dxfId="12" priority="16" operator="equal">
      <formula>#REF!</formula>
    </cfRule>
    <cfRule type="cellIs" dxfId="11" priority="17" operator="equal">
      <formula>#REF!</formula>
    </cfRule>
    <cfRule type="cellIs" dxfId="10" priority="18" operator="equal">
      <formula>#REF!</formula>
    </cfRule>
    <cfRule type="cellIs" dxfId="9" priority="19" operator="equal">
      <formula>#REF!</formula>
    </cfRule>
  </conditionalFormatting>
  <conditionalFormatting sqref="H3">
    <cfRule type="cellIs" dxfId="8" priority="7" operator="equal">
      <formula>"Alto"</formula>
    </cfRule>
  </conditionalFormatting>
  <conditionalFormatting sqref="H3">
    <cfRule type="cellIs" dxfId="7" priority="8" operator="equal">
      <formula>"Moderado"</formula>
    </cfRule>
  </conditionalFormatting>
  <conditionalFormatting sqref="H3">
    <cfRule type="cellIs" dxfId="6" priority="9" operator="equal">
      <formula>"Bajo"</formula>
    </cfRule>
  </conditionalFormatting>
  <conditionalFormatting sqref="H3">
    <cfRule type="cellIs" dxfId="5" priority="6" operator="equal">
      <formula>"Extremo"</formula>
    </cfRule>
  </conditionalFormatting>
  <conditionalFormatting sqref="D2">
    <cfRule type="cellIs" dxfId="4" priority="1" operator="equal">
      <formula>"catastrofico"</formula>
    </cfRule>
  </conditionalFormatting>
  <conditionalFormatting sqref="D2">
    <cfRule type="cellIs" dxfId="3" priority="2" operator="equal">
      <formula>"Mayor"</formula>
    </cfRule>
  </conditionalFormatting>
  <conditionalFormatting sqref="D2">
    <cfRule type="cellIs" dxfId="2" priority="3" operator="equal">
      <formula>"Moderado"</formula>
    </cfRule>
  </conditionalFormatting>
  <conditionalFormatting sqref="D2">
    <cfRule type="cellIs" dxfId="1" priority="4" operator="equal">
      <formula>"menor"</formula>
    </cfRule>
  </conditionalFormatting>
  <conditionalFormatting sqref="D2">
    <cfRule type="cellIs" dxfId="0" priority="5" operator="equal">
      <formula>"leve"</formula>
    </cfRule>
  </conditionalFormatting>
  <dataValidations count="1">
    <dataValidation type="list" allowBlank="1" showInputMessage="1" showErrorMessage="1" sqref="B2:B7">
      <formula1>$C$2:$C$7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CONTEXTO</vt:lpstr>
      <vt:lpstr>48 GADCA</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2023-06-20T20:43:29Z</dcterms:modified>
</cp:coreProperties>
</file>