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8145" tabRatio="975" activeTab="1"/>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CONTEXTO!$A$4:$I$80</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52511"/>
</workbook>
</file>

<file path=xl/calcChain.xml><?xml version="1.0" encoding="utf-8"?>
<calcChain xmlns="http://schemas.openxmlformats.org/spreadsheetml/2006/main">
  <c r="AE31" i="29" l="1"/>
  <c r="AC31" i="29"/>
  <c r="AB31" i="29"/>
  <c r="AI31" i="29" s="1"/>
  <c r="Z31" i="29"/>
  <c r="AE30" i="29"/>
  <c r="AC30" i="29"/>
  <c r="AB30" i="29"/>
  <c r="AI30" i="29"/>
  <c r="Z30" i="29"/>
  <c r="AE29" i="29"/>
  <c r="AC29" i="29"/>
  <c r="AB29" i="29"/>
  <c r="AI29" i="29" s="1"/>
  <c r="Z29" i="29"/>
  <c r="AE28" i="29"/>
  <c r="AC28" i="29"/>
  <c r="AB28" i="29"/>
  <c r="AI28" i="29"/>
  <c r="Z28" i="29"/>
  <c r="AE27" i="29"/>
  <c r="AC27" i="29"/>
  <c r="AB27" i="29"/>
  <c r="AI27" i="29" s="1"/>
  <c r="Z27" i="29"/>
  <c r="R27" i="29"/>
  <c r="T27" i="29"/>
  <c r="AL27" i="29" s="1"/>
  <c r="AL28" i="29" s="1"/>
  <c r="AL29" i="29" s="1"/>
  <c r="AL30" i="29" s="1"/>
  <c r="AL31" i="29" s="1"/>
  <c r="AO27" i="29" s="1"/>
  <c r="AP27" i="29" s="1"/>
  <c r="N27" i="29"/>
  <c r="O27" i="29"/>
  <c r="K27" i="29"/>
  <c r="L27" i="29"/>
  <c r="AJ27" i="29" s="1"/>
  <c r="AK27" i="29" s="1"/>
  <c r="I27" i="29"/>
  <c r="E27" i="29"/>
  <c r="AE26" i="29"/>
  <c r="AC26" i="29"/>
  <c r="AB26" i="29"/>
  <c r="AI26" i="29"/>
  <c r="Z26" i="29"/>
  <c r="AE25" i="29"/>
  <c r="AC25" i="29"/>
  <c r="AB25" i="29"/>
  <c r="AI25" i="29" s="1"/>
  <c r="Z25" i="29"/>
  <c r="AE24" i="29"/>
  <c r="AC24" i="29"/>
  <c r="AB24" i="29"/>
  <c r="AI24" i="29"/>
  <c r="Z24" i="29"/>
  <c r="AE23" i="29"/>
  <c r="AC23" i="29"/>
  <c r="AB23" i="29"/>
  <c r="AI23" i="29" s="1"/>
  <c r="Z23" i="29"/>
  <c r="AE22" i="29"/>
  <c r="AC22" i="29"/>
  <c r="AB22" i="29"/>
  <c r="Z22" i="29"/>
  <c r="R22" i="29"/>
  <c r="Q22" i="29"/>
  <c r="N22" i="29"/>
  <c r="T22" i="29" s="1"/>
  <c r="S22" i="29" s="1"/>
  <c r="U22" i="29" s="1"/>
  <c r="O22" i="29"/>
  <c r="K22" i="29"/>
  <c r="L22" i="29"/>
  <c r="I22" i="29"/>
  <c r="E22" i="29"/>
  <c r="E17" i="29"/>
  <c r="Q27" i="29"/>
  <c r="S27" i="29"/>
  <c r="U27" i="29" s="1"/>
  <c r="Z14" i="29"/>
  <c r="Z15" i="29"/>
  <c r="Z16" i="29"/>
  <c r="Z17" i="29"/>
  <c r="Z18" i="29"/>
  <c r="Z19" i="29"/>
  <c r="Z20" i="29"/>
  <c r="Z21" i="29"/>
  <c r="AE21" i="29"/>
  <c r="AE20" i="29"/>
  <c r="AE19" i="29"/>
  <c r="AE18" i="29"/>
  <c r="AE16" i="29"/>
  <c r="AE15" i="29"/>
  <c r="AE14" i="29"/>
  <c r="AE17" i="29"/>
  <c r="I17" i="29"/>
  <c r="I12" i="29"/>
  <c r="E12" i="29"/>
  <c r="AC21" i="29"/>
  <c r="AB21" i="29"/>
  <c r="AI21" i="29" s="1"/>
  <c r="AC20" i="29"/>
  <c r="AB20" i="29"/>
  <c r="AI20" i="29"/>
  <c r="AC16" i="29"/>
  <c r="AB16" i="29"/>
  <c r="AI16" i="29" s="1"/>
  <c r="AC15" i="29"/>
  <c r="AB15" i="29"/>
  <c r="AB12" i="29"/>
  <c r="Z13" i="29"/>
  <c r="AB13" i="29"/>
  <c r="AI13" i="29" s="1"/>
  <c r="AC13" i="29"/>
  <c r="AE13" i="29"/>
  <c r="AE12" i="29"/>
  <c r="AC12" i="29"/>
  <c r="AB18" i="29"/>
  <c r="AB19" i="29"/>
  <c r="AB14" i="29"/>
  <c r="R17" i="29"/>
  <c r="Q17" i="29" s="1"/>
  <c r="R12" i="29"/>
  <c r="T12" i="29"/>
  <c r="S12" i="29" s="1"/>
  <c r="U12" i="29" s="1"/>
  <c r="N12" i="29"/>
  <c r="AI19" i="29"/>
  <c r="AI18" i="29"/>
  <c r="AI14" i="29"/>
  <c r="AI15" i="29"/>
  <c r="AB17" i="29"/>
  <c r="AI17" i="29"/>
  <c r="AC19" i="29"/>
  <c r="AC18" i="29"/>
  <c r="AC17" i="29"/>
  <c r="AL17" i="29" s="1"/>
  <c r="AL18" i="29" s="1"/>
  <c r="N17" i="29"/>
  <c r="O17" i="29" s="1"/>
  <c r="K17" i="29"/>
  <c r="L17" i="29" s="1"/>
  <c r="AC14" i="29"/>
  <c r="Z12" i="29"/>
  <c r="O12" i="29"/>
  <c r="K12" i="29"/>
  <c r="L12" i="29"/>
  <c r="Q12" i="29"/>
  <c r="T17" i="29"/>
  <c r="S17" i="29"/>
  <c r="AJ17" i="29" l="1"/>
  <c r="AK17" i="29"/>
  <c r="AL19" i="29"/>
  <c r="AL20" i="29" s="1"/>
  <c r="AL21" i="29" s="1"/>
  <c r="AO17" i="29" s="1"/>
  <c r="AP17" i="29" s="1"/>
  <c r="AK28" i="29"/>
  <c r="AJ28" i="29"/>
  <c r="AL12" i="29"/>
  <c r="AL13" i="29" s="1"/>
  <c r="AL14" i="29" s="1"/>
  <c r="AL15" i="29" s="1"/>
  <c r="AL16" i="29" s="1"/>
  <c r="AO12" i="29" s="1"/>
  <c r="AP12" i="29" s="1"/>
  <c r="AL22" i="29"/>
  <c r="AL23" i="29" s="1"/>
  <c r="AL24" i="29" s="1"/>
  <c r="AL25" i="29" s="1"/>
  <c r="AL26" i="29" s="1"/>
  <c r="AO22" i="29" s="1"/>
  <c r="AP22" i="29" s="1"/>
  <c r="U17" i="29"/>
  <c r="AI12" i="29"/>
  <c r="AJ12" i="29" s="1"/>
  <c r="AK12" i="29" s="1"/>
  <c r="AJ13" i="29" s="1"/>
  <c r="AK13" i="29" s="1"/>
  <c r="AI22" i="29"/>
  <c r="AJ22" i="29" s="1"/>
  <c r="AK22" i="29" s="1"/>
  <c r="AJ23" i="29" s="1"/>
  <c r="AK23" i="29" s="1"/>
  <c r="AJ29" i="29" l="1"/>
  <c r="AK29" i="29"/>
  <c r="AJ18" i="29"/>
  <c r="AK18" i="29"/>
  <c r="AJ14" i="29"/>
  <c r="AK14" i="29" s="1"/>
  <c r="AJ24" i="29"/>
  <c r="AK24" i="29" s="1"/>
  <c r="AJ19" i="29" l="1"/>
  <c r="AK19" i="29"/>
  <c r="AJ30" i="29"/>
  <c r="AK30" i="29"/>
  <c r="AJ15" i="29"/>
  <c r="AK15" i="29" s="1"/>
  <c r="AJ25" i="29"/>
  <c r="AK25" i="29" s="1"/>
  <c r="AJ31" i="29" l="1"/>
  <c r="AK31" i="29" s="1"/>
  <c r="AM27" i="29" s="1"/>
  <c r="AN27" i="29" s="1"/>
  <c r="AQ27" i="29" s="1"/>
  <c r="AJ20" i="29"/>
  <c r="AK20" i="29"/>
  <c r="AJ16" i="29"/>
  <c r="AK16" i="29" s="1"/>
  <c r="AM12" i="29" s="1"/>
  <c r="AN12" i="29" s="1"/>
  <c r="AQ12" i="29" s="1"/>
  <c r="AJ26" i="29"/>
  <c r="AK26" i="29" s="1"/>
  <c r="AM22" i="29" s="1"/>
  <c r="AN22" i="29" s="1"/>
  <c r="AQ22" i="29" s="1"/>
  <c r="AJ21" i="29" l="1"/>
  <c r="AK21" i="29" s="1"/>
  <c r="AM17" i="29" s="1"/>
  <c r="AN17" i="29" s="1"/>
  <c r="AQ17" i="29" s="1"/>
</calcChain>
</file>

<file path=xl/sharedStrings.xml><?xml version="1.0" encoding="utf-8"?>
<sst xmlns="http://schemas.openxmlformats.org/spreadsheetml/2006/main" count="666" uniqueCount="345">
  <si>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</si>
  <si>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</si>
  <si>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</si>
  <si>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</si>
  <si>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</si>
  <si>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</si>
  <si>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</si>
  <si>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</si>
  <si>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</si>
  <si>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</si>
  <si>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</si>
  <si>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</si>
  <si>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</si>
  <si>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</si>
  <si>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</si>
  <si>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</si>
  <si>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</si>
  <si>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</si>
  <si>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</si>
  <si>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</si>
  <si>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</si>
  <si>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</si>
  <si>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</si>
  <si>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</si>
  <si>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</si>
  <si>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</si>
  <si>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</si>
  <si>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</si>
  <si>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</si>
  <si>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</si>
  <si>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</si>
  <si>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</si>
  <si>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</si>
  <si>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</si>
  <si>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</si>
  <si>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</si>
  <si>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</si>
  <si>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</si>
  <si>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</si>
  <si>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</si>
  <si>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</si>
  <si>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</si>
  <si>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</si>
  <si>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</si>
  <si>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</si>
  <si>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</si>
  <si>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</si>
  <si>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</si>
  <si>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</si>
  <si>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</si>
  <si>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</si>
  <si>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</si>
  <si>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</si>
  <si>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</si>
  <si>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</si>
  <si>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</si>
  <si>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</si>
  <si>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</si>
  <si>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</si>
  <si>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</si>
  <si>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</si>
  <si>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</si>
  <si>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</si>
  <si>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</si>
  <si>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</si>
  <si>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</si>
  <si>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</si>
  <si>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</si>
  <si>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</si>
  <si>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</si>
  <si>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</si>
  <si>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</si>
  <si>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</si>
  <si>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</si>
  <si>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</si>
  <si>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</si>
  <si>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</si>
  <si>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</si>
  <si>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</si>
  <si>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</si>
  <si>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</si>
  <si>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</si>
  <si>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</si>
  <si>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</si>
  <si>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</si>
  <si>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</si>
  <si>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</si>
  <si>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</si>
  <si>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</si>
  <si>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</si>
  <si>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</si>
  <si>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</si>
  <si>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</si>
  <si>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</si>
  <si>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</si>
  <si>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</si>
  <si>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</si>
  <si>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</si>
  <si>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</si>
  <si>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</si>
  <si>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</si>
  <si>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</si>
  <si>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</si>
  <si>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</si>
  <si>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</si>
  <si>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</si>
  <si>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</si>
  <si>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</si>
  <si>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</si>
  <si>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</si>
  <si>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</si>
  <si>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</si>
  <si>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</si>
  <si>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</si>
  <si>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</si>
  <si>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</si>
  <si>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</si>
  <si>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</si>
  <si>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</si>
  <si>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</si>
  <si>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</si>
  <si>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</si>
  <si>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</si>
  <si>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</si>
  <si>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</si>
  <si>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</si>
  <si>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</si>
  <si>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</si>
  <si>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</si>
  <si>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</si>
  <si>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</si>
  <si>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</si>
  <si>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</si>
  <si>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</si>
  <si>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</si>
  <si>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</si>
  <si>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</si>
  <si>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</si>
  <si>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</si>
  <si>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</si>
  <si>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</si>
  <si>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</si>
  <si>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</si>
  <si>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</si>
  <si>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</si>
  <si>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</si>
  <si>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</si>
  <si>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</si>
  <si>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</si>
  <si>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</si>
  <si>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</si>
  <si>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</si>
  <si>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</si>
  <si>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</si>
  <si>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</si>
  <si>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</si>
  <si>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</si>
  <si>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</si>
  <si>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</si>
  <si>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</si>
  <si>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</si>
  <si>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</si>
  <si>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</si>
  <si>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</si>
  <si>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</si>
  <si>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</si>
  <si>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</si>
  <si>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</si>
  <si>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</si>
  <si>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</si>
  <si>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</si>
  <si>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</si>
  <si>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</si>
  <si>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</si>
  <si>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</si>
  <si>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</si>
  <si>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</si>
  <si>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</si>
  <si>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</si>
  <si>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</si>
  <si>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</si>
  <si>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</si>
  <si>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</si>
  <si>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</si>
  <si>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</si>
  <si>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</si>
  <si>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</si>
  <si>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</si>
  <si>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</si>
  <si>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</si>
  <si>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</si>
  <si>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</si>
  <si>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</si>
  <si>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</si>
  <si>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Procesos</t>
  </si>
  <si>
    <t>N/A</t>
  </si>
  <si>
    <t>A Ejecucion y administracion de procesos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</si>
  <si>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</si>
  <si>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</si>
  <si>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</si>
  <si>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</si>
  <si>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</si>
  <si>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</si>
  <si>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</si>
  <si>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</si>
  <si>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</si>
  <si>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</si>
  <si>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</si>
  <si>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</si>
  <si>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</si>
  <si>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</si>
  <si>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</si>
  <si>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</si>
  <si>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</si>
  <si>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</si>
  <si>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</si>
  <si>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</si>
  <si>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</si>
  <si>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</si>
  <si>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</si>
  <si>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</si>
  <si>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</si>
  <si>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</si>
  <si>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</si>
  <si>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</si>
  <si>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</si>
  <si>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</si>
  <si>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</si>
  <si>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</si>
  <si>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</si>
  <si>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</si>
  <si>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</si>
  <si>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</si>
  <si>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</si>
  <si>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</si>
  <si>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</si>
  <si>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</si>
  <si>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</si>
  <si>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</si>
  <si>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</si>
  <si>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</si>
  <si>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</si>
  <si>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</si>
  <si>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</si>
  <si>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</si>
  <si>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</si>
  <si>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</si>
  <si>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</si>
  <si>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</si>
  <si>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</si>
  <si>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</si>
  <si>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</si>
  <si>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</si>
  <si>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</si>
  <si>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</si>
  <si>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</si>
  <si>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</si>
  <si>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</si>
  <si>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</si>
  <si>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</si>
  <si>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</si>
  <si>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</si>
  <si>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</si>
  <si>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</si>
  <si>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</si>
  <si>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</si>
  <si>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</si>
  <si>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</si>
  <si>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</si>
  <si>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</si>
  <si>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</si>
  <si>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</si>
  <si>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</si>
  <si>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</si>
  <si>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</si>
  <si>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</si>
  <si>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</si>
  <si>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</si>
  <si>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</si>
  <si>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</si>
  <si>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</si>
  <si>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</si>
  <si>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</si>
  <si>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</si>
  <si>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</si>
  <si>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</si>
  <si>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</si>
  <si>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</si>
  <si>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</si>
  <si>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</si>
  <si>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</si>
  <si>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</si>
  <si>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</si>
  <si>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</si>
  <si>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1.2.9. %</t>
  </si>
  <si>
    <t>1.2.10. Impacto Inherente mas alto</t>
  </si>
  <si>
    <t>1.2.12. Zona de riesgo inherente</t>
  </si>
  <si>
    <t>2.2.2. Valor Total del Control</t>
  </si>
  <si>
    <t>2.2.3. Probabilidad residual</t>
  </si>
  <si>
    <t>2.2.4. Impacto Residual</t>
  </si>
  <si>
    <t>MATRIZ DE RIESGOS INSTITUCIONALES - CONTEXTO E IDENTIFICACIÓN</t>
  </si>
  <si>
    <t>1.2.6. Impacto Inherente economico</t>
  </si>
  <si>
    <t>1.2.8. Impacto Inherente reputacional</t>
  </si>
  <si>
    <t>1.2.11. % mas alto</t>
  </si>
  <si>
    <t>NA</t>
  </si>
  <si>
    <t>Estrategico</t>
  </si>
  <si>
    <t>EVALUACIÓN DE METAS DE INDICADORES Y METAS DE GOBIERNO TERRITORIAL</t>
  </si>
  <si>
    <t>Identificar las actividades y las metodologías necesarias para desarrollar una autoevaluación de forma transversal en el 100% de los macroprocesos y procesos del distrito de Cartagena de Indias que permitan adoptar medidas para cumplir con sus compromisos trimestralmente e informar a los órganos de control y a la ciudadanía en general sobre su cumplimiento</t>
  </si>
  <si>
    <t>Posibilidad de perdida reputacional y economica</t>
  </si>
  <si>
    <t xml:space="preserve">por el no cumplimiento de los productos previstos a alcanzar </t>
  </si>
  <si>
    <t>debido al desconocimiento por parte del personal de los procesos y subprocesos para alcanzar los objetivos propuestos</t>
  </si>
  <si>
    <t>R2</t>
  </si>
  <si>
    <t>Posibilidad de perdida reputacional</t>
  </si>
  <si>
    <t xml:space="preserve">Por alta rotación de equipo de trabajo </t>
  </si>
  <si>
    <t xml:space="preserve">debido a la perdida de información de los procesos realizados con el cambio de personal </t>
  </si>
  <si>
    <t>R3</t>
  </si>
  <si>
    <t>Posibilidad de perdida economica y reputacional</t>
  </si>
  <si>
    <t xml:space="preserve">Por la caída de redes y plataformas  </t>
  </si>
  <si>
    <t>D Fallas teconologicas</t>
  </si>
  <si>
    <t>Tecnologias</t>
  </si>
  <si>
    <t xml:space="preserve">Por el deficiente estado de los equipos tecnológicos asignados para llevar a cabo el proceso de seguimiento </t>
  </si>
  <si>
    <t>debido a la falta de mantenimiento y actualización de los programas de los mismos.</t>
  </si>
  <si>
    <t>R4</t>
  </si>
  <si>
    <t xml:space="preserve">debido a la falta de actualizaciones y a la vulnerabilidad de estas ante virus y hackers externos </t>
  </si>
  <si>
    <t>entre 100 y 500 SMLMV</t>
  </si>
  <si>
    <t>Mayor a 500 SMLMV</t>
  </si>
  <si>
    <t>entre 50 y 100 SMLMV</t>
  </si>
  <si>
    <t>Falta de continuidad del personal contratista</t>
  </si>
  <si>
    <t>Demora en la entrega de información a nivel general</t>
  </si>
  <si>
    <t>Cambios normativos frecuentes en temas de contratación pública</t>
  </si>
  <si>
    <t>Implementación y mejoramiento del Modelo Integrado de Planeación y Gestión - MIPG.</t>
  </si>
  <si>
    <t>Lider del proceso</t>
  </si>
  <si>
    <t>diariamente</t>
  </si>
  <si>
    <t>realiza copias de seguridad, de las bases de datos de los sistemas de información críticos de la administración, con el fín de evitar un mayor impacto en caso de pérdida de información, ingresando al backup para recuperar información cuando esto ocurra-</t>
  </si>
  <si>
    <t>quedando como evidencia el control de copias de Seguridad además del respectivo archivo digital.</t>
  </si>
  <si>
    <t>Preventivo</t>
  </si>
  <si>
    <t>Manual</t>
  </si>
  <si>
    <t>Documentado</t>
  </si>
  <si>
    <t>Continua</t>
  </si>
  <si>
    <t>Con Registro</t>
  </si>
  <si>
    <t>El lider del proceso</t>
  </si>
  <si>
    <t>Anual</t>
  </si>
  <si>
    <t>inlcuirá dentro del presupuesto las necesidades del SIG de contar con personal, bien sea por traslados o por contratación de personal, con el propósito de lograr mayor eficiencia, efectividad y eficacia en el cumplimiento de los objetivo del proceso del Sistema Integrado de Gestión y el suministro oportuno de información y datos, de lo contrario el lider del proceso generará un oficio a la oficina de Desarrollo Institucional  con copia a la Alta Dirección manifestando la sobrecarga de trabajo que existan y la forma de cómo afecta el desempeño de los funcionarios y del proceso.</t>
  </si>
  <si>
    <t>La gestión preventiva que realiza la Oficina de Control Interno</t>
  </si>
  <si>
    <t>Infraestructura tecnológica deficiente o desactualizada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</si>
</sst>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1"/>
      <color rgb="FF000000"/>
      <name val="Arial Narrow"/>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4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3" fillId="0" borderId="1" xfId="0" applyNumberFormat="1" applyFont="1" applyBorder="1" applyAlignment="1">
      <alignment horizontal="center" vertical="center" wrapText="1"/>
    </xf>
    <xf numFmtId="9" fontId="28" fillId="0" borderId="2" xfId="2" applyNumberFormat="1" applyFont="1" applyBorder="1" applyAlignment="1" applyProtection="1">
      <alignment vertical="center" wrapText="1"/>
    </xf>
    <xf numFmtId="0" fontId="23" fillId="0" borderId="10" xfId="2" applyFont="1" applyBorder="1" applyAlignment="1" applyProtection="1">
      <alignment vertical="center"/>
    </xf>
    <xf numFmtId="0" fontId="23" fillId="0" borderId="6" xfId="2" applyFont="1" applyBorder="1" applyAlignment="1" applyProtection="1">
      <alignment vertical="center"/>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0" fontId="9" fillId="0" borderId="1" xfId="2" applyFont="1" applyFill="1" applyBorder="1" applyAlignment="1" applyProtection="1">
      <alignment horizontal="left" vertical="center" wrapText="1"/>
      <protection locked="0"/>
    </xf>
    <xf numFmtId="0" fontId="9" fillId="0" borderId="1" xfId="2" applyFont="1" applyFill="1" applyBorder="1" applyAlignment="1">
      <alignment horizontal="left" vertical="center" wrapText="1"/>
    </xf>
    <xf numFmtId="0" fontId="23" fillId="0" borderId="1" xfId="0" applyFont="1" applyFill="1" applyBorder="1" applyAlignment="1" applyProtection="1">
      <alignment horizontal="center" vertical="center" wrapText="1"/>
      <protection locked="0"/>
    </xf>
    <xf numFmtId="9" fontId="28" fillId="0" borderId="2" xfId="2" applyNumberFormat="1" applyFont="1" applyFill="1" applyBorder="1" applyAlignment="1" applyProtection="1">
      <alignment horizontal="center" vertical="center" wrapText="1"/>
    </xf>
    <xf numFmtId="9" fontId="23" fillId="0" borderId="1" xfId="0" applyNumberFormat="1" applyFont="1" applyFill="1" applyBorder="1" applyAlignment="1">
      <alignment horizontal="center" vertical="center" wrapText="1"/>
    </xf>
    <xf numFmtId="9" fontId="23" fillId="0" borderId="1" xfId="0" applyNumberFormat="1" applyFont="1" applyFill="1" applyBorder="1" applyAlignment="1" applyProtection="1">
      <alignment horizontal="center" vertical="center" wrapText="1"/>
      <protection locked="0"/>
    </xf>
    <xf numFmtId="0" fontId="9" fillId="0" borderId="1" xfId="2" applyFont="1" applyFill="1" applyBorder="1" applyAlignment="1">
      <alignment horizontal="justify" vertical="top" wrapText="1"/>
    </xf>
    <xf numFmtId="9" fontId="23" fillId="0" borderId="1" xfId="0" applyNumberFormat="1" applyFont="1" applyBorder="1" applyAlignment="1">
      <alignment horizontal="center" vertical="center" wrapText="1"/>
    </xf>
    <xf numFmtId="0" fontId="23" fillId="0" borderId="5" xfId="2" applyFont="1" applyBorder="1" applyAlignment="1">
      <alignment horizontal="center" vertical="center" wrapText="1"/>
    </xf>
    <xf numFmtId="164" fontId="13" fillId="0" borderId="6" xfId="2" applyNumberFormat="1" applyFont="1" applyBorder="1" applyAlignment="1">
      <alignment horizontal="center" vertical="center" wrapText="1"/>
    </xf>
    <xf numFmtId="0" fontId="14" fillId="0" borderId="14" xfId="2" applyFont="1" applyFill="1" applyBorder="1" applyAlignment="1">
      <alignment vertical="center" wrapText="1"/>
    </xf>
    <xf numFmtId="0" fontId="14" fillId="0" borderId="15" xfId="2" applyFont="1" applyFill="1" applyBorder="1" applyAlignment="1">
      <alignment vertical="center" wrapText="1"/>
    </xf>
    <xf numFmtId="164" fontId="13" fillId="0" borderId="15" xfId="2" applyNumberFormat="1" applyFont="1" applyFill="1" applyBorder="1" applyAlignment="1">
      <alignment horizontal="center" vertical="center" wrapText="1"/>
    </xf>
    <xf numFmtId="0" fontId="15" fillId="0" borderId="15" xfId="2" applyFont="1" applyBorder="1" applyAlignment="1">
      <alignment vertical="center" wrapText="1"/>
    </xf>
    <xf numFmtId="0" fontId="14" fillId="0" borderId="4" xfId="2" applyFont="1" applyFill="1" applyBorder="1" applyAlignment="1">
      <alignment vertical="center" wrapText="1"/>
    </xf>
    <xf numFmtId="0" fontId="14" fillId="0" borderId="13" xfId="2" applyFont="1" applyFill="1" applyBorder="1" applyAlignment="1">
      <alignment vertical="center" wrapText="1"/>
    </xf>
    <xf numFmtId="0" fontId="13" fillId="0" borderId="13" xfId="2" applyFont="1" applyFill="1" applyBorder="1" applyAlignment="1">
      <alignment vertical="center" wrapText="1"/>
    </xf>
    <xf numFmtId="0" fontId="15" fillId="0" borderId="13" xfId="2" applyFont="1" applyFill="1" applyBorder="1" applyAlignment="1">
      <alignment vertical="center" wrapText="1"/>
    </xf>
    <xf numFmtId="0" fontId="15" fillId="0" borderId="13" xfId="2" applyFont="1" applyBorder="1" applyAlignment="1">
      <alignment vertical="center" wrapText="1"/>
    </xf>
    <xf numFmtId="0" fontId="17" fillId="0" borderId="13" xfId="2" applyFont="1" applyBorder="1" applyAlignment="1">
      <alignment vertical="center" wrapText="1"/>
    </xf>
    <xf numFmtId="9" fontId="18" fillId="0" borderId="13" xfId="2" applyNumberFormat="1" applyFont="1" applyBorder="1" applyAlignment="1">
      <alignment vertical="center" wrapText="1"/>
    </xf>
    <xf numFmtId="9" fontId="18" fillId="0" borderId="13" xfId="2" applyNumberFormat="1" applyFont="1" applyBorder="1" applyAlignment="1">
      <alignment horizontal="center" vertical="center" wrapText="1"/>
    </xf>
    <xf numFmtId="0" fontId="19" fillId="0" borderId="13" xfId="2" applyFont="1" applyBorder="1" applyAlignment="1">
      <alignment horizontal="center" vertical="center" wrapText="1"/>
    </xf>
    <xf numFmtId="0" fontId="13"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35" fillId="11" borderId="8" xfId="0" applyFont="1" applyFill="1" applyBorder="1" applyAlignment="1">
      <alignment wrapText="1"/>
    </xf>
    <xf numFmtId="0" fontId="35" fillId="11" borderId="16" xfId="0" applyFont="1" applyFill="1" applyBorder="1" applyAlignment="1">
      <alignment wrapText="1"/>
    </xf>
    <xf numFmtId="0" fontId="35" fillId="11" borderId="8" xfId="0" applyFont="1" applyFill="1" applyBorder="1" applyAlignment="1">
      <alignment vertical="top" wrapText="1"/>
    </xf>
    <xf numFmtId="0" fontId="35" fillId="11" borderId="1" xfId="0" applyFont="1" applyFill="1" applyBorder="1" applyAlignment="1">
      <alignment vertical="top"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9" fontId="23" fillId="0" borderId="1" xfId="0" applyNumberFormat="1" applyFont="1" applyBorder="1" applyAlignment="1">
      <alignment horizontal="center" vertical="center" wrapText="1"/>
    </xf>
    <xf numFmtId="0" fontId="27" fillId="0" borderId="1" xfId="2" applyFont="1" applyBorder="1" applyAlignment="1" applyProtection="1">
      <alignment horizontal="center" vertical="center" wrapText="1"/>
    </xf>
    <xf numFmtId="0" fontId="27" fillId="0" borderId="1" xfId="2" applyFont="1" applyFill="1" applyBorder="1" applyAlignment="1" applyProtection="1">
      <alignment horizontal="center" vertical="center"/>
    </xf>
    <xf numFmtId="9" fontId="28" fillId="0" borderId="2" xfId="0" applyNumberFormat="1" applyFont="1" applyFill="1" applyBorder="1" applyAlignment="1" applyProtection="1">
      <alignment horizontal="center" vertical="center" wrapText="1"/>
      <protection locked="0"/>
    </xf>
    <xf numFmtId="9" fontId="28" fillId="0" borderId="10" xfId="0" applyNumberFormat="1" applyFont="1" applyFill="1" applyBorder="1" applyAlignment="1" applyProtection="1">
      <alignment horizontal="center" vertical="center" wrapText="1"/>
      <protection locked="0"/>
    </xf>
    <xf numFmtId="9" fontId="28" fillId="0" borderId="6" xfId="0" applyNumberFormat="1"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3" fillId="0" borderId="1" xfId="2" applyFont="1" applyFill="1" applyBorder="1" applyAlignment="1">
      <alignment horizontal="center" vertical="center" wrapText="1"/>
    </xf>
    <xf numFmtId="3" fontId="23" fillId="0" borderId="1" xfId="2" applyNumberFormat="1" applyFont="1" applyFill="1" applyBorder="1" applyAlignment="1" applyProtection="1">
      <alignment horizontal="center" vertical="center" wrapText="1"/>
      <protection locked="0"/>
    </xf>
    <xf numFmtId="9" fontId="28" fillId="0" borderId="1" xfId="2" applyNumberFormat="1" applyFont="1" applyBorder="1" applyAlignment="1" applyProtection="1">
      <alignment horizontal="center" vertical="center" wrapText="1"/>
    </xf>
    <xf numFmtId="0" fontId="23" fillId="0" borderId="1" xfId="2" applyFont="1" applyBorder="1" applyAlignment="1" applyProtection="1">
      <alignment vertical="center"/>
    </xf>
    <xf numFmtId="9" fontId="28" fillId="0" borderId="1" xfId="0" applyNumberFormat="1" applyFont="1" applyFill="1" applyBorder="1" applyAlignment="1" applyProtection="1">
      <alignment horizontal="center" vertical="center" wrapText="1"/>
      <protection locked="0"/>
    </xf>
    <xf numFmtId="9" fontId="28" fillId="0" borderId="2" xfId="0" applyNumberFormat="1" applyFont="1" applyFill="1" applyBorder="1" applyAlignment="1" applyProtection="1">
      <alignment horizontal="center" vertical="top" wrapText="1"/>
      <protection locked="0"/>
    </xf>
    <xf numFmtId="9" fontId="28" fillId="0" borderId="10" xfId="0" applyNumberFormat="1" applyFont="1" applyFill="1" applyBorder="1" applyAlignment="1" applyProtection="1">
      <alignment horizontal="center" vertical="top" wrapText="1"/>
      <protection locked="0"/>
    </xf>
    <xf numFmtId="9" fontId="28" fillId="0" borderId="6" xfId="0" applyNumberFormat="1" applyFont="1" applyFill="1" applyBorder="1" applyAlignment="1" applyProtection="1">
      <alignment horizontal="center" vertical="top" wrapText="1"/>
      <protection locked="0"/>
    </xf>
    <xf numFmtId="9" fontId="27" fillId="0" borderId="1" xfId="0" applyNumberFormat="1" applyFont="1" applyBorder="1" applyAlignment="1">
      <alignment horizontal="center" vertical="center" wrapText="1"/>
    </xf>
    <xf numFmtId="0" fontId="21" fillId="6" borderId="1" xfId="2" applyFont="1" applyFill="1" applyBorder="1" applyAlignment="1" applyProtection="1">
      <alignment horizontal="center" vertical="center" textRotation="90"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23" fillId="0" borderId="7" xfId="2" applyFont="1" applyBorder="1" applyAlignment="1">
      <alignment horizontal="center" vertical="center" wrapText="1"/>
    </xf>
    <xf numFmtId="0" fontId="23" fillId="0" borderId="8" xfId="2" applyFont="1" applyBorder="1" applyAlignment="1">
      <alignment horizontal="center" vertical="center" wrapText="1"/>
    </xf>
    <xf numFmtId="0" fontId="23" fillId="0" borderId="9" xfId="2" applyFont="1" applyBorder="1" applyAlignment="1">
      <alignment horizontal="center" vertical="center" wrapText="1"/>
    </xf>
    <xf numFmtId="0" fontId="17" fillId="0" borderId="7" xfId="2" applyFont="1" applyBorder="1" applyAlignment="1" applyProtection="1">
      <alignment horizontal="center" vertical="justify" wrapText="1"/>
      <protection locked="0"/>
    </xf>
    <xf numFmtId="0" fontId="17" fillId="0" borderId="8" xfId="2" applyFont="1" applyBorder="1" applyAlignment="1" applyProtection="1">
      <alignment horizontal="center" vertical="justify" wrapText="1"/>
      <protection locked="0"/>
    </xf>
    <xf numFmtId="0" fontId="17" fillId="0" borderId="9" xfId="2" applyFont="1" applyBorder="1" applyAlignment="1" applyProtection="1">
      <alignment horizontal="center" vertical="justify" wrapText="1"/>
      <protection locked="0"/>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6" fillId="5" borderId="15" xfId="9" applyFont="1" applyFill="1" applyBorder="1" applyAlignment="1" applyProtection="1">
      <alignment horizontal="center" vertical="center" wrapText="1"/>
    </xf>
    <xf numFmtId="0" fontId="16" fillId="5" borderId="13" xfId="9" applyFont="1" applyFill="1" applyBorder="1" applyAlignment="1" applyProtection="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Border="1" applyAlignment="1">
      <alignment horizontal="center" vertical="center" wrapText="1"/>
    </xf>
    <xf numFmtId="0" fontId="12" fillId="4" borderId="3" xfId="2" applyFont="1" applyFill="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0" fillId="0" borderId="13" xfId="2" applyFont="1" applyBorder="1" applyAlignment="1">
      <alignment horizontal="center" vertical="center"/>
    </xf>
    <xf numFmtId="0" fontId="13" fillId="0" borderId="1" xfId="2" applyFont="1" applyBorder="1" applyAlignment="1">
      <alignment horizontal="left" vertical="center" wrapText="1"/>
    </xf>
    <xf numFmtId="0" fontId="13" fillId="0" borderId="4"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2" fillId="4" borderId="8" xfId="2" applyFont="1" applyFill="1" applyBorder="1" applyAlignment="1">
      <alignment horizontal="center" vertical="center" wrapText="1"/>
    </xf>
    <xf numFmtId="0" fontId="12" fillId="4" borderId="13" xfId="2" applyFont="1" applyFill="1" applyBorder="1" applyAlignment="1">
      <alignment horizontal="center" vertical="center" wrapText="1"/>
    </xf>
    <xf numFmtId="0" fontId="14" fillId="4" borderId="4" xfId="2" applyFont="1" applyFill="1" applyBorder="1" applyAlignment="1">
      <alignment horizontal="center" vertical="center"/>
    </xf>
    <xf numFmtId="0" fontId="14" fillId="4" borderId="13" xfId="2" applyFont="1" applyFill="1" applyBorder="1" applyAlignment="1">
      <alignment horizontal="center" vertical="center"/>
    </xf>
    <xf numFmtId="0" fontId="14" fillId="4" borderId="5" xfId="2" applyFont="1" applyFill="1" applyBorder="1" applyAlignment="1">
      <alignment horizontal="center" vertical="center"/>
    </xf>
    <xf numFmtId="0" fontId="12" fillId="4" borderId="6" xfId="2" applyFont="1" applyFill="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207">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2FFBD74-D637-428D-88AF-5FF138586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 xmlns:a16="http://schemas.microsoft.com/office/drawing/2014/main" id="{55725D69-38D9-40B7-BE3D-CF1B48041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16</xdr:row>
      <xdr:rowOff>440939</xdr:rowOff>
    </xdr:to>
    <xdr:sp macro="" textlink="">
      <xdr:nvSpPr>
        <xdr:cNvPr id="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 xmlns:a16="http://schemas.microsoft.com/office/drawing/2014/main" id="{00000000-0008-0000-0800-0000E802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40"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19</xdr:row>
      <xdr:rowOff>0</xdr:rowOff>
    </xdr:from>
    <xdr:to>
      <xdr:col>21</xdr:col>
      <xdr:colOff>95250</xdr:colOff>
      <xdr:row>19</xdr:row>
      <xdr:rowOff>171450</xdr:rowOff>
    </xdr:to>
    <xdr:sp macro="" textlink="">
      <xdr:nvSpPr>
        <xdr:cNvPr id="41"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2"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3"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4"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19</xdr:row>
      <xdr:rowOff>0</xdr:rowOff>
    </xdr:from>
    <xdr:ext cx="95250" cy="171450"/>
    <xdr:sp macro="" textlink="">
      <xdr:nvSpPr>
        <xdr:cNvPr id="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19</xdr:row>
      <xdr:rowOff>504825</xdr:rowOff>
    </xdr:from>
    <xdr:ext cx="95250" cy="442269"/>
    <xdr:sp macro="" textlink="">
      <xdr:nvSpPr>
        <xdr:cNvPr id="5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213632"/>
    <xdr:sp macro="" textlink="">
      <xdr:nvSpPr>
        <xdr:cNvPr id="6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19</xdr:row>
      <xdr:rowOff>504825</xdr:rowOff>
    </xdr:from>
    <xdr:ext cx="95250" cy="442269"/>
    <xdr:sp macro="" textlink="">
      <xdr:nvSpPr>
        <xdr:cNvPr id="7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5941</xdr:rowOff>
    </xdr:to>
    <xdr:sp macro="" textlink="">
      <xdr:nvSpPr>
        <xdr:cNvPr id="7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21</xdr:row>
      <xdr:rowOff>0</xdr:rowOff>
    </xdr:from>
    <xdr:ext cx="95250" cy="444014"/>
    <xdr:sp macro="" textlink="">
      <xdr:nvSpPr>
        <xdr:cNvPr id="7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7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8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9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112531</xdr:rowOff>
    </xdr:to>
    <xdr:sp macro="" textlink="">
      <xdr:nvSpPr>
        <xdr:cNvPr id="11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1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1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1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1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1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1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3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112531</xdr:rowOff>
    </xdr:to>
    <xdr:sp macro="" textlink="">
      <xdr:nvSpPr>
        <xdr:cNvPr id="15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5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5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20</xdr:row>
      <xdr:rowOff>504825</xdr:rowOff>
    </xdr:from>
    <xdr:ext cx="95250" cy="213632"/>
    <xdr:sp macro="" textlink="">
      <xdr:nvSpPr>
        <xdr:cNvPr id="156"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6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6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6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7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17</xdr:row>
      <xdr:rowOff>15875</xdr:rowOff>
    </xdr:from>
    <xdr:ext cx="95250" cy="171450"/>
    <xdr:sp macro="" textlink="">
      <xdr:nvSpPr>
        <xdr:cNvPr id="2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18</xdr:row>
      <xdr:rowOff>15875</xdr:rowOff>
    </xdr:from>
    <xdr:ext cx="95250" cy="171450"/>
    <xdr:sp macro="" textlink="">
      <xdr:nvSpPr>
        <xdr:cNvPr id="2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2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20</xdr:row>
      <xdr:rowOff>15875</xdr:rowOff>
    </xdr:from>
    <xdr:ext cx="95250" cy="171450"/>
    <xdr:sp macro="" textlink="">
      <xdr:nvSpPr>
        <xdr:cNvPr id="2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2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17</xdr:row>
      <xdr:rowOff>15875</xdr:rowOff>
    </xdr:from>
    <xdr:ext cx="95250" cy="171450"/>
    <xdr:sp macro="" textlink="">
      <xdr:nvSpPr>
        <xdr:cNvPr id="2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18</xdr:row>
      <xdr:rowOff>15875</xdr:rowOff>
    </xdr:from>
    <xdr:ext cx="95250" cy="171450"/>
    <xdr:sp macro="" textlink="">
      <xdr:nvSpPr>
        <xdr:cNvPr id="2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8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20</xdr:row>
      <xdr:rowOff>15875</xdr:rowOff>
    </xdr:from>
    <xdr:ext cx="95250" cy="171450"/>
    <xdr:sp macro="" textlink="">
      <xdr:nvSpPr>
        <xdr:cNvPr id="3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6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69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70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70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70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70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7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71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1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1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2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2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72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73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678589</xdr:rowOff>
    </xdr:to>
    <xdr:sp macro="" textlink="">
      <xdr:nvSpPr>
        <xdr:cNvPr id="7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7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73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74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74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74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96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6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96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967"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968"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69"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70"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71"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9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8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98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0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678589</xdr:rowOff>
    </xdr:to>
    <xdr:sp macro="" textlink="">
      <xdr:nvSpPr>
        <xdr:cNvPr id="10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10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10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10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100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100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0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2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4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4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250"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251"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2"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3"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4"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2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5"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6"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7"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8"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269"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7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7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27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2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7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8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678588</xdr:rowOff>
    </xdr:to>
    <xdr:sp macro="" textlink="">
      <xdr:nvSpPr>
        <xdr:cNvPr id="12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2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2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2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28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28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9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2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0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1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3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3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53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53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5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4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4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5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5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55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6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6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6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678588</xdr:rowOff>
    </xdr:to>
    <xdr:sp macro="" textlink="">
      <xdr:nvSpPr>
        <xdr:cNvPr id="15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5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5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5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57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57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7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79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7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79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7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1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1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81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81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1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1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2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8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1"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2"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3"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4"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835"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4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678588</xdr:rowOff>
    </xdr:to>
    <xdr:sp macro="" textlink="">
      <xdr:nvSpPr>
        <xdr:cNvPr id="185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85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85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85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678588</xdr:rowOff>
    </xdr:to>
    <xdr:sp macro="" textlink="">
      <xdr:nvSpPr>
        <xdr:cNvPr id="185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678588</xdr:rowOff>
    </xdr:to>
    <xdr:sp macro="" textlink="">
      <xdr:nvSpPr>
        <xdr:cNvPr id="185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3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7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7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9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9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099"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100"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1"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2"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3"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1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0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1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4"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5"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6"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7"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118"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2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2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3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3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13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678589</xdr:rowOff>
    </xdr:to>
    <xdr:sp macro="" textlink="">
      <xdr:nvSpPr>
        <xdr:cNvPr id="213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13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13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1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1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1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5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5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5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7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8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382"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383"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4"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5"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6"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3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7"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8"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9"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400"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401"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0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0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0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1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4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678589</xdr:rowOff>
    </xdr:to>
    <xdr:sp macro="" textlink="">
      <xdr:nvSpPr>
        <xdr:cNvPr id="241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41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41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41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42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42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2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5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5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5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4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4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6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6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665"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666"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7"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8"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9"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6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68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6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89"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0"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1"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2"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3"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678589</xdr:rowOff>
    </xdr:to>
    <xdr:sp macro="" textlink="">
      <xdr:nvSpPr>
        <xdr:cNvPr id="269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70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7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7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678589</xdr:rowOff>
    </xdr:to>
    <xdr:sp macro="" textlink="">
      <xdr:nvSpPr>
        <xdr:cNvPr id="27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678589</xdr:rowOff>
    </xdr:to>
    <xdr:sp macro="" textlink="">
      <xdr:nvSpPr>
        <xdr:cNvPr id="27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0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2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2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4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948"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949"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0"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1"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2"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9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5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5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6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6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3"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4"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5"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6"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967"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9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8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671785</xdr:rowOff>
    </xdr:to>
    <xdr:sp macro="" textlink="">
      <xdr:nvSpPr>
        <xdr:cNvPr id="29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29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29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671785</xdr:rowOff>
    </xdr:to>
    <xdr:sp macro="" textlink="">
      <xdr:nvSpPr>
        <xdr:cNvPr id="29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671785</xdr:rowOff>
    </xdr:to>
    <xdr:sp macro="" textlink="">
      <xdr:nvSpPr>
        <xdr:cNvPr id="29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29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9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0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0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3231"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3232"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3"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4"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5"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32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325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671785</xdr:rowOff>
    </xdr:to>
    <xdr:sp macro="" textlink="">
      <xdr:nvSpPr>
        <xdr:cNvPr id="32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32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32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671785</xdr:rowOff>
    </xdr:to>
    <xdr:sp macro="" textlink="">
      <xdr:nvSpPr>
        <xdr:cNvPr id="32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671785</xdr:rowOff>
    </xdr:to>
    <xdr:sp macro="" textlink="">
      <xdr:nvSpPr>
        <xdr:cNvPr id="32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671785</xdr:rowOff>
    </xdr:to>
    <xdr:sp macro="" textlink="">
      <xdr:nvSpPr>
        <xdr:cNvPr id="32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3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49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49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4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4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51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5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3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0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6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3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8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3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3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5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8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3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8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5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5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0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9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9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0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0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61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1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6"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2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8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8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3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7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7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7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9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0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5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5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63"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5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6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6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5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5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9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8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8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81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9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2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2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9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2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1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0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0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2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0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0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2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4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7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7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7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3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4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4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4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4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4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8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9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8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8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8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8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8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8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8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8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8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8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99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9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0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0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0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1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1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1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3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1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6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6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6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6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6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1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81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2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25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25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25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25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25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5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2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2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1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3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3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3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33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2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6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4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5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5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5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2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3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7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6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6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6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7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7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8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8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8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8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8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8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8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8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8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9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9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9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0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0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0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0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4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1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9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1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1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2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9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29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29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3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4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3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3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3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3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4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4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4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4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4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5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5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1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5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5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3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5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5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5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5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6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6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6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6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6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9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6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6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7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1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7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7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7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7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5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5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8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9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9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9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7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7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8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8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8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1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1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1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1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1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5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5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5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5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5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0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8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8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8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8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8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0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100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3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3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3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3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3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1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7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7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8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8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8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1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1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1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1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1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5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5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5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5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5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8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8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8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8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8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102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3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3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3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3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3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3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7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7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8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8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8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1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1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1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1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1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5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5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5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5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5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4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4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8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8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8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8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8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104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3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3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3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3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3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5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57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57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58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58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58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58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58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58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58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0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0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0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0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0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0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0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0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0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0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0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0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1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2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13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13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13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3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3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14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14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14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14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14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14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22</xdr:row>
      <xdr:rowOff>504825</xdr:rowOff>
    </xdr:from>
    <xdr:ext cx="95250" cy="444014"/>
    <xdr:sp macro="" textlink="">
      <xdr:nvSpPr>
        <xdr:cNvPr id="14461"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863373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24</xdr:row>
      <xdr:rowOff>0</xdr:rowOff>
    </xdr:from>
    <xdr:to>
      <xdr:col>21</xdr:col>
      <xdr:colOff>95250</xdr:colOff>
      <xdr:row>24</xdr:row>
      <xdr:rowOff>171450</xdr:rowOff>
    </xdr:to>
    <xdr:sp macro="" textlink="">
      <xdr:nvSpPr>
        <xdr:cNvPr id="14462"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14463"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14464"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14465"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0</xdr:rowOff>
    </xdr:from>
    <xdr:ext cx="95250" cy="171450"/>
    <xdr:sp macro="" textlink="">
      <xdr:nvSpPr>
        <xdr:cNvPr id="1446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46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46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46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447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447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447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447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1447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1447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1447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1447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1447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504825</xdr:rowOff>
    </xdr:from>
    <xdr:ext cx="95250" cy="213632"/>
    <xdr:sp macro="" textlink="">
      <xdr:nvSpPr>
        <xdr:cNvPr id="1448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4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4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144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48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48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48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48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48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49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49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49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49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7579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144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20</xdr:row>
      <xdr:rowOff>504825</xdr:rowOff>
    </xdr:from>
    <xdr:to>
      <xdr:col>21</xdr:col>
      <xdr:colOff>95250</xdr:colOff>
      <xdr:row>21</xdr:row>
      <xdr:rowOff>499</xdr:rowOff>
    </xdr:to>
    <xdr:sp macro="" textlink="">
      <xdr:nvSpPr>
        <xdr:cNvPr id="1449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3607" y="7577818"/>
          <a:ext cx="95250" cy="7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4366</xdr:rowOff>
    </xdr:to>
    <xdr:sp macro="" textlink="">
      <xdr:nvSpPr>
        <xdr:cNvPr id="1449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4366</xdr:rowOff>
    </xdr:to>
    <xdr:sp macro="" textlink="">
      <xdr:nvSpPr>
        <xdr:cNvPr id="1449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4366</xdr:rowOff>
    </xdr:to>
    <xdr:sp macro="" textlink="">
      <xdr:nvSpPr>
        <xdr:cNvPr id="1449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4366</xdr:rowOff>
    </xdr:to>
    <xdr:sp macro="" textlink="">
      <xdr:nvSpPr>
        <xdr:cNvPr id="1449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109356</xdr:rowOff>
    </xdr:to>
    <xdr:sp macro="" textlink="">
      <xdr:nvSpPr>
        <xdr:cNvPr id="1450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813018"/>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22</xdr:row>
      <xdr:rowOff>0</xdr:rowOff>
    </xdr:from>
    <xdr:ext cx="95250" cy="171450"/>
    <xdr:sp macro="" textlink="">
      <xdr:nvSpPr>
        <xdr:cNvPr id="145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0</xdr:rowOff>
    </xdr:from>
    <xdr:ext cx="95250" cy="171450"/>
    <xdr:sp macro="" textlink="">
      <xdr:nvSpPr>
        <xdr:cNvPr id="145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0</xdr:rowOff>
    </xdr:from>
    <xdr:ext cx="95250" cy="171450"/>
    <xdr:sp macro="" textlink="">
      <xdr:nvSpPr>
        <xdr:cNvPr id="145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0</xdr:rowOff>
    </xdr:from>
    <xdr:ext cx="95250" cy="171450"/>
    <xdr:sp macro="" textlink="">
      <xdr:nvSpPr>
        <xdr:cNvPr id="145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0</xdr:rowOff>
    </xdr:from>
    <xdr:ext cx="95250" cy="171450"/>
    <xdr:sp macro="" textlink="">
      <xdr:nvSpPr>
        <xdr:cNvPr id="145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0</xdr:rowOff>
    </xdr:from>
    <xdr:ext cx="95250" cy="171450"/>
    <xdr:sp macro="" textlink="">
      <xdr:nvSpPr>
        <xdr:cNvPr id="145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22</xdr:row>
      <xdr:rowOff>15875</xdr:rowOff>
    </xdr:from>
    <xdr:ext cx="95250" cy="171450"/>
    <xdr:sp macro="" textlink="">
      <xdr:nvSpPr>
        <xdr:cNvPr id="145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82209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145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23</xdr:row>
      <xdr:rowOff>15875</xdr:rowOff>
    </xdr:from>
    <xdr:ext cx="95250" cy="171450"/>
    <xdr:sp macro="" textlink="">
      <xdr:nvSpPr>
        <xdr:cNvPr id="145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86564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14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14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5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145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145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145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52726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5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145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0</xdr:rowOff>
    </xdr:from>
    <xdr:ext cx="95250" cy="171450"/>
    <xdr:sp macro="" textlink="">
      <xdr:nvSpPr>
        <xdr:cNvPr id="145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820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22</xdr:row>
      <xdr:rowOff>15875</xdr:rowOff>
    </xdr:from>
    <xdr:ext cx="95250" cy="171450"/>
    <xdr:sp macro="" textlink="">
      <xdr:nvSpPr>
        <xdr:cNvPr id="145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82209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5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6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6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6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6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145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86405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23</xdr:row>
      <xdr:rowOff>15875</xdr:rowOff>
    </xdr:from>
    <xdr:ext cx="95250" cy="171450"/>
    <xdr:sp macro="" textlink="">
      <xdr:nvSpPr>
        <xdr:cNvPr id="145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86564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7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7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7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7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5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145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5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5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8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8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8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8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9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1459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511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25</xdr:row>
      <xdr:rowOff>15875</xdr:rowOff>
    </xdr:from>
    <xdr:ext cx="95250" cy="171450"/>
    <xdr:sp macro="" textlink="">
      <xdr:nvSpPr>
        <xdr:cNvPr id="1459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52726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14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14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14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14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146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146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46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0759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146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09183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6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14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14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14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4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4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4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4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4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4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4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4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4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4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4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15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7577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15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7577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15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0840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15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0840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15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86337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15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86337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15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0691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15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0691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15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5045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15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5045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558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558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58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58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58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55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5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5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5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59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59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59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59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59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59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59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0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0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560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6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0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0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0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1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1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1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1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1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1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61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26</xdr:row>
      <xdr:rowOff>112531</xdr:rowOff>
    </xdr:to>
    <xdr:sp macro="" textlink="">
      <xdr:nvSpPr>
        <xdr:cNvPr id="1561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61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5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62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62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5622"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5623"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624"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625"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626"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56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63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63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63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63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63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37"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38"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39"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640"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5641"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6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6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4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4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4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4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5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5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5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5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5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65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26</xdr:row>
      <xdr:rowOff>112531</xdr:rowOff>
    </xdr:to>
    <xdr:sp macro="" textlink="">
      <xdr:nvSpPr>
        <xdr:cNvPr id="1565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65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65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25</xdr:row>
      <xdr:rowOff>504825</xdr:rowOff>
    </xdr:from>
    <xdr:ext cx="95250" cy="213632"/>
    <xdr:sp macro="" textlink="">
      <xdr:nvSpPr>
        <xdr:cNvPr id="15659"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26</xdr:row>
      <xdr:rowOff>112531</xdr:rowOff>
    </xdr:to>
    <xdr:sp macro="" textlink="">
      <xdr:nvSpPr>
        <xdr:cNvPr id="1566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6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66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7541</xdr:rowOff>
    </xdr:to>
    <xdr:sp macro="" textlink="">
      <xdr:nvSpPr>
        <xdr:cNvPr id="1566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7541</xdr:rowOff>
    </xdr:to>
    <xdr:sp macro="" textlink="">
      <xdr:nvSpPr>
        <xdr:cNvPr id="1566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7541</xdr:rowOff>
    </xdr:to>
    <xdr:sp macro="" textlink="">
      <xdr:nvSpPr>
        <xdr:cNvPr id="156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7541</xdr:rowOff>
    </xdr:to>
    <xdr:sp macro="" textlink="">
      <xdr:nvSpPr>
        <xdr:cNvPr id="156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567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25</xdr:row>
      <xdr:rowOff>504825</xdr:rowOff>
    </xdr:from>
    <xdr:ext cx="95250" cy="213632"/>
    <xdr:sp macro="" textlink="">
      <xdr:nvSpPr>
        <xdr:cNvPr id="15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6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6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6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157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5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7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157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5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6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7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8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8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8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15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15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15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15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15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15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15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15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99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9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00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00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6002"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6003"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004"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005"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006"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600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01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01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01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01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01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017"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018"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019"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020"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6021"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02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02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02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02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03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03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03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03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03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03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107090</xdr:rowOff>
    </xdr:to>
    <xdr:sp macro="" textlink="">
      <xdr:nvSpPr>
        <xdr:cNvPr id="160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0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0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603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604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04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6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4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5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5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5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5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6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9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1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1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1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1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1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26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2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26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2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6265"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6266"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267"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268"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269"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62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27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27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27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27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2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28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28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28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28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628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2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289"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290"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291"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292"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293"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29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29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29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29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2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107090</xdr:rowOff>
    </xdr:to>
    <xdr:sp macro="" textlink="">
      <xdr:nvSpPr>
        <xdr:cNvPr id="1629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30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3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63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63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63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6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0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3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5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7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52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52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5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5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54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5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5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5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6548"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6549"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550"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551"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552"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65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55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55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56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56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5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563"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564"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565"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566"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6567"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5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5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57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57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57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57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57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57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57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57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58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5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107089</xdr:rowOff>
    </xdr:to>
    <xdr:sp macro="" textlink="">
      <xdr:nvSpPr>
        <xdr:cNvPr id="165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5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5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65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65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5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6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9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5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1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3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5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80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80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8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8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8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8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8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8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6831"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6832"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833"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834"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6835"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68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84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84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84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684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68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84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84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84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684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685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8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85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85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85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85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685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86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86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86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686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68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107089</xdr:rowOff>
    </xdr:to>
    <xdr:sp macro="" textlink="">
      <xdr:nvSpPr>
        <xdr:cNvPr id="168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8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8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68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68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68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6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8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8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8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8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8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9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9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09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09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0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0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10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1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11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1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7114"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7115"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116"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117"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118"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71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12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12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12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12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1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129"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130"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131"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132"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7133"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3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3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13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1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13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13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14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14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14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14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14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14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14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1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107089</xdr:rowOff>
    </xdr:to>
    <xdr:sp macro="" textlink="">
      <xdr:nvSpPr>
        <xdr:cNvPr id="1714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714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715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715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107089</xdr:rowOff>
    </xdr:to>
    <xdr:sp macro="" textlink="">
      <xdr:nvSpPr>
        <xdr:cNvPr id="1715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107089</xdr:rowOff>
    </xdr:to>
    <xdr:sp macro="" textlink="">
      <xdr:nvSpPr>
        <xdr:cNvPr id="1715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7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5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1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1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7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1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1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1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1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1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0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2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2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2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2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2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2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2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37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37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37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37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39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3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39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3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7397"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7398"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399"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400"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401"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74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40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40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40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41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4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41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41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41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41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741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42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42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42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42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42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42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42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42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42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4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107090</xdr:rowOff>
    </xdr:to>
    <xdr:sp macro="" textlink="">
      <xdr:nvSpPr>
        <xdr:cNvPr id="1743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43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43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743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743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4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7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3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5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5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6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8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8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8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8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8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9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9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49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4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5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5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0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5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5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5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65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65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65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66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67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67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6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6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7680"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7681"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682"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683"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684"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76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6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6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6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69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69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69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69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6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695"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696"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697"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698"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7699"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70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70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70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70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70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70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71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71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71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7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107090</xdr:rowOff>
    </xdr:to>
    <xdr:sp macro="" textlink="">
      <xdr:nvSpPr>
        <xdr:cNvPr id="1771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71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71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771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771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71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7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2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2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2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6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7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7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8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8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3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4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4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4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5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5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796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796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96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96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796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79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9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9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9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97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97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97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797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7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97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97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98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798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798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9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79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79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7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98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98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98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99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799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99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99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99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799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107090</xdr:rowOff>
    </xdr:to>
    <xdr:sp macro="" textlink="">
      <xdr:nvSpPr>
        <xdr:cNvPr id="1799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99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799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800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107090</xdr:rowOff>
    </xdr:to>
    <xdr:sp macro="" textlink="">
      <xdr:nvSpPr>
        <xdr:cNvPr id="180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107090</xdr:rowOff>
    </xdr:to>
    <xdr:sp macro="" textlink="">
      <xdr:nvSpPr>
        <xdr:cNvPr id="180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8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0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2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5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7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7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7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7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7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7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8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8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8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8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8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8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9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09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09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8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22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22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22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2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24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24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2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2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824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824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24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24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25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825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5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5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5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5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5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5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5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26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261"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262"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263"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264"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8265"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2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2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2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2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2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2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2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27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27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27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27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2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100286</xdr:rowOff>
    </xdr:to>
    <xdr:sp macro="" textlink="">
      <xdr:nvSpPr>
        <xdr:cNvPr id="1828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28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2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100286</xdr:rowOff>
    </xdr:to>
    <xdr:sp macro="" textlink="">
      <xdr:nvSpPr>
        <xdr:cNvPr id="182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100286</xdr:rowOff>
    </xdr:to>
    <xdr:sp macro="" textlink="">
      <xdr:nvSpPr>
        <xdr:cNvPr id="182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2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8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8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8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9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9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9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9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9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29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1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1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1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2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2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3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5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3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50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50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50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50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52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52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5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5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8529"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994682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8530"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531"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532"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533"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85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53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54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54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54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54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544"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545"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546"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547"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8548"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5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55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55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55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55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55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55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55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56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56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5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29</xdr:row>
      <xdr:rowOff>100286</xdr:rowOff>
    </xdr:to>
    <xdr:sp macro="" textlink="">
      <xdr:nvSpPr>
        <xdr:cNvPr id="1856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56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5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100286</xdr:rowOff>
    </xdr:to>
    <xdr:sp macro="" textlink="">
      <xdr:nvSpPr>
        <xdr:cNvPr id="185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29</xdr:row>
      <xdr:rowOff>100286</xdr:rowOff>
    </xdr:to>
    <xdr:sp macro="" textlink="">
      <xdr:nvSpPr>
        <xdr:cNvPr id="185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9946821"/>
          <a:ext cx="93548"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29</xdr:row>
      <xdr:rowOff>100286</xdr:rowOff>
    </xdr:to>
    <xdr:sp macro="" textlink="">
      <xdr:nvSpPr>
        <xdr:cNvPr id="185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2716904" y="9946821"/>
          <a:ext cx="93546" cy="671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8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7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5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5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5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5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9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0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1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4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78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78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79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79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188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8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188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3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8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8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8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0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9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9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6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9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9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0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0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3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0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0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0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1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4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1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1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1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2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2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2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2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0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3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1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5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5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5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5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5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6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6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5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6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6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6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7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7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5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7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7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7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7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9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7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3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8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98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8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8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8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8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2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9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9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9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9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9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0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0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0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0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0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0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0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1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1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1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1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0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0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0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0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7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7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7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7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2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28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28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28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28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28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89"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2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2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2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3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3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3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3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3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3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3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9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39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39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4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46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46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46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46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47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4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4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4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4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4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5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5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5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5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5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5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5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55"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5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5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5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5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5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5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5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5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6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6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6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4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4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4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6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6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7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7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3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3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3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3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3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7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07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0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3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3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3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83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83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84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84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084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4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5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5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6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8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8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8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9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9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9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9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09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09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09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1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01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3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03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103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0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1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1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11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11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11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11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11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1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3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3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3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3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5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5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6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1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2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8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8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8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8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2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9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9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9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9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9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13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3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3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8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8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9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9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39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39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3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3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5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5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15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6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6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66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66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66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66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66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6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6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6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2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7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7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7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7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1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1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83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83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83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83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83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3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8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9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0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9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9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0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07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07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07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07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07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7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08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0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9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1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1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2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1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1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1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3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3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2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5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5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5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5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5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2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22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2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3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3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34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34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34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34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235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5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3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3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3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1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4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4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4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4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2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0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1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3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6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8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8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59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5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9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9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9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9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59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60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60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6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4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6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7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7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7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7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7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78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78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7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8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8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8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9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1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1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91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2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92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6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9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9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9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3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8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0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0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0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1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0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1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1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1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4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4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4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8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2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9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9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9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29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3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3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3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4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3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4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4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8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8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49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4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4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5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5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6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7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7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5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7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5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5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5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0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6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6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2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6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6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6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6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6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5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75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7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7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8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7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7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8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0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8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8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8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5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8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9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9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5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9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39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39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0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0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0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0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0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0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1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1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4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4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4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4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4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7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7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7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41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1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2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2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2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2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3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2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2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0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0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0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1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1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4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4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4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4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4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7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7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7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3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43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2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2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2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2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3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4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4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0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0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0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1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1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4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4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4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4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4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7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7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7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5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245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62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62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62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62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63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6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67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67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67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67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67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67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67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67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6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4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4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4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4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5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6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7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682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27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682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27</xdr:row>
      <xdr:rowOff>504825</xdr:rowOff>
    </xdr:from>
    <xdr:ext cx="95250" cy="444014"/>
    <xdr:sp macro="" textlink="">
      <xdr:nvSpPr>
        <xdr:cNvPr id="27395"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73607" y="110013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29</xdr:row>
      <xdr:rowOff>0</xdr:rowOff>
    </xdr:from>
    <xdr:to>
      <xdr:col>21</xdr:col>
      <xdr:colOff>95250</xdr:colOff>
      <xdr:row>29</xdr:row>
      <xdr:rowOff>171450</xdr:rowOff>
    </xdr:to>
    <xdr:sp macro="" textlink="">
      <xdr:nvSpPr>
        <xdr:cNvPr id="27396"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27397"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27398"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27399"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29</xdr:row>
      <xdr:rowOff>0</xdr:rowOff>
    </xdr:from>
    <xdr:ext cx="95250" cy="171450"/>
    <xdr:sp macro="" textlink="">
      <xdr:nvSpPr>
        <xdr:cNvPr id="274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740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740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740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740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3179"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29</xdr:row>
      <xdr:rowOff>504825</xdr:rowOff>
    </xdr:from>
    <xdr:ext cx="95250" cy="442269"/>
    <xdr:sp macro="" textlink="">
      <xdr:nvSpPr>
        <xdr:cNvPr id="2740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317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2741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2741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2741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2741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73607"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504825</xdr:rowOff>
    </xdr:from>
    <xdr:ext cx="95250" cy="213632"/>
    <xdr:sp macro="" textlink="">
      <xdr:nvSpPr>
        <xdr:cNvPr id="2741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73607"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274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19"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20"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21"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22"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23"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742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742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742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742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4714" y="99468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29</xdr:row>
      <xdr:rowOff>504825</xdr:rowOff>
    </xdr:from>
    <xdr:ext cx="95250" cy="442269"/>
    <xdr:sp macro="" textlink="">
      <xdr:nvSpPr>
        <xdr:cNvPr id="274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4714"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25</xdr:row>
      <xdr:rowOff>504825</xdr:rowOff>
    </xdr:from>
    <xdr:to>
      <xdr:col>21</xdr:col>
      <xdr:colOff>95250</xdr:colOff>
      <xdr:row>26</xdr:row>
      <xdr:rowOff>499</xdr:rowOff>
    </xdr:to>
    <xdr:sp macro="" textlink="">
      <xdr:nvSpPr>
        <xdr:cNvPr id="2742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3607" y="9940018"/>
          <a:ext cx="95250" cy="7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134994</xdr:rowOff>
    </xdr:to>
    <xdr:sp macro="" textlink="">
      <xdr:nvSpPr>
        <xdr:cNvPr id="2743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138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134994</xdr:rowOff>
    </xdr:to>
    <xdr:sp macro="" textlink="">
      <xdr:nvSpPr>
        <xdr:cNvPr id="2743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138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134994</xdr:rowOff>
    </xdr:to>
    <xdr:sp macro="" textlink="">
      <xdr:nvSpPr>
        <xdr:cNvPr id="2743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138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134994</xdr:rowOff>
    </xdr:to>
    <xdr:sp macro="" textlink="">
      <xdr:nvSpPr>
        <xdr:cNvPr id="2743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138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32</xdr:row>
      <xdr:rowOff>49484</xdr:rowOff>
    </xdr:to>
    <xdr:sp macro="" textlink="">
      <xdr:nvSpPr>
        <xdr:cNvPr id="2743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77689" y="12180661"/>
          <a:ext cx="93548" cy="243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27</xdr:row>
      <xdr:rowOff>0</xdr:rowOff>
    </xdr:from>
    <xdr:ext cx="95250" cy="171450"/>
    <xdr:sp macro="" textlink="">
      <xdr:nvSpPr>
        <xdr:cNvPr id="274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274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274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274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274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274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27</xdr:row>
      <xdr:rowOff>15875</xdr:rowOff>
    </xdr:from>
    <xdr:ext cx="95250" cy="171450"/>
    <xdr:sp macro="" textlink="">
      <xdr:nvSpPr>
        <xdr:cNvPr id="274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0588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274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28</xdr:row>
      <xdr:rowOff>15875</xdr:rowOff>
    </xdr:from>
    <xdr:ext cx="95250" cy="171450"/>
    <xdr:sp macro="" textlink="">
      <xdr:nvSpPr>
        <xdr:cNvPr id="274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102405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27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27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4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274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274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274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18949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4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4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274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27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0572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27</xdr:row>
      <xdr:rowOff>15875</xdr:rowOff>
    </xdr:from>
    <xdr:ext cx="95250" cy="171450"/>
    <xdr:sp macro="" textlink="">
      <xdr:nvSpPr>
        <xdr:cNvPr id="27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0588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49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49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50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50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5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275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100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28</xdr:row>
      <xdr:rowOff>15875</xdr:rowOff>
    </xdr:from>
    <xdr:ext cx="95250" cy="171450"/>
    <xdr:sp macro="" textlink="">
      <xdr:nvSpPr>
        <xdr:cNvPr id="275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102405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275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275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1879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30</xdr:row>
      <xdr:rowOff>15875</xdr:rowOff>
    </xdr:from>
    <xdr:ext cx="95250" cy="171450"/>
    <xdr:sp macro="" textlink="">
      <xdr:nvSpPr>
        <xdr:cNvPr id="275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18949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27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27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5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5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5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5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27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27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275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21689"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275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23276"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9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9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9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59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276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38293" y="114436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276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39880" y="1145948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276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276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6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27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21689"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276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21689"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7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7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7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7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7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78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7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27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99400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27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99400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7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28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04516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28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04516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28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001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28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001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3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28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43680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284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43680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28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38293" y="118722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28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38293" y="118722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s%20Romero\Documents\PLANEACION\Administracion%20del%20riesgo\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9" sqref="E9:E12"/>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197</v>
      </c>
      <c r="G3" s="2" t="s">
        <v>198</v>
      </c>
      <c r="H3" s="2" t="s">
        <v>199</v>
      </c>
    </row>
    <row r="4" spans="2:8" ht="19.5" customHeight="1" x14ac:dyDescent="0.25">
      <c r="B4" s="1" t="s">
        <v>8</v>
      </c>
      <c r="C4" s="72" t="s">
        <v>15</v>
      </c>
      <c r="D4" s="69">
        <v>1</v>
      </c>
      <c r="E4" s="66" t="s">
        <v>1</v>
      </c>
      <c r="F4" s="69" t="s">
        <v>93</v>
      </c>
      <c r="G4" s="19" t="s">
        <v>203</v>
      </c>
      <c r="H4" s="18">
        <v>1</v>
      </c>
    </row>
    <row r="5" spans="2:8" ht="19.5" customHeight="1" x14ac:dyDescent="0.25">
      <c r="B5" s="1" t="s">
        <v>8</v>
      </c>
      <c r="C5" s="73"/>
      <c r="D5" s="70"/>
      <c r="E5" s="67"/>
      <c r="F5" s="70"/>
      <c r="G5" s="19" t="s">
        <v>200</v>
      </c>
      <c r="H5" s="18">
        <v>2</v>
      </c>
    </row>
    <row r="6" spans="2:8" ht="19.5" customHeight="1" x14ac:dyDescent="0.25">
      <c r="B6" s="1" t="s">
        <v>8</v>
      </c>
      <c r="C6" s="73"/>
      <c r="D6" s="70"/>
      <c r="E6" s="67"/>
      <c r="F6" s="70"/>
      <c r="G6" s="19" t="s">
        <v>201</v>
      </c>
      <c r="H6" s="18">
        <v>3</v>
      </c>
    </row>
    <row r="7" spans="2:8" ht="19.5" customHeight="1" x14ac:dyDescent="0.25">
      <c r="B7" s="1" t="s">
        <v>8</v>
      </c>
      <c r="C7" s="73"/>
      <c r="D7" s="71"/>
      <c r="E7" s="68"/>
      <c r="F7" s="71"/>
      <c r="G7" s="19" t="s">
        <v>202</v>
      </c>
      <c r="H7" s="18">
        <v>4</v>
      </c>
    </row>
    <row r="8" spans="2:8" ht="19.5" customHeight="1" x14ac:dyDescent="0.25">
      <c r="B8" s="1" t="s">
        <v>8</v>
      </c>
      <c r="C8" s="73"/>
      <c r="D8" s="3">
        <v>2</v>
      </c>
      <c r="E8" s="5" t="s">
        <v>2</v>
      </c>
      <c r="F8" s="3" t="s">
        <v>94</v>
      </c>
      <c r="G8" s="19" t="s">
        <v>306</v>
      </c>
      <c r="H8" s="18">
        <v>1</v>
      </c>
    </row>
    <row r="9" spans="2:8" ht="19.5" customHeight="1" x14ac:dyDescent="0.25">
      <c r="B9" s="1" t="s">
        <v>8</v>
      </c>
      <c r="C9" s="73"/>
      <c r="D9" s="69">
        <v>3</v>
      </c>
      <c r="E9" s="66" t="s">
        <v>3</v>
      </c>
      <c r="F9" s="69" t="s">
        <v>95</v>
      </c>
      <c r="G9" s="19" t="s">
        <v>204</v>
      </c>
      <c r="H9" s="18">
        <v>1</v>
      </c>
    </row>
    <row r="10" spans="2:8" ht="19.5" customHeight="1" x14ac:dyDescent="0.25">
      <c r="B10" s="1" t="s">
        <v>8</v>
      </c>
      <c r="C10" s="73"/>
      <c r="D10" s="70"/>
      <c r="E10" s="67"/>
      <c r="F10" s="70"/>
      <c r="G10" s="19" t="s">
        <v>205</v>
      </c>
      <c r="H10" s="18">
        <v>2</v>
      </c>
    </row>
    <row r="11" spans="2:8" ht="19.5" customHeight="1" x14ac:dyDescent="0.25">
      <c r="B11" s="1" t="s">
        <v>8</v>
      </c>
      <c r="C11" s="73"/>
      <c r="D11" s="70"/>
      <c r="E11" s="67"/>
      <c r="F11" s="70"/>
      <c r="G11" s="19" t="s">
        <v>206</v>
      </c>
      <c r="H11" s="18">
        <v>3</v>
      </c>
    </row>
    <row r="12" spans="2:8" ht="19.5" customHeight="1" x14ac:dyDescent="0.25">
      <c r="B12" s="1" t="s">
        <v>8</v>
      </c>
      <c r="C12" s="73"/>
      <c r="D12" s="71"/>
      <c r="E12" s="68"/>
      <c r="F12" s="71"/>
      <c r="G12" s="19" t="s">
        <v>207</v>
      </c>
      <c r="H12" s="18">
        <v>4</v>
      </c>
    </row>
    <row r="13" spans="2:8" ht="34.5" customHeight="1" x14ac:dyDescent="0.25">
      <c r="B13" s="1" t="s">
        <v>8</v>
      </c>
      <c r="C13" s="73"/>
      <c r="D13" s="69">
        <v>4</v>
      </c>
      <c r="E13" s="66" t="s">
        <v>4</v>
      </c>
      <c r="F13" s="69" t="s">
        <v>96</v>
      </c>
      <c r="G13" s="19" t="s">
        <v>208</v>
      </c>
      <c r="H13" s="18">
        <v>1</v>
      </c>
    </row>
    <row r="14" spans="2:8" ht="22.5" x14ac:dyDescent="0.25">
      <c r="B14" s="1" t="s">
        <v>8</v>
      </c>
      <c r="C14" s="73"/>
      <c r="D14" s="70"/>
      <c r="E14" s="67"/>
      <c r="F14" s="70"/>
      <c r="G14" s="19" t="s">
        <v>209</v>
      </c>
      <c r="H14" s="18">
        <v>2</v>
      </c>
    </row>
    <row r="15" spans="2:8" x14ac:dyDescent="0.25">
      <c r="B15" s="1" t="s">
        <v>8</v>
      </c>
      <c r="C15" s="73"/>
      <c r="D15" s="70"/>
      <c r="E15" s="67"/>
      <c r="F15" s="70"/>
      <c r="G15" s="19" t="s">
        <v>210</v>
      </c>
      <c r="H15" s="18">
        <v>3</v>
      </c>
    </row>
    <row r="16" spans="2:8" x14ac:dyDescent="0.25">
      <c r="B16" s="1" t="s">
        <v>8</v>
      </c>
      <c r="C16" s="73"/>
      <c r="D16" s="71"/>
      <c r="E16" s="68"/>
      <c r="F16" s="71"/>
      <c r="G16" s="19" t="s">
        <v>211</v>
      </c>
      <c r="H16" s="18">
        <v>4</v>
      </c>
    </row>
    <row r="17" spans="2:8" ht="34.5" customHeight="1" x14ac:dyDescent="0.25">
      <c r="B17" s="1" t="s">
        <v>8</v>
      </c>
      <c r="C17" s="73"/>
      <c r="D17" s="69">
        <v>5</v>
      </c>
      <c r="E17" s="66" t="s">
        <v>5</v>
      </c>
      <c r="F17" s="69" t="s">
        <v>97</v>
      </c>
      <c r="G17" s="19" t="s">
        <v>212</v>
      </c>
      <c r="H17" s="18">
        <v>1</v>
      </c>
    </row>
    <row r="18" spans="2:8" x14ac:dyDescent="0.25">
      <c r="B18" s="1" t="s">
        <v>8</v>
      </c>
      <c r="C18" s="73"/>
      <c r="D18" s="70"/>
      <c r="E18" s="67"/>
      <c r="F18" s="70"/>
      <c r="G18" s="19" t="s">
        <v>213</v>
      </c>
      <c r="H18" s="18">
        <v>2</v>
      </c>
    </row>
    <row r="19" spans="2:8" x14ac:dyDescent="0.25">
      <c r="B19" s="1" t="s">
        <v>8</v>
      </c>
      <c r="C19" s="73"/>
      <c r="D19" s="70"/>
      <c r="E19" s="67"/>
      <c r="F19" s="70"/>
      <c r="G19" s="19" t="s">
        <v>214</v>
      </c>
      <c r="H19" s="18">
        <v>3</v>
      </c>
    </row>
    <row r="20" spans="2:8" x14ac:dyDescent="0.25">
      <c r="B20" s="1" t="s">
        <v>8</v>
      </c>
      <c r="C20" s="73"/>
      <c r="D20" s="71"/>
      <c r="E20" s="68"/>
      <c r="F20" s="71"/>
      <c r="G20" s="19" t="s">
        <v>215</v>
      </c>
      <c r="H20" s="18">
        <v>4</v>
      </c>
    </row>
    <row r="21" spans="2:8" ht="34.5" customHeight="1" x14ac:dyDescent="0.25">
      <c r="B21" s="1" t="s">
        <v>8</v>
      </c>
      <c r="C21" s="73"/>
      <c r="D21" s="69">
        <v>6</v>
      </c>
      <c r="E21" s="66" t="s">
        <v>6</v>
      </c>
      <c r="F21" s="69" t="s">
        <v>98</v>
      </c>
      <c r="G21" s="19" t="s">
        <v>216</v>
      </c>
      <c r="H21" s="18">
        <v>1</v>
      </c>
    </row>
    <row r="22" spans="2:8" ht="33.75" x14ac:dyDescent="0.25">
      <c r="B22" s="1" t="s">
        <v>8</v>
      </c>
      <c r="C22" s="73"/>
      <c r="D22" s="70"/>
      <c r="E22" s="67"/>
      <c r="F22" s="70"/>
      <c r="G22" s="19" t="s">
        <v>217</v>
      </c>
      <c r="H22" s="18">
        <v>2</v>
      </c>
    </row>
    <row r="23" spans="2:8" ht="22.5" x14ac:dyDescent="0.25">
      <c r="B23" s="1" t="s">
        <v>8</v>
      </c>
      <c r="C23" s="74"/>
      <c r="D23" s="71"/>
      <c r="E23" s="68"/>
      <c r="F23" s="71"/>
      <c r="G23" s="19" t="s">
        <v>218</v>
      </c>
      <c r="H23" s="18">
        <v>3</v>
      </c>
    </row>
    <row r="24" spans="2:8" ht="30" customHeight="1" x14ac:dyDescent="0.25">
      <c r="B24" s="1" t="s">
        <v>8</v>
      </c>
      <c r="C24" s="20" t="s">
        <v>16</v>
      </c>
      <c r="D24" s="3">
        <v>7</v>
      </c>
      <c r="E24" s="5" t="s">
        <v>10</v>
      </c>
      <c r="F24" s="1" t="s">
        <v>99</v>
      </c>
      <c r="G24" s="4"/>
      <c r="H24" s="1"/>
    </row>
    <row r="25" spans="2:8" x14ac:dyDescent="0.25">
      <c r="B25" s="1" t="s">
        <v>8</v>
      </c>
      <c r="C25" s="20" t="s">
        <v>17</v>
      </c>
      <c r="D25" s="3">
        <v>8</v>
      </c>
      <c r="E25" s="5" t="s">
        <v>11</v>
      </c>
      <c r="F25" s="1" t="s">
        <v>100</v>
      </c>
      <c r="G25" s="4"/>
      <c r="H25" s="1"/>
    </row>
    <row r="26" spans="2:8" ht="23.25" x14ac:dyDescent="0.25">
      <c r="B26" s="1" t="s">
        <v>8</v>
      </c>
      <c r="C26" s="20" t="s">
        <v>17</v>
      </c>
      <c r="D26" s="3">
        <v>9</v>
      </c>
      <c r="E26" s="5" t="s">
        <v>12</v>
      </c>
      <c r="F26" s="1" t="s">
        <v>101</v>
      </c>
      <c r="G26" s="4"/>
      <c r="H26" s="1"/>
    </row>
    <row r="27" spans="2:8" ht="34.5" x14ac:dyDescent="0.25">
      <c r="B27" s="1" t="s">
        <v>8</v>
      </c>
      <c r="C27" s="20" t="s">
        <v>17</v>
      </c>
      <c r="D27" s="3">
        <v>10</v>
      </c>
      <c r="E27" s="5" t="s">
        <v>13</v>
      </c>
      <c r="F27" s="1" t="s">
        <v>102</v>
      </c>
      <c r="G27" s="4"/>
      <c r="H27" s="1"/>
    </row>
    <row r="28" spans="2:8" ht="22.5" x14ac:dyDescent="0.25">
      <c r="B28" s="1" t="s">
        <v>8</v>
      </c>
      <c r="C28" s="20" t="s">
        <v>20</v>
      </c>
      <c r="D28" s="3">
        <v>11</v>
      </c>
      <c r="E28" s="5" t="s">
        <v>18</v>
      </c>
      <c r="F28" s="1" t="s">
        <v>103</v>
      </c>
      <c r="G28" s="4"/>
      <c r="H28" s="1"/>
    </row>
    <row r="29" spans="2:8" ht="22.5" x14ac:dyDescent="0.25">
      <c r="B29" s="1" t="s">
        <v>8</v>
      </c>
      <c r="C29" s="20" t="s">
        <v>20</v>
      </c>
      <c r="D29" s="3">
        <v>12</v>
      </c>
      <c r="E29" s="5" t="s">
        <v>19</v>
      </c>
      <c r="F29" s="1" t="s">
        <v>104</v>
      </c>
      <c r="G29" s="4"/>
      <c r="H29" s="1"/>
    </row>
    <row r="30" spans="2:8" x14ac:dyDescent="0.25">
      <c r="B30" s="1" t="s">
        <v>28</v>
      </c>
      <c r="C30" s="20" t="s">
        <v>27</v>
      </c>
      <c r="D30" s="3">
        <v>13</v>
      </c>
      <c r="E30" s="5" t="s">
        <v>21</v>
      </c>
      <c r="F30" s="1" t="s">
        <v>105</v>
      </c>
      <c r="G30" s="4"/>
      <c r="H30" s="1"/>
    </row>
    <row r="31" spans="2:8" x14ac:dyDescent="0.25">
      <c r="B31" s="1" t="s">
        <v>28</v>
      </c>
      <c r="C31" s="20" t="s">
        <v>27</v>
      </c>
      <c r="D31" s="3">
        <v>14</v>
      </c>
      <c r="E31" s="5" t="s">
        <v>22</v>
      </c>
      <c r="F31" s="1" t="s">
        <v>106</v>
      </c>
      <c r="G31" s="4"/>
      <c r="H31" s="1"/>
    </row>
    <row r="32" spans="2:8" x14ac:dyDescent="0.25">
      <c r="B32" s="1" t="s">
        <v>28</v>
      </c>
      <c r="C32" s="20" t="s">
        <v>27</v>
      </c>
      <c r="D32" s="3">
        <v>15</v>
      </c>
      <c r="E32" s="5" t="s">
        <v>23</v>
      </c>
      <c r="F32" s="1" t="s">
        <v>107</v>
      </c>
      <c r="G32" s="4"/>
      <c r="H32" s="1"/>
    </row>
    <row r="33" spans="2:8" ht="23.25" x14ac:dyDescent="0.25">
      <c r="B33" s="1" t="s">
        <v>28</v>
      </c>
      <c r="C33" s="20" t="s">
        <v>27</v>
      </c>
      <c r="D33" s="3">
        <v>16</v>
      </c>
      <c r="E33" s="5" t="s">
        <v>24</v>
      </c>
      <c r="F33" s="1" t="s">
        <v>108</v>
      </c>
      <c r="G33" s="4"/>
      <c r="H33" s="1"/>
    </row>
    <row r="34" spans="2:8" ht="23.25" x14ac:dyDescent="0.25">
      <c r="B34" s="1" t="s">
        <v>28</v>
      </c>
      <c r="C34" s="20" t="s">
        <v>27</v>
      </c>
      <c r="D34" s="3">
        <v>17</v>
      </c>
      <c r="E34" s="5" t="s">
        <v>25</v>
      </c>
      <c r="F34" s="1" t="s">
        <v>109</v>
      </c>
      <c r="G34" s="4"/>
      <c r="H34" s="1"/>
    </row>
    <row r="35" spans="2:8" ht="45.75" x14ac:dyDescent="0.25">
      <c r="B35" s="1" t="s">
        <v>28</v>
      </c>
      <c r="C35" s="20" t="s">
        <v>27</v>
      </c>
      <c r="D35" s="3">
        <v>18</v>
      </c>
      <c r="E35" s="5" t="s">
        <v>26</v>
      </c>
      <c r="F35" s="1" t="s">
        <v>110</v>
      </c>
      <c r="G35" s="5"/>
      <c r="H35" s="1"/>
    </row>
    <row r="36" spans="2:8" ht="34.5" x14ac:dyDescent="0.25">
      <c r="B36" s="1" t="s">
        <v>28</v>
      </c>
      <c r="C36" s="20" t="s">
        <v>31</v>
      </c>
      <c r="D36" s="3">
        <v>19</v>
      </c>
      <c r="E36" s="5" t="s">
        <v>112</v>
      </c>
      <c r="F36" s="1" t="s">
        <v>111</v>
      </c>
      <c r="G36" s="4"/>
      <c r="H36" s="1"/>
    </row>
    <row r="37" spans="2:8" ht="22.5" x14ac:dyDescent="0.25">
      <c r="B37" s="1" t="s">
        <v>28</v>
      </c>
      <c r="C37" s="20" t="s">
        <v>31</v>
      </c>
      <c r="D37" s="3">
        <v>20</v>
      </c>
      <c r="E37" s="5" t="s">
        <v>29</v>
      </c>
      <c r="F37" s="1" t="s">
        <v>113</v>
      </c>
      <c r="G37" s="4"/>
      <c r="H37" s="1"/>
    </row>
    <row r="38" spans="2:8" ht="22.5" x14ac:dyDescent="0.25">
      <c r="B38" s="1" t="s">
        <v>28</v>
      </c>
      <c r="C38" s="20" t="s">
        <v>31</v>
      </c>
      <c r="D38" s="3">
        <v>21</v>
      </c>
      <c r="E38" s="5" t="s">
        <v>30</v>
      </c>
      <c r="F38" s="1" t="s">
        <v>114</v>
      </c>
      <c r="G38" s="4"/>
      <c r="H38" s="1"/>
    </row>
    <row r="39" spans="2:8" ht="23.25" x14ac:dyDescent="0.25">
      <c r="B39" s="1" t="s">
        <v>28</v>
      </c>
      <c r="C39" s="20" t="s">
        <v>32</v>
      </c>
      <c r="D39" s="3">
        <v>22</v>
      </c>
      <c r="E39" s="5" t="s">
        <v>33</v>
      </c>
      <c r="F39" s="1" t="s">
        <v>115</v>
      </c>
      <c r="G39" s="4"/>
      <c r="H39" s="1"/>
    </row>
    <row r="40" spans="2:8" ht="23.25" x14ac:dyDescent="0.25">
      <c r="B40" s="1" t="s">
        <v>28</v>
      </c>
      <c r="C40" s="20" t="s">
        <v>32</v>
      </c>
      <c r="D40" s="3">
        <v>23</v>
      </c>
      <c r="E40" s="5" t="s">
        <v>34</v>
      </c>
      <c r="F40" s="1" t="s">
        <v>116</v>
      </c>
      <c r="G40" s="4"/>
      <c r="H40" s="1"/>
    </row>
    <row r="41" spans="2:8" ht="23.25" x14ac:dyDescent="0.25">
      <c r="B41" s="1" t="s">
        <v>28</v>
      </c>
      <c r="C41" s="20" t="s">
        <v>32</v>
      </c>
      <c r="D41" s="3">
        <v>24</v>
      </c>
      <c r="E41" s="5" t="s">
        <v>35</v>
      </c>
      <c r="F41" s="1" t="s">
        <v>117</v>
      </c>
      <c r="G41" s="4"/>
      <c r="H41" s="1"/>
    </row>
    <row r="42" spans="2:8" ht="34.5" x14ac:dyDescent="0.25">
      <c r="B42" s="1" t="s">
        <v>28</v>
      </c>
      <c r="C42" s="20" t="s">
        <v>32</v>
      </c>
      <c r="D42" s="3">
        <v>25</v>
      </c>
      <c r="E42" s="5" t="s">
        <v>36</v>
      </c>
      <c r="F42" s="1" t="s">
        <v>118</v>
      </c>
      <c r="G42" s="4"/>
      <c r="H42" s="1"/>
    </row>
    <row r="43" spans="2:8" ht="22.5" x14ac:dyDescent="0.25">
      <c r="B43" s="1" t="s">
        <v>28</v>
      </c>
      <c r="C43" s="20" t="s">
        <v>32</v>
      </c>
      <c r="D43" s="3">
        <v>26</v>
      </c>
      <c r="E43" s="5" t="s">
        <v>37</v>
      </c>
      <c r="F43" s="1" t="s">
        <v>119</v>
      </c>
      <c r="G43" s="4"/>
      <c r="H43" s="1"/>
    </row>
    <row r="44" spans="2:8" ht="34.5" x14ac:dyDescent="0.25">
      <c r="B44" s="1" t="s">
        <v>28</v>
      </c>
      <c r="C44" s="20" t="s">
        <v>38</v>
      </c>
      <c r="D44" s="3">
        <v>27</v>
      </c>
      <c r="E44" s="5" t="s">
        <v>39</v>
      </c>
      <c r="F44" s="1" t="s">
        <v>120</v>
      </c>
      <c r="G44" s="4"/>
      <c r="H44" s="1"/>
    </row>
    <row r="45" spans="2:8" ht="45.75" x14ac:dyDescent="0.25">
      <c r="B45" s="1" t="s">
        <v>28</v>
      </c>
      <c r="C45" s="20" t="s">
        <v>121</v>
      </c>
      <c r="D45" s="3">
        <v>28</v>
      </c>
      <c r="E45" s="5" t="s">
        <v>40</v>
      </c>
      <c r="F45" s="1" t="s">
        <v>122</v>
      </c>
      <c r="G45" s="6"/>
      <c r="H45" s="1"/>
    </row>
    <row r="46" spans="2:8" ht="68.25" x14ac:dyDescent="0.25">
      <c r="B46" s="1" t="s">
        <v>28</v>
      </c>
      <c r="C46" s="20" t="s">
        <v>121</v>
      </c>
      <c r="D46" s="3">
        <v>29</v>
      </c>
      <c r="E46" s="5" t="s">
        <v>41</v>
      </c>
      <c r="F46" s="1" t="s">
        <v>123</v>
      </c>
      <c r="G46" s="5"/>
      <c r="H46" s="1"/>
    </row>
    <row r="47" spans="2:8" ht="23.25" x14ac:dyDescent="0.25">
      <c r="B47" s="1" t="s">
        <v>28</v>
      </c>
      <c r="C47" s="20" t="s">
        <v>121</v>
      </c>
      <c r="D47" s="3">
        <v>30</v>
      </c>
      <c r="E47" s="5" t="s">
        <v>42</v>
      </c>
      <c r="F47" s="1" t="s">
        <v>124</v>
      </c>
      <c r="G47" s="4"/>
      <c r="H47" s="1"/>
    </row>
    <row r="48" spans="2:8" x14ac:dyDescent="0.25">
      <c r="B48" s="1" t="s">
        <v>28</v>
      </c>
      <c r="C48" s="20" t="s">
        <v>121</v>
      </c>
      <c r="D48" s="3">
        <v>31</v>
      </c>
      <c r="E48" s="5" t="s">
        <v>43</v>
      </c>
      <c r="F48" s="1" t="s">
        <v>125</v>
      </c>
      <c r="G48" s="4"/>
      <c r="H48" s="1"/>
    </row>
    <row r="49" spans="2:8" ht="23.25" x14ac:dyDescent="0.25">
      <c r="B49" s="1" t="s">
        <v>28</v>
      </c>
      <c r="C49" s="20" t="s">
        <v>45</v>
      </c>
      <c r="D49" s="3">
        <v>32</v>
      </c>
      <c r="E49" s="5" t="s">
        <v>44</v>
      </c>
      <c r="F49" s="1" t="s">
        <v>126</v>
      </c>
      <c r="G49" s="4"/>
      <c r="H49" s="1"/>
    </row>
    <row r="50" spans="2:8" ht="23.25" x14ac:dyDescent="0.25">
      <c r="B50" s="1" t="s">
        <v>28</v>
      </c>
      <c r="C50" s="20" t="s">
        <v>58</v>
      </c>
      <c r="D50" s="3">
        <v>33</v>
      </c>
      <c r="E50" s="5" t="s">
        <v>46</v>
      </c>
      <c r="F50" s="1" t="s">
        <v>127</v>
      </c>
      <c r="G50" s="4"/>
      <c r="H50" s="1"/>
    </row>
    <row r="51" spans="2:8" ht="34.5" x14ac:dyDescent="0.25">
      <c r="B51" s="1" t="s">
        <v>28</v>
      </c>
      <c r="C51" s="20" t="s">
        <v>58</v>
      </c>
      <c r="D51" s="3">
        <v>34</v>
      </c>
      <c r="E51" s="5" t="s">
        <v>47</v>
      </c>
      <c r="F51" s="1" t="s">
        <v>128</v>
      </c>
      <c r="G51" s="4"/>
      <c r="H51" s="1"/>
    </row>
    <row r="52" spans="2:8" x14ac:dyDescent="0.25">
      <c r="B52" s="1" t="s">
        <v>28</v>
      </c>
      <c r="C52" s="20" t="s">
        <v>58</v>
      </c>
      <c r="D52" s="3">
        <v>35</v>
      </c>
      <c r="E52" s="5" t="s">
        <v>48</v>
      </c>
      <c r="F52" s="1" t="s">
        <v>129</v>
      </c>
      <c r="G52" s="4"/>
      <c r="H52" s="1"/>
    </row>
    <row r="53" spans="2:8" x14ac:dyDescent="0.25">
      <c r="B53" s="1" t="s">
        <v>28</v>
      </c>
      <c r="C53" s="20" t="s">
        <v>58</v>
      </c>
      <c r="D53" s="3">
        <v>36</v>
      </c>
      <c r="E53" s="5" t="s">
        <v>49</v>
      </c>
      <c r="F53" s="1" t="s">
        <v>130</v>
      </c>
      <c r="G53" s="4"/>
      <c r="H53" s="1"/>
    </row>
    <row r="54" spans="2:8" ht="34.5" x14ac:dyDescent="0.25">
      <c r="B54" s="1" t="s">
        <v>28</v>
      </c>
      <c r="C54" s="20" t="s">
        <v>58</v>
      </c>
      <c r="D54" s="3">
        <v>37</v>
      </c>
      <c r="E54" s="5" t="s">
        <v>50</v>
      </c>
      <c r="F54" s="1" t="s">
        <v>131</v>
      </c>
      <c r="G54" s="4"/>
      <c r="H54" s="1"/>
    </row>
    <row r="55" spans="2:8" ht="23.25" x14ac:dyDescent="0.25">
      <c r="B55" s="1" t="s">
        <v>28</v>
      </c>
      <c r="C55" s="20" t="s">
        <v>58</v>
      </c>
      <c r="D55" s="3">
        <v>38</v>
      </c>
      <c r="E55" s="5" t="s">
        <v>51</v>
      </c>
      <c r="F55" s="1" t="s">
        <v>132</v>
      </c>
      <c r="G55" s="4"/>
      <c r="H55" s="1"/>
    </row>
    <row r="56" spans="2:8" ht="23.25" x14ac:dyDescent="0.25">
      <c r="B56" s="1" t="s">
        <v>28</v>
      </c>
      <c r="C56" s="20" t="s">
        <v>58</v>
      </c>
      <c r="D56" s="3">
        <v>39</v>
      </c>
      <c r="E56" s="5" t="s">
        <v>52</v>
      </c>
      <c r="F56" s="1" t="s">
        <v>133</v>
      </c>
      <c r="G56" s="4"/>
      <c r="H56" s="1"/>
    </row>
    <row r="57" spans="2:8" x14ac:dyDescent="0.25">
      <c r="B57" s="1" t="s">
        <v>28</v>
      </c>
      <c r="C57" s="20" t="s">
        <v>58</v>
      </c>
      <c r="D57" s="3">
        <v>40</v>
      </c>
      <c r="E57" s="5" t="s">
        <v>53</v>
      </c>
      <c r="F57" s="1" t="s">
        <v>134</v>
      </c>
      <c r="G57" s="4"/>
      <c r="H57" s="1"/>
    </row>
    <row r="58" spans="2:8" ht="23.25" x14ac:dyDescent="0.25">
      <c r="B58" s="1" t="s">
        <v>28</v>
      </c>
      <c r="C58" s="20" t="s">
        <v>58</v>
      </c>
      <c r="D58" s="3">
        <v>41</v>
      </c>
      <c r="E58" s="5" t="s">
        <v>54</v>
      </c>
      <c r="F58" s="1" t="s">
        <v>135</v>
      </c>
      <c r="G58" s="4"/>
      <c r="H58" s="1"/>
    </row>
    <row r="59" spans="2:8" x14ac:dyDescent="0.25">
      <c r="B59" s="1" t="s">
        <v>28</v>
      </c>
      <c r="C59" s="20" t="s">
        <v>58</v>
      </c>
      <c r="D59" s="3">
        <v>42</v>
      </c>
      <c r="E59" s="5" t="s">
        <v>55</v>
      </c>
      <c r="F59" s="1" t="s">
        <v>136</v>
      </c>
      <c r="G59" s="4"/>
      <c r="H59" s="1"/>
    </row>
    <row r="60" spans="2:8" ht="34.5" x14ac:dyDescent="0.25">
      <c r="B60" s="1" t="s">
        <v>28</v>
      </c>
      <c r="C60" s="20" t="s">
        <v>58</v>
      </c>
      <c r="D60" s="3">
        <v>43</v>
      </c>
      <c r="E60" s="5" t="s">
        <v>56</v>
      </c>
      <c r="F60" s="1" t="s">
        <v>137</v>
      </c>
      <c r="G60" s="4"/>
      <c r="H60" s="1"/>
    </row>
    <row r="61" spans="2:8" ht="23.25" x14ac:dyDescent="0.25">
      <c r="B61" s="1" t="s">
        <v>28</v>
      </c>
      <c r="C61" s="20" t="s">
        <v>58</v>
      </c>
      <c r="D61" s="3">
        <v>44</v>
      </c>
      <c r="E61" s="5" t="s">
        <v>57</v>
      </c>
      <c r="F61" s="1" t="s">
        <v>138</v>
      </c>
      <c r="G61" s="4"/>
      <c r="H61" s="1"/>
    </row>
    <row r="62" spans="2:8" ht="23.25" x14ac:dyDescent="0.25">
      <c r="B62" s="1" t="s">
        <v>69</v>
      </c>
      <c r="C62" s="20" t="s">
        <v>59</v>
      </c>
      <c r="D62" s="3">
        <v>45</v>
      </c>
      <c r="E62" s="5" t="s">
        <v>60</v>
      </c>
      <c r="F62" s="1" t="s">
        <v>139</v>
      </c>
      <c r="G62" s="4"/>
      <c r="H62" s="1"/>
    </row>
    <row r="63" spans="2:8" ht="23.25" x14ac:dyDescent="0.25">
      <c r="B63" s="1" t="s">
        <v>69</v>
      </c>
      <c r="C63" s="20" t="s">
        <v>59</v>
      </c>
      <c r="D63" s="3">
        <v>46</v>
      </c>
      <c r="E63" s="5" t="s">
        <v>61</v>
      </c>
      <c r="F63" s="1" t="s">
        <v>140</v>
      </c>
      <c r="G63" s="4"/>
      <c r="H63" s="1"/>
    </row>
    <row r="64" spans="2:8" x14ac:dyDescent="0.25">
      <c r="B64" s="1" t="s">
        <v>69</v>
      </c>
      <c r="C64" s="20" t="s">
        <v>59</v>
      </c>
      <c r="D64" s="3">
        <v>47</v>
      </c>
      <c r="E64" s="5" t="s">
        <v>62</v>
      </c>
      <c r="F64" s="1" t="s">
        <v>141</v>
      </c>
      <c r="G64" s="4"/>
      <c r="H64" s="1"/>
    </row>
    <row r="65" spans="2:8" x14ac:dyDescent="0.25">
      <c r="B65" s="1" t="s">
        <v>69</v>
      </c>
      <c r="C65" s="20" t="s">
        <v>59</v>
      </c>
      <c r="D65" s="3">
        <v>48</v>
      </c>
      <c r="E65" s="5" t="s">
        <v>63</v>
      </c>
      <c r="F65" s="1" t="s">
        <v>142</v>
      </c>
      <c r="G65" s="4"/>
      <c r="H65" s="1"/>
    </row>
    <row r="66" spans="2:8" x14ac:dyDescent="0.25">
      <c r="B66" s="1" t="s">
        <v>69</v>
      </c>
      <c r="C66" s="20" t="s">
        <v>59</v>
      </c>
      <c r="D66" s="3">
        <v>49</v>
      </c>
      <c r="E66" s="5" t="s">
        <v>64</v>
      </c>
      <c r="F66" s="1" t="s">
        <v>143</v>
      </c>
      <c r="G66" s="4"/>
      <c r="H66" s="1"/>
    </row>
    <row r="67" spans="2:8" ht="34.5" x14ac:dyDescent="0.25">
      <c r="B67" s="1" t="s">
        <v>69</v>
      </c>
      <c r="C67" s="20" t="s">
        <v>59</v>
      </c>
      <c r="D67" s="3">
        <v>50</v>
      </c>
      <c r="E67" s="5" t="s">
        <v>65</v>
      </c>
      <c r="F67" s="1" t="s">
        <v>144</v>
      </c>
      <c r="G67" s="4"/>
      <c r="H67" s="1"/>
    </row>
    <row r="68" spans="2:8" ht="23.25" x14ac:dyDescent="0.25">
      <c r="B68" s="1" t="s">
        <v>69</v>
      </c>
      <c r="C68" s="20" t="s">
        <v>59</v>
      </c>
      <c r="D68" s="3">
        <v>51</v>
      </c>
      <c r="E68" s="5" t="s">
        <v>66</v>
      </c>
      <c r="F68" s="1" t="s">
        <v>145</v>
      </c>
      <c r="G68" s="4"/>
      <c r="H68" s="1"/>
    </row>
    <row r="69" spans="2:8" x14ac:dyDescent="0.25">
      <c r="B69" s="1" t="s">
        <v>69</v>
      </c>
      <c r="C69" s="20" t="s">
        <v>59</v>
      </c>
      <c r="D69" s="3">
        <v>52</v>
      </c>
      <c r="E69" s="5" t="s">
        <v>67</v>
      </c>
      <c r="F69" s="1" t="s">
        <v>146</v>
      </c>
      <c r="G69" s="4"/>
      <c r="H69" s="1"/>
    </row>
    <row r="70" spans="2:8" x14ac:dyDescent="0.25">
      <c r="B70" s="1" t="s">
        <v>69</v>
      </c>
      <c r="C70" s="20" t="s">
        <v>59</v>
      </c>
      <c r="D70" s="3">
        <v>53</v>
      </c>
      <c r="E70" s="5" t="s">
        <v>68</v>
      </c>
      <c r="F70" s="1" t="s">
        <v>147</v>
      </c>
      <c r="G70" s="4"/>
      <c r="H70" s="1"/>
    </row>
    <row r="71" spans="2:8" ht="34.5" x14ac:dyDescent="0.25">
      <c r="B71" s="1" t="s">
        <v>69</v>
      </c>
      <c r="C71" s="20" t="s">
        <v>70</v>
      </c>
      <c r="D71" s="3">
        <v>54</v>
      </c>
      <c r="E71" s="5" t="s">
        <v>71</v>
      </c>
      <c r="F71" s="1" t="s">
        <v>148</v>
      </c>
      <c r="G71" s="4"/>
      <c r="H71" s="1"/>
    </row>
    <row r="72" spans="2:8" ht="34.5" x14ac:dyDescent="0.25">
      <c r="B72" s="1" t="s">
        <v>69</v>
      </c>
      <c r="C72" s="20" t="s">
        <v>70</v>
      </c>
      <c r="D72" s="3">
        <v>55</v>
      </c>
      <c r="E72" s="5" t="s">
        <v>72</v>
      </c>
      <c r="F72" s="1" t="s">
        <v>149</v>
      </c>
      <c r="G72" s="4"/>
      <c r="H72" s="1"/>
    </row>
    <row r="73" spans="2:8" ht="34.5" x14ac:dyDescent="0.25">
      <c r="B73" s="1" t="s">
        <v>69</v>
      </c>
      <c r="C73" s="20" t="s">
        <v>70</v>
      </c>
      <c r="D73" s="3">
        <v>56</v>
      </c>
      <c r="E73" s="5" t="s">
        <v>73</v>
      </c>
      <c r="F73" s="1" t="s">
        <v>150</v>
      </c>
      <c r="G73" s="4"/>
      <c r="H73" s="1"/>
    </row>
    <row r="74" spans="2:8" ht="22.5" x14ac:dyDescent="0.25">
      <c r="B74" s="1" t="s">
        <v>69</v>
      </c>
      <c r="C74" s="20" t="s">
        <v>70</v>
      </c>
      <c r="D74" s="3">
        <v>57</v>
      </c>
      <c r="E74" s="5" t="s">
        <v>74</v>
      </c>
      <c r="F74" s="1" t="s">
        <v>151</v>
      </c>
      <c r="G74" s="4"/>
      <c r="H74" s="1"/>
    </row>
    <row r="75" spans="2:8" ht="23.25" x14ac:dyDescent="0.25">
      <c r="B75" s="1" t="s">
        <v>69</v>
      </c>
      <c r="C75" s="20" t="s">
        <v>81</v>
      </c>
      <c r="D75" s="3">
        <v>58</v>
      </c>
      <c r="E75" s="5" t="s">
        <v>75</v>
      </c>
      <c r="F75" s="1" t="s">
        <v>152</v>
      </c>
      <c r="G75" s="4"/>
      <c r="H75" s="1"/>
    </row>
    <row r="76" spans="2:8" x14ac:dyDescent="0.25">
      <c r="B76" s="1" t="s">
        <v>69</v>
      </c>
      <c r="C76" s="20" t="s">
        <v>81</v>
      </c>
      <c r="D76" s="3">
        <v>59</v>
      </c>
      <c r="E76" s="5" t="s">
        <v>76</v>
      </c>
      <c r="F76" s="1" t="s">
        <v>153</v>
      </c>
      <c r="G76" s="4"/>
      <c r="H76" s="1"/>
    </row>
    <row r="77" spans="2:8" ht="23.25" x14ac:dyDescent="0.25">
      <c r="B77" s="1" t="s">
        <v>69</v>
      </c>
      <c r="C77" s="20" t="s">
        <v>81</v>
      </c>
      <c r="D77" s="3">
        <v>60</v>
      </c>
      <c r="E77" s="5" t="s">
        <v>77</v>
      </c>
      <c r="F77" s="1" t="s">
        <v>154</v>
      </c>
      <c r="G77" s="4"/>
      <c r="H77" s="1"/>
    </row>
    <row r="78" spans="2:8" ht="23.25" x14ac:dyDescent="0.25">
      <c r="B78" s="1" t="s">
        <v>69</v>
      </c>
      <c r="C78" s="20" t="s">
        <v>81</v>
      </c>
      <c r="D78" s="3">
        <v>61</v>
      </c>
      <c r="E78" s="5" t="s">
        <v>78</v>
      </c>
      <c r="F78" s="1" t="s">
        <v>155</v>
      </c>
      <c r="G78" s="4"/>
      <c r="H78" s="1"/>
    </row>
    <row r="79" spans="2:8" ht="23.25" x14ac:dyDescent="0.25">
      <c r="B79" s="1" t="s">
        <v>69</v>
      </c>
      <c r="C79" s="20" t="s">
        <v>81</v>
      </c>
      <c r="D79" s="3">
        <v>62</v>
      </c>
      <c r="E79" s="5" t="s">
        <v>79</v>
      </c>
      <c r="F79" s="1" t="s">
        <v>156</v>
      </c>
      <c r="G79" s="4"/>
      <c r="H79" s="1"/>
    </row>
    <row r="80" spans="2:8" x14ac:dyDescent="0.25">
      <c r="B80" s="1" t="s">
        <v>69</v>
      </c>
      <c r="C80" s="20" t="s">
        <v>81</v>
      </c>
      <c r="D80" s="3">
        <v>63</v>
      </c>
      <c r="E80" s="5" t="s">
        <v>80</v>
      </c>
      <c r="F80" s="1" t="s">
        <v>157</v>
      </c>
      <c r="G80" s="4"/>
      <c r="H80" s="1"/>
    </row>
    <row r="81" spans="2:8" x14ac:dyDescent="0.25">
      <c r="B81" s="1" t="s">
        <v>69</v>
      </c>
      <c r="C81" s="20" t="s">
        <v>85</v>
      </c>
      <c r="D81" s="3">
        <v>64</v>
      </c>
      <c r="E81" s="5" t="s">
        <v>82</v>
      </c>
      <c r="F81" s="1" t="s">
        <v>158</v>
      </c>
      <c r="G81" s="4"/>
      <c r="H81" s="1"/>
    </row>
    <row r="82" spans="2:8" x14ac:dyDescent="0.25">
      <c r="B82" s="1" t="s">
        <v>69</v>
      </c>
      <c r="C82" s="20" t="s">
        <v>85</v>
      </c>
      <c r="D82" s="3">
        <v>65</v>
      </c>
      <c r="E82" s="5" t="s">
        <v>160</v>
      </c>
      <c r="F82" s="1" t="s">
        <v>159</v>
      </c>
      <c r="G82" s="4"/>
      <c r="H82" s="1"/>
    </row>
    <row r="83" spans="2:8" x14ac:dyDescent="0.25">
      <c r="B83" s="1" t="s">
        <v>69</v>
      </c>
      <c r="C83" s="20" t="s">
        <v>85</v>
      </c>
      <c r="D83" s="3">
        <v>66</v>
      </c>
      <c r="E83" s="5" t="s">
        <v>83</v>
      </c>
      <c r="F83" s="1" t="s">
        <v>161</v>
      </c>
      <c r="G83" s="4"/>
      <c r="H83" s="1"/>
    </row>
    <row r="84" spans="2:8" x14ac:dyDescent="0.25">
      <c r="B84" s="1" t="s">
        <v>69</v>
      </c>
      <c r="C84" s="20" t="s">
        <v>84</v>
      </c>
      <c r="D84" s="3">
        <v>67</v>
      </c>
      <c r="E84" s="5" t="s">
        <v>86</v>
      </c>
      <c r="F84" s="1" t="s">
        <v>162</v>
      </c>
      <c r="G84" s="4"/>
      <c r="H84" s="1"/>
    </row>
    <row r="85" spans="2:8" ht="23.25" x14ac:dyDescent="0.25">
      <c r="B85" s="1" t="s">
        <v>69</v>
      </c>
      <c r="C85" s="20" t="s">
        <v>84</v>
      </c>
      <c r="D85" s="3">
        <v>68</v>
      </c>
      <c r="E85" s="5" t="s">
        <v>87</v>
      </c>
      <c r="F85" s="1" t="s">
        <v>163</v>
      </c>
      <c r="G85" s="4"/>
      <c r="H85" s="1"/>
    </row>
    <row r="86" spans="2:8" ht="23.25" x14ac:dyDescent="0.25">
      <c r="B86" s="1" t="s">
        <v>69</v>
      </c>
      <c r="C86" s="20" t="s">
        <v>84</v>
      </c>
      <c r="D86" s="3">
        <v>69</v>
      </c>
      <c r="E86" s="5" t="s">
        <v>88</v>
      </c>
      <c r="F86" s="1" t="s">
        <v>164</v>
      </c>
      <c r="G86" s="4"/>
      <c r="H86" s="1"/>
    </row>
    <row r="87" spans="2:8" x14ac:dyDescent="0.25">
      <c r="B87" s="1" t="s">
        <v>69</v>
      </c>
      <c r="C87" s="20" t="s">
        <v>84</v>
      </c>
      <c r="D87" s="3">
        <v>70</v>
      </c>
      <c r="E87" s="5" t="s">
        <v>89</v>
      </c>
      <c r="F87" s="1" t="s">
        <v>165</v>
      </c>
      <c r="G87" s="4"/>
      <c r="H87" s="1"/>
    </row>
    <row r="88" spans="2:8" x14ac:dyDescent="0.25">
      <c r="B88" s="1" t="s">
        <v>69</v>
      </c>
      <c r="C88" s="20" t="s">
        <v>84</v>
      </c>
      <c r="D88" s="3">
        <v>71</v>
      </c>
      <c r="E88" s="5" t="s">
        <v>90</v>
      </c>
      <c r="F88" s="1" t="s">
        <v>166</v>
      </c>
      <c r="G88" s="4"/>
      <c r="H88" s="1"/>
    </row>
    <row r="89" spans="2:8" x14ac:dyDescent="0.25">
      <c r="B89" s="1" t="s">
        <v>69</v>
      </c>
      <c r="C89" s="20" t="s">
        <v>84</v>
      </c>
      <c r="D89" s="3">
        <v>72</v>
      </c>
      <c r="E89" s="5" t="s">
        <v>91</v>
      </c>
      <c r="F89" s="1" t="s">
        <v>167</v>
      </c>
      <c r="G89" s="4"/>
      <c r="H89" s="1"/>
    </row>
    <row r="90" spans="2:8" x14ac:dyDescent="0.25">
      <c r="B90" s="1" t="s">
        <v>69</v>
      </c>
      <c r="C90" s="20" t="s">
        <v>84</v>
      </c>
      <c r="D90" s="3">
        <v>73</v>
      </c>
      <c r="E90" s="5" t="s">
        <v>169</v>
      </c>
      <c r="F90" s="1" t="s">
        <v>170</v>
      </c>
      <c r="G90" s="4"/>
      <c r="H90" s="1"/>
    </row>
    <row r="91" spans="2:8" x14ac:dyDescent="0.25">
      <c r="B91" s="1" t="s">
        <v>69</v>
      </c>
      <c r="C91" s="20" t="s">
        <v>84</v>
      </c>
      <c r="D91" s="3">
        <v>74</v>
      </c>
      <c r="E91" s="5" t="s">
        <v>92</v>
      </c>
      <c r="F91" s="1" t="s">
        <v>168</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0"/>
  <sheetViews>
    <sheetView tabSelected="1" zoomScale="90" zoomScaleNormal="90" workbookViewId="0">
      <selection activeCell="C9" sqref="C9"/>
    </sheetView>
  </sheetViews>
  <sheetFormatPr baseColWidth="10" defaultRowHeight="15" x14ac:dyDescent="0.25"/>
  <cols>
    <col min="1" max="1" width="24.85546875" customWidth="1"/>
    <col min="2" max="9" width="19.28515625" customWidth="1"/>
  </cols>
  <sheetData>
    <row r="2" spans="1:9" ht="15" customHeight="1" x14ac:dyDescent="0.25">
      <c r="B2" s="78" t="s">
        <v>236</v>
      </c>
      <c r="C2" s="79"/>
      <c r="D2" s="79"/>
      <c r="E2" s="80"/>
      <c r="F2" s="75" t="s">
        <v>237</v>
      </c>
      <c r="G2" s="76"/>
      <c r="H2" s="76"/>
      <c r="I2" s="77"/>
    </row>
    <row r="3" spans="1:9" ht="50.25" customHeight="1" x14ac:dyDescent="0.25">
      <c r="A3" s="21"/>
      <c r="B3" s="25" t="s">
        <v>224</v>
      </c>
      <c r="C3" s="25" t="s">
        <v>225</v>
      </c>
      <c r="D3" s="25" t="s">
        <v>226</v>
      </c>
      <c r="E3" s="25" t="s">
        <v>227</v>
      </c>
      <c r="F3" s="26" t="s">
        <v>232</v>
      </c>
      <c r="G3" s="26" t="s">
        <v>233</v>
      </c>
      <c r="H3" s="26" t="s">
        <v>234</v>
      </c>
      <c r="I3" s="27" t="s">
        <v>235</v>
      </c>
    </row>
    <row r="4" spans="1:9" x14ac:dyDescent="0.25">
      <c r="A4" s="24" t="s">
        <v>219</v>
      </c>
      <c r="B4" s="24" t="s">
        <v>220</v>
      </c>
      <c r="C4" s="24" t="s">
        <v>221</v>
      </c>
      <c r="D4" s="24" t="s">
        <v>222</v>
      </c>
      <c r="E4" s="24" t="s">
        <v>223</v>
      </c>
      <c r="F4" s="24" t="s">
        <v>228</v>
      </c>
      <c r="G4" s="24" t="s">
        <v>229</v>
      </c>
      <c r="H4" s="24" t="s">
        <v>230</v>
      </c>
      <c r="I4" s="24" t="s">
        <v>231</v>
      </c>
    </row>
    <row r="5" spans="1:9" ht="16.5" customHeight="1" x14ac:dyDescent="0.3">
      <c r="A5" s="22" t="s">
        <v>1</v>
      </c>
      <c r="B5" s="23"/>
      <c r="C5" s="23"/>
      <c r="D5" s="23"/>
      <c r="E5" s="63"/>
      <c r="F5" s="23"/>
      <c r="G5" s="23"/>
      <c r="H5" s="23"/>
      <c r="I5" s="23"/>
    </row>
    <row r="6" spans="1:9" ht="82.5" x14ac:dyDescent="0.25">
      <c r="A6" s="5" t="s">
        <v>2</v>
      </c>
      <c r="B6" s="64" t="s">
        <v>330</v>
      </c>
      <c r="C6" s="65" t="s">
        <v>327</v>
      </c>
      <c r="D6" s="65" t="s">
        <v>343</v>
      </c>
      <c r="E6" s="64" t="s">
        <v>329</v>
      </c>
      <c r="F6" s="23"/>
      <c r="G6" s="23"/>
      <c r="H6" s="23"/>
      <c r="I6" s="23"/>
    </row>
    <row r="7" spans="1:9" ht="49.5" x14ac:dyDescent="0.3">
      <c r="A7" s="5" t="s">
        <v>2</v>
      </c>
      <c r="B7" s="23"/>
      <c r="C7" s="62" t="s">
        <v>328</v>
      </c>
      <c r="D7" s="65"/>
      <c r="E7" s="23"/>
      <c r="F7" s="23"/>
      <c r="G7" s="23"/>
      <c r="H7" s="23"/>
      <c r="I7" s="23"/>
    </row>
    <row r="8" spans="1:9" ht="49.5" x14ac:dyDescent="0.3">
      <c r="A8" s="5" t="s">
        <v>2</v>
      </c>
      <c r="B8" s="23"/>
      <c r="C8" s="62" t="s">
        <v>344</v>
      </c>
      <c r="D8" s="23"/>
      <c r="E8" s="23"/>
      <c r="F8" s="23"/>
      <c r="G8" s="23"/>
      <c r="H8" s="23"/>
      <c r="I8" s="23"/>
    </row>
    <row r="9" spans="1:9" x14ac:dyDescent="0.25">
      <c r="A9" s="22" t="s">
        <v>3</v>
      </c>
      <c r="B9" s="23"/>
      <c r="C9" s="23"/>
      <c r="D9" s="23"/>
      <c r="E9" s="23"/>
      <c r="F9" s="23"/>
      <c r="G9" s="23"/>
      <c r="H9" s="23"/>
      <c r="I9" s="23"/>
    </row>
    <row r="10" spans="1:9" ht="22.5" x14ac:dyDescent="0.25">
      <c r="A10" s="22" t="s">
        <v>4</v>
      </c>
      <c r="B10" s="23"/>
      <c r="C10" s="23"/>
      <c r="D10" s="23"/>
      <c r="E10" s="23"/>
      <c r="F10" s="23"/>
      <c r="G10" s="23"/>
      <c r="H10" s="23"/>
      <c r="I10" s="23"/>
    </row>
    <row r="11" spans="1:9" ht="22.5" x14ac:dyDescent="0.25">
      <c r="A11" s="22" t="s">
        <v>5</v>
      </c>
      <c r="B11" s="23"/>
      <c r="C11" s="23"/>
      <c r="D11" s="23"/>
      <c r="E11" s="23"/>
      <c r="F11" s="23"/>
      <c r="G11" s="23"/>
      <c r="H11" s="23"/>
      <c r="I11" s="23"/>
    </row>
    <row r="12" spans="1:9" ht="22.5" x14ac:dyDescent="0.25">
      <c r="A12" s="22" t="s">
        <v>6</v>
      </c>
      <c r="B12" s="23"/>
      <c r="C12" s="23"/>
      <c r="D12" s="23"/>
      <c r="E12" s="23"/>
      <c r="F12" s="23"/>
      <c r="G12" s="23"/>
      <c r="H12" s="23"/>
      <c r="I12" s="23"/>
    </row>
    <row r="13" spans="1:9" ht="23.25" x14ac:dyDescent="0.25">
      <c r="A13" s="5" t="s">
        <v>10</v>
      </c>
      <c r="B13" s="23"/>
      <c r="C13" s="23"/>
      <c r="D13" s="23"/>
      <c r="E13" s="23"/>
      <c r="F13" s="23"/>
      <c r="G13" s="23"/>
      <c r="H13" s="23"/>
      <c r="I13" s="23"/>
    </row>
    <row r="14" spans="1:9" x14ac:dyDescent="0.25">
      <c r="A14" s="5" t="s">
        <v>11</v>
      </c>
      <c r="B14" s="23"/>
      <c r="C14" s="23"/>
      <c r="D14" s="23"/>
      <c r="E14" s="23"/>
      <c r="F14" s="23"/>
      <c r="G14" s="23"/>
      <c r="H14" s="23"/>
      <c r="I14" s="23"/>
    </row>
    <row r="15" spans="1:9" x14ac:dyDescent="0.25">
      <c r="A15" s="5" t="s">
        <v>12</v>
      </c>
      <c r="B15" s="23"/>
      <c r="C15" s="23"/>
      <c r="D15" s="23"/>
      <c r="E15" s="23"/>
      <c r="F15" s="23"/>
      <c r="G15" s="23"/>
      <c r="H15" s="23"/>
      <c r="I15" s="23"/>
    </row>
    <row r="16" spans="1:9" ht="15" customHeight="1" x14ac:dyDescent="0.25">
      <c r="A16" s="5" t="s">
        <v>13</v>
      </c>
      <c r="B16" s="23"/>
      <c r="C16" s="23"/>
      <c r="D16" s="23"/>
      <c r="E16" s="23"/>
      <c r="F16" s="23"/>
      <c r="G16" s="23"/>
      <c r="H16" s="23"/>
      <c r="I16" s="23"/>
    </row>
    <row r="17" spans="1:9" x14ac:dyDescent="0.25">
      <c r="A17" s="5" t="s">
        <v>18</v>
      </c>
      <c r="B17" s="23"/>
      <c r="C17" s="23"/>
      <c r="D17" s="23"/>
      <c r="E17" s="23"/>
      <c r="F17" s="23"/>
      <c r="G17" s="23"/>
      <c r="H17" s="23"/>
      <c r="I17" s="23"/>
    </row>
    <row r="18" spans="1:9" x14ac:dyDescent="0.25">
      <c r="A18" s="5" t="s">
        <v>19</v>
      </c>
      <c r="B18" s="23"/>
      <c r="C18" s="23"/>
      <c r="D18" s="23"/>
      <c r="E18" s="23"/>
      <c r="F18" s="23"/>
      <c r="G18" s="23"/>
      <c r="H18" s="23"/>
      <c r="I18" s="23"/>
    </row>
    <row r="19" spans="1:9" x14ac:dyDescent="0.25">
      <c r="A19" s="5" t="s">
        <v>21</v>
      </c>
      <c r="B19" s="23"/>
      <c r="C19" s="23"/>
      <c r="D19" s="23"/>
      <c r="E19" s="23"/>
      <c r="F19" s="23"/>
      <c r="G19" s="23"/>
      <c r="H19" s="23"/>
      <c r="I19" s="23"/>
    </row>
    <row r="20" spans="1:9" ht="15" customHeight="1" x14ac:dyDescent="0.25">
      <c r="A20" s="5" t="s">
        <v>22</v>
      </c>
      <c r="B20" s="23"/>
      <c r="C20" s="23"/>
      <c r="D20" s="23"/>
      <c r="E20" s="23"/>
      <c r="F20" s="23"/>
      <c r="G20" s="23"/>
      <c r="H20" s="23"/>
      <c r="I20" s="23"/>
    </row>
    <row r="21" spans="1:9" x14ac:dyDescent="0.25">
      <c r="A21" s="5" t="s">
        <v>23</v>
      </c>
      <c r="B21" s="23"/>
      <c r="C21" s="23"/>
      <c r="D21" s="23"/>
      <c r="E21" s="23"/>
      <c r="F21" s="23"/>
      <c r="G21" s="23"/>
      <c r="H21" s="23"/>
      <c r="I21" s="23"/>
    </row>
    <row r="22" spans="1:9" ht="23.25" x14ac:dyDescent="0.25">
      <c r="A22" s="5" t="s">
        <v>24</v>
      </c>
      <c r="B22" s="23"/>
      <c r="C22" s="23"/>
      <c r="D22" s="23"/>
      <c r="E22" s="23"/>
      <c r="F22" s="23"/>
      <c r="G22" s="23"/>
      <c r="H22" s="23"/>
      <c r="I22" s="23"/>
    </row>
    <row r="23" spans="1:9" x14ac:dyDescent="0.25">
      <c r="A23" s="5" t="s">
        <v>25</v>
      </c>
      <c r="B23" s="23"/>
      <c r="C23" s="23"/>
      <c r="D23" s="23"/>
      <c r="E23" s="23"/>
      <c r="F23" s="23"/>
      <c r="G23" s="23"/>
      <c r="H23" s="23"/>
      <c r="I23" s="23"/>
    </row>
    <row r="24" spans="1:9" ht="15" customHeight="1" x14ac:dyDescent="0.25">
      <c r="A24" s="5" t="s">
        <v>26</v>
      </c>
      <c r="B24" s="23"/>
      <c r="C24" s="23"/>
      <c r="D24" s="23"/>
      <c r="E24" s="23"/>
      <c r="F24" s="23"/>
      <c r="G24" s="23"/>
      <c r="H24" s="23"/>
      <c r="I24" s="23"/>
    </row>
    <row r="25" spans="1:9" ht="23.25" x14ac:dyDescent="0.25">
      <c r="A25" s="5" t="s">
        <v>112</v>
      </c>
      <c r="B25" s="23"/>
      <c r="C25" s="23"/>
      <c r="D25" s="23"/>
      <c r="E25" s="23"/>
      <c r="F25" s="23"/>
      <c r="G25" s="23"/>
      <c r="H25" s="23"/>
      <c r="I25" s="23"/>
    </row>
    <row r="26" spans="1:9" x14ac:dyDescent="0.25">
      <c r="A26" s="5" t="s">
        <v>29</v>
      </c>
      <c r="B26" s="23"/>
      <c r="C26" s="23"/>
      <c r="D26" s="23"/>
      <c r="E26" s="23"/>
      <c r="F26" s="23"/>
      <c r="G26" s="23"/>
      <c r="H26" s="23"/>
      <c r="I26" s="23"/>
    </row>
    <row r="27" spans="1:9" x14ac:dyDescent="0.25">
      <c r="A27" s="5" t="s">
        <v>30</v>
      </c>
      <c r="B27" s="23"/>
      <c r="C27" s="23"/>
      <c r="D27" s="23"/>
      <c r="E27" s="23"/>
      <c r="F27" s="23"/>
      <c r="G27" s="23"/>
      <c r="H27" s="23"/>
      <c r="I27" s="23"/>
    </row>
    <row r="28" spans="1:9" ht="23.25" x14ac:dyDescent="0.25">
      <c r="A28" s="5" t="s">
        <v>33</v>
      </c>
      <c r="B28" s="23"/>
      <c r="C28" s="23"/>
      <c r="D28" s="23"/>
      <c r="E28" s="23"/>
      <c r="F28" s="23"/>
      <c r="G28" s="23"/>
      <c r="H28" s="23"/>
      <c r="I28" s="23"/>
    </row>
    <row r="29" spans="1:9" ht="23.25" x14ac:dyDescent="0.25">
      <c r="A29" s="5" t="s">
        <v>34</v>
      </c>
      <c r="B29" s="23"/>
      <c r="C29" s="23"/>
      <c r="D29" s="23"/>
      <c r="E29" s="23"/>
      <c r="F29" s="23"/>
      <c r="G29" s="23"/>
      <c r="H29" s="23"/>
      <c r="I29" s="23"/>
    </row>
    <row r="30" spans="1:9" ht="23.25" x14ac:dyDescent="0.25">
      <c r="A30" s="5" t="s">
        <v>35</v>
      </c>
      <c r="B30" s="23"/>
      <c r="C30" s="23"/>
      <c r="D30" s="23"/>
      <c r="E30" s="23"/>
      <c r="F30" s="23"/>
      <c r="G30" s="23"/>
      <c r="H30" s="23"/>
      <c r="I30" s="23"/>
    </row>
    <row r="31" spans="1:9" ht="34.5" x14ac:dyDescent="0.25">
      <c r="A31" s="5" t="s">
        <v>36</v>
      </c>
      <c r="B31" s="23"/>
      <c r="C31" s="23"/>
      <c r="D31" s="23"/>
      <c r="E31" s="23"/>
      <c r="F31" s="23"/>
      <c r="G31" s="23"/>
      <c r="H31" s="23"/>
      <c r="I31" s="23"/>
    </row>
    <row r="32" spans="1:9" x14ac:dyDescent="0.25">
      <c r="A32" s="5" t="s">
        <v>37</v>
      </c>
      <c r="B32" s="23"/>
      <c r="C32" s="23"/>
      <c r="D32" s="23"/>
      <c r="E32" s="23"/>
      <c r="F32" s="23"/>
      <c r="G32" s="23"/>
      <c r="H32" s="23"/>
      <c r="I32" s="23"/>
    </row>
    <row r="33" spans="1:9" ht="34.5" x14ac:dyDescent="0.25">
      <c r="A33" s="5" t="s">
        <v>39</v>
      </c>
      <c r="B33" s="23"/>
      <c r="C33" s="23"/>
      <c r="D33" s="23"/>
      <c r="E33" s="23"/>
      <c r="F33" s="23"/>
      <c r="G33" s="23"/>
      <c r="H33" s="23"/>
      <c r="I33" s="23"/>
    </row>
    <row r="34" spans="1:9" ht="34.5" x14ac:dyDescent="0.25">
      <c r="A34" s="5" t="s">
        <v>40</v>
      </c>
      <c r="B34" s="23"/>
      <c r="C34" s="23"/>
      <c r="D34" s="23"/>
      <c r="E34" s="23"/>
      <c r="F34" s="23"/>
      <c r="G34" s="23"/>
      <c r="H34" s="23"/>
      <c r="I34" s="23"/>
    </row>
    <row r="35" spans="1:9" ht="57" x14ac:dyDescent="0.25">
      <c r="A35" s="5" t="s">
        <v>41</v>
      </c>
      <c r="B35" s="23"/>
      <c r="C35" s="23"/>
      <c r="D35" s="23"/>
      <c r="E35" s="23"/>
      <c r="F35" s="23"/>
      <c r="G35" s="23"/>
      <c r="H35" s="23"/>
      <c r="I35" s="23"/>
    </row>
    <row r="36" spans="1:9" ht="23.25" x14ac:dyDescent="0.25">
      <c r="A36" s="5" t="s">
        <v>42</v>
      </c>
      <c r="B36" s="23"/>
      <c r="C36" s="23"/>
      <c r="D36" s="23"/>
      <c r="E36" s="23"/>
      <c r="F36" s="23"/>
      <c r="G36" s="23"/>
      <c r="H36" s="23"/>
      <c r="I36" s="23"/>
    </row>
    <row r="37" spans="1:9" x14ac:dyDescent="0.25">
      <c r="A37" s="5" t="s">
        <v>43</v>
      </c>
      <c r="B37" s="23"/>
      <c r="C37" s="23"/>
      <c r="D37" s="23"/>
      <c r="E37" s="23"/>
      <c r="F37" s="23"/>
      <c r="G37" s="23"/>
      <c r="H37" s="23"/>
      <c r="I37" s="23"/>
    </row>
    <row r="38" spans="1:9" ht="23.25" x14ac:dyDescent="0.25">
      <c r="A38" s="5" t="s">
        <v>44</v>
      </c>
      <c r="B38" s="23"/>
      <c r="C38" s="23"/>
      <c r="D38" s="23"/>
      <c r="E38" s="23"/>
      <c r="F38" s="23"/>
      <c r="G38" s="23"/>
      <c r="H38" s="23"/>
      <c r="I38" s="23"/>
    </row>
    <row r="39" spans="1:9" ht="23.25" x14ac:dyDescent="0.25">
      <c r="A39" s="5" t="s">
        <v>46</v>
      </c>
      <c r="B39" s="23"/>
      <c r="C39" s="23"/>
      <c r="D39" s="23"/>
      <c r="E39" s="23"/>
      <c r="F39" s="23"/>
      <c r="G39" s="23"/>
      <c r="H39" s="23"/>
      <c r="I39" s="23"/>
    </row>
    <row r="40" spans="1:9" ht="23.25" x14ac:dyDescent="0.25">
      <c r="A40" s="5" t="s">
        <v>47</v>
      </c>
      <c r="B40" s="23"/>
      <c r="C40" s="23"/>
      <c r="D40" s="23"/>
      <c r="E40" s="23"/>
      <c r="F40" s="23"/>
      <c r="G40" s="23"/>
      <c r="H40" s="23"/>
      <c r="I40" s="23"/>
    </row>
    <row r="41" spans="1:9" x14ac:dyDescent="0.25">
      <c r="A41" s="5" t="s">
        <v>48</v>
      </c>
      <c r="B41" s="23"/>
      <c r="C41" s="23"/>
      <c r="D41" s="23"/>
      <c r="E41" s="23"/>
      <c r="F41" s="23"/>
      <c r="G41" s="23"/>
      <c r="H41" s="23"/>
      <c r="I41" s="23"/>
    </row>
    <row r="42" spans="1:9" x14ac:dyDescent="0.25">
      <c r="A42" s="5" t="s">
        <v>49</v>
      </c>
      <c r="B42" s="23"/>
      <c r="C42" s="23"/>
      <c r="D42" s="23"/>
      <c r="E42" s="23"/>
      <c r="F42" s="23"/>
      <c r="G42" s="23"/>
      <c r="H42" s="23"/>
      <c r="I42" s="23"/>
    </row>
    <row r="43" spans="1:9" ht="23.25" x14ac:dyDescent="0.25">
      <c r="A43" s="5" t="s">
        <v>50</v>
      </c>
      <c r="B43" s="23"/>
      <c r="C43" s="23"/>
      <c r="D43" s="23"/>
      <c r="E43" s="23"/>
      <c r="F43" s="23"/>
      <c r="G43" s="23"/>
      <c r="H43" s="23"/>
      <c r="I43" s="23"/>
    </row>
    <row r="44" spans="1:9" ht="23.25" x14ac:dyDescent="0.25">
      <c r="A44" s="5" t="s">
        <v>51</v>
      </c>
      <c r="B44" s="23"/>
      <c r="C44" s="23"/>
      <c r="D44" s="23"/>
      <c r="E44" s="23"/>
      <c r="F44" s="23"/>
      <c r="G44" s="23"/>
      <c r="H44" s="23"/>
      <c r="I44" s="23"/>
    </row>
    <row r="45" spans="1:9" x14ac:dyDescent="0.25">
      <c r="A45" s="5" t="s">
        <v>52</v>
      </c>
      <c r="B45" s="23"/>
      <c r="C45" s="23"/>
      <c r="D45" s="23"/>
      <c r="E45" s="23"/>
      <c r="F45" s="23"/>
      <c r="G45" s="23"/>
      <c r="H45" s="23"/>
      <c r="I45" s="23"/>
    </row>
    <row r="46" spans="1:9" x14ac:dyDescent="0.25">
      <c r="A46" s="5" t="s">
        <v>53</v>
      </c>
      <c r="B46" s="23"/>
      <c r="C46" s="23"/>
      <c r="D46" s="23"/>
      <c r="E46" s="23"/>
      <c r="F46" s="23"/>
      <c r="G46" s="23"/>
      <c r="H46" s="23"/>
      <c r="I46" s="23"/>
    </row>
    <row r="47" spans="1:9" ht="23.25" x14ac:dyDescent="0.25">
      <c r="A47" s="5" t="s">
        <v>54</v>
      </c>
      <c r="B47" s="23"/>
      <c r="C47" s="23"/>
      <c r="D47" s="23"/>
      <c r="E47" s="23"/>
      <c r="F47" s="23"/>
      <c r="G47" s="23"/>
      <c r="H47" s="23"/>
      <c r="I47" s="23"/>
    </row>
    <row r="48" spans="1:9" x14ac:dyDescent="0.25">
      <c r="A48" s="5" t="s">
        <v>55</v>
      </c>
      <c r="B48" s="23"/>
      <c r="C48" s="23"/>
      <c r="D48" s="23"/>
      <c r="E48" s="23"/>
      <c r="F48" s="23"/>
      <c r="G48" s="23"/>
      <c r="H48" s="23"/>
      <c r="I48" s="23"/>
    </row>
    <row r="49" spans="1:9" ht="34.5" x14ac:dyDescent="0.25">
      <c r="A49" s="5" t="s">
        <v>56</v>
      </c>
      <c r="B49" s="23"/>
      <c r="C49" s="23"/>
      <c r="D49" s="23"/>
      <c r="E49" s="23"/>
      <c r="F49" s="23"/>
      <c r="G49" s="23"/>
      <c r="H49" s="23"/>
      <c r="I49" s="23"/>
    </row>
    <row r="50" spans="1:9" x14ac:dyDescent="0.25">
      <c r="A50" s="5" t="s">
        <v>57</v>
      </c>
      <c r="B50" s="23"/>
      <c r="C50" s="23"/>
      <c r="D50" s="23"/>
      <c r="E50" s="23"/>
      <c r="F50" s="23"/>
      <c r="G50" s="23"/>
      <c r="H50" s="23"/>
      <c r="I50" s="23"/>
    </row>
    <row r="51" spans="1:9" x14ac:dyDescent="0.25">
      <c r="A51" s="5" t="s">
        <v>60</v>
      </c>
      <c r="B51" s="23"/>
      <c r="C51" s="23"/>
      <c r="D51" s="23"/>
      <c r="E51" s="23"/>
      <c r="F51" s="23"/>
      <c r="G51" s="23"/>
      <c r="H51" s="23"/>
      <c r="I51" s="23"/>
    </row>
    <row r="52" spans="1:9" ht="23.25" x14ac:dyDescent="0.25">
      <c r="A52" s="5" t="s">
        <v>61</v>
      </c>
      <c r="B52" s="23"/>
      <c r="C52" s="23"/>
      <c r="D52" s="23"/>
      <c r="E52" s="23"/>
      <c r="F52" s="23"/>
      <c r="G52" s="23"/>
      <c r="H52" s="23"/>
      <c r="I52" s="23"/>
    </row>
    <row r="53" spans="1:9" x14ac:dyDescent="0.25">
      <c r="A53" s="5" t="s">
        <v>62</v>
      </c>
      <c r="B53" s="23"/>
      <c r="C53" s="23"/>
      <c r="D53" s="23"/>
      <c r="E53" s="23"/>
      <c r="F53" s="23"/>
      <c r="G53" s="23"/>
      <c r="H53" s="23"/>
      <c r="I53" s="23"/>
    </row>
    <row r="54" spans="1:9" x14ac:dyDescent="0.25">
      <c r="A54" s="5" t="s">
        <v>63</v>
      </c>
      <c r="B54" s="23"/>
      <c r="C54" s="23"/>
      <c r="D54" s="23"/>
      <c r="E54" s="23"/>
      <c r="F54" s="23"/>
      <c r="G54" s="23"/>
      <c r="H54" s="23"/>
      <c r="I54" s="23"/>
    </row>
    <row r="55" spans="1:9" x14ac:dyDescent="0.25">
      <c r="A55" s="5" t="s">
        <v>64</v>
      </c>
      <c r="B55" s="23"/>
      <c r="C55" s="23"/>
      <c r="D55" s="23"/>
      <c r="E55" s="23"/>
      <c r="F55" s="23"/>
      <c r="G55" s="23"/>
      <c r="H55" s="23"/>
      <c r="I55" s="23"/>
    </row>
    <row r="56" spans="1:9" ht="23.25" x14ac:dyDescent="0.25">
      <c r="A56" s="5" t="s">
        <v>65</v>
      </c>
      <c r="B56" s="23"/>
      <c r="C56" s="23"/>
      <c r="D56" s="23"/>
      <c r="E56" s="23"/>
      <c r="F56" s="23"/>
      <c r="G56" s="23"/>
      <c r="H56" s="23"/>
      <c r="I56" s="23"/>
    </row>
    <row r="57" spans="1:9" x14ac:dyDescent="0.25">
      <c r="A57" s="5" t="s">
        <v>66</v>
      </c>
      <c r="B57" s="23"/>
      <c r="C57" s="23"/>
      <c r="D57" s="23"/>
      <c r="E57" s="23"/>
      <c r="F57" s="23"/>
      <c r="G57" s="23"/>
      <c r="H57" s="23"/>
      <c r="I57" s="23"/>
    </row>
    <row r="58" spans="1:9" x14ac:dyDescent="0.25">
      <c r="A58" s="5" t="s">
        <v>67</v>
      </c>
      <c r="B58" s="23"/>
      <c r="C58" s="23"/>
      <c r="D58" s="23"/>
      <c r="E58" s="23"/>
      <c r="F58" s="23"/>
      <c r="G58" s="23"/>
      <c r="H58" s="23"/>
      <c r="I58" s="23"/>
    </row>
    <row r="59" spans="1:9" x14ac:dyDescent="0.25">
      <c r="A59" s="5" t="s">
        <v>68</v>
      </c>
      <c r="B59" s="23"/>
      <c r="C59" s="23"/>
      <c r="D59" s="23"/>
      <c r="E59" s="23"/>
      <c r="F59" s="23"/>
      <c r="G59" s="23"/>
      <c r="H59" s="23"/>
      <c r="I59" s="23"/>
    </row>
    <row r="60" spans="1:9" ht="23.25" x14ac:dyDescent="0.25">
      <c r="A60" s="5" t="s">
        <v>71</v>
      </c>
      <c r="B60" s="23"/>
      <c r="C60" s="23"/>
      <c r="D60" s="23"/>
      <c r="E60" s="23"/>
      <c r="F60" s="23"/>
      <c r="G60" s="23"/>
      <c r="H60" s="23"/>
      <c r="I60" s="23"/>
    </row>
    <row r="61" spans="1:9" ht="23.25" x14ac:dyDescent="0.25">
      <c r="A61" s="5" t="s">
        <v>72</v>
      </c>
      <c r="B61" s="23"/>
      <c r="C61" s="23"/>
      <c r="D61" s="23"/>
      <c r="E61" s="23"/>
      <c r="F61" s="23"/>
      <c r="G61" s="23"/>
      <c r="H61" s="23"/>
      <c r="I61" s="23"/>
    </row>
    <row r="62" spans="1:9" ht="23.25" x14ac:dyDescent="0.25">
      <c r="A62" s="5" t="s">
        <v>73</v>
      </c>
      <c r="B62" s="23"/>
      <c r="C62" s="23"/>
      <c r="D62" s="23"/>
      <c r="E62" s="23"/>
      <c r="F62" s="23"/>
      <c r="G62" s="23"/>
      <c r="H62" s="23"/>
      <c r="I62" s="23"/>
    </row>
    <row r="63" spans="1:9" x14ac:dyDescent="0.25">
      <c r="A63" s="5" t="s">
        <v>74</v>
      </c>
      <c r="B63" s="23"/>
      <c r="C63" s="23"/>
      <c r="D63" s="23"/>
      <c r="E63" s="23"/>
      <c r="F63" s="23"/>
      <c r="G63" s="23"/>
      <c r="H63" s="23"/>
      <c r="I63" s="23"/>
    </row>
    <row r="64" spans="1:9" x14ac:dyDescent="0.25">
      <c r="A64" s="5" t="s">
        <v>75</v>
      </c>
      <c r="B64" s="23"/>
      <c r="C64" s="23"/>
      <c r="D64" s="23"/>
      <c r="E64" s="23"/>
      <c r="F64" s="23"/>
      <c r="G64" s="23"/>
      <c r="H64" s="23"/>
      <c r="I64" s="23"/>
    </row>
    <row r="65" spans="1:9" x14ac:dyDescent="0.25">
      <c r="A65" s="5" t="s">
        <v>76</v>
      </c>
      <c r="B65" s="23"/>
      <c r="C65" s="23"/>
      <c r="D65" s="23"/>
      <c r="E65" s="23"/>
      <c r="F65" s="23"/>
      <c r="G65" s="23"/>
      <c r="H65" s="23"/>
      <c r="I65" s="23"/>
    </row>
    <row r="66" spans="1:9" x14ac:dyDescent="0.25">
      <c r="A66" s="5" t="s">
        <v>77</v>
      </c>
      <c r="B66" s="23"/>
      <c r="C66" s="23"/>
      <c r="D66" s="23"/>
      <c r="E66" s="23"/>
      <c r="F66" s="23"/>
      <c r="G66" s="23"/>
      <c r="H66" s="23"/>
      <c r="I66" s="23"/>
    </row>
    <row r="67" spans="1:9" ht="23.25" x14ac:dyDescent="0.25">
      <c r="A67" s="5" t="s">
        <v>78</v>
      </c>
      <c r="B67" s="23"/>
      <c r="C67" s="23"/>
      <c r="D67" s="23"/>
      <c r="E67" s="23"/>
      <c r="F67" s="23"/>
      <c r="G67" s="23"/>
      <c r="H67" s="23"/>
      <c r="I67" s="23"/>
    </row>
    <row r="68" spans="1:9" ht="23.25" x14ac:dyDescent="0.25">
      <c r="A68" s="5" t="s">
        <v>79</v>
      </c>
      <c r="B68" s="23"/>
      <c r="C68" s="23"/>
      <c r="D68" s="23"/>
      <c r="E68" s="23"/>
      <c r="F68" s="23"/>
      <c r="G68" s="23"/>
      <c r="H68" s="23"/>
      <c r="I68" s="23"/>
    </row>
    <row r="69" spans="1:9" x14ac:dyDescent="0.25">
      <c r="A69" s="5" t="s">
        <v>80</v>
      </c>
      <c r="B69" s="23"/>
      <c r="C69" s="23"/>
      <c r="D69" s="23"/>
      <c r="E69" s="23"/>
      <c r="F69" s="23"/>
      <c r="G69" s="23"/>
      <c r="H69" s="23"/>
      <c r="I69" s="23"/>
    </row>
    <row r="70" spans="1:9" x14ac:dyDescent="0.25">
      <c r="A70" s="5" t="s">
        <v>82</v>
      </c>
      <c r="B70" s="23"/>
      <c r="C70" s="23"/>
      <c r="D70" s="23"/>
      <c r="E70" s="23"/>
      <c r="F70" s="23"/>
      <c r="G70" s="23"/>
      <c r="H70" s="23"/>
      <c r="I70" s="23"/>
    </row>
    <row r="71" spans="1:9" x14ac:dyDescent="0.25">
      <c r="A71" s="5" t="s">
        <v>160</v>
      </c>
      <c r="B71" s="23"/>
      <c r="C71" s="23"/>
      <c r="D71" s="23"/>
      <c r="E71" s="23"/>
      <c r="F71" s="23"/>
      <c r="G71" s="23"/>
      <c r="H71" s="23"/>
      <c r="I71" s="23"/>
    </row>
    <row r="72" spans="1:9" x14ac:dyDescent="0.25">
      <c r="A72" s="5" t="s">
        <v>83</v>
      </c>
      <c r="B72" s="23"/>
      <c r="C72" s="23"/>
      <c r="D72" s="23"/>
      <c r="E72" s="23"/>
      <c r="F72" s="23"/>
      <c r="G72" s="23"/>
      <c r="H72" s="23"/>
      <c r="I72" s="23"/>
    </row>
    <row r="73" spans="1:9" x14ac:dyDescent="0.25">
      <c r="A73" s="5" t="s">
        <v>86</v>
      </c>
      <c r="B73" s="23"/>
      <c r="C73" s="23"/>
      <c r="D73" s="23"/>
      <c r="E73" s="23"/>
      <c r="F73" s="23"/>
      <c r="G73" s="23"/>
      <c r="H73" s="23"/>
      <c r="I73" s="23"/>
    </row>
    <row r="74" spans="1:9" x14ac:dyDescent="0.25">
      <c r="A74" s="5" t="s">
        <v>87</v>
      </c>
      <c r="B74" s="23"/>
      <c r="C74" s="23"/>
      <c r="D74" s="23"/>
      <c r="E74" s="23"/>
      <c r="F74" s="23"/>
      <c r="G74" s="23"/>
      <c r="H74" s="23"/>
      <c r="I74" s="23"/>
    </row>
    <row r="75" spans="1:9" ht="23.25" x14ac:dyDescent="0.25">
      <c r="A75" s="5" t="s">
        <v>88</v>
      </c>
      <c r="B75" s="23"/>
      <c r="C75" s="23"/>
      <c r="D75" s="23"/>
      <c r="E75" s="23"/>
      <c r="F75" s="23"/>
      <c r="G75" s="23"/>
      <c r="H75" s="23"/>
      <c r="I75" s="23"/>
    </row>
    <row r="76" spans="1:9" x14ac:dyDescent="0.25">
      <c r="A76" s="5" t="s">
        <v>89</v>
      </c>
      <c r="B76" s="23"/>
      <c r="C76" s="23"/>
      <c r="D76" s="23"/>
      <c r="E76" s="23"/>
      <c r="F76" s="23"/>
      <c r="G76" s="23"/>
      <c r="H76" s="23"/>
      <c r="I76" s="23"/>
    </row>
    <row r="77" spans="1:9" x14ac:dyDescent="0.25">
      <c r="A77" s="5" t="s">
        <v>90</v>
      </c>
      <c r="B77" s="23"/>
      <c r="C77" s="23"/>
      <c r="D77" s="23"/>
      <c r="E77" s="23"/>
      <c r="F77" s="23"/>
      <c r="G77" s="23"/>
      <c r="H77" s="23"/>
      <c r="I77" s="23"/>
    </row>
    <row r="78" spans="1:9" x14ac:dyDescent="0.25">
      <c r="A78" s="5" t="s">
        <v>91</v>
      </c>
      <c r="B78" s="23"/>
      <c r="C78" s="23"/>
      <c r="D78" s="23"/>
      <c r="E78" s="23"/>
      <c r="F78" s="23"/>
      <c r="G78" s="23"/>
      <c r="H78" s="23"/>
      <c r="I78" s="23"/>
    </row>
    <row r="79" spans="1:9" x14ac:dyDescent="0.25">
      <c r="A79" s="5" t="s">
        <v>169</v>
      </c>
      <c r="B79" s="23"/>
      <c r="C79" s="23"/>
      <c r="D79" s="23"/>
      <c r="E79" s="23"/>
      <c r="F79" s="23"/>
      <c r="G79" s="23"/>
      <c r="H79" s="23"/>
      <c r="I79" s="23"/>
    </row>
    <row r="80" spans="1:9" x14ac:dyDescent="0.25">
      <c r="A80" s="5" t="s">
        <v>92</v>
      </c>
      <c r="B80" s="23"/>
      <c r="C80" s="23"/>
      <c r="D80" s="23"/>
      <c r="E80" s="23"/>
      <c r="F80" s="23"/>
      <c r="G80" s="23"/>
      <c r="H80" s="23"/>
      <c r="I80" s="23"/>
    </row>
  </sheetData>
  <autoFilter ref="A4:I80"/>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
  <sheetViews>
    <sheetView zoomScale="80" zoomScaleNormal="80" workbookViewId="0">
      <pane xSplit="1" topLeftCell="B1" activePane="topRight" state="frozen"/>
      <selection activeCell="A12" sqref="A12"/>
      <selection pane="topRight" activeCell="E12" sqref="E12:E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49.28515625" customWidth="1"/>
    <col min="6" max="6" width="20.7109375" customWidth="1"/>
    <col min="7" max="7" width="15.85546875" customWidth="1"/>
    <col min="8" max="8" width="19.5703125" customWidth="1"/>
    <col min="9" max="9" width="15.85546875" customWidth="1"/>
    <col min="10" max="10" width="10.28515625" customWidth="1"/>
    <col min="11" max="11" width="11.5703125" customWidth="1"/>
    <col min="12" max="12" width="7.42578125" customWidth="1"/>
    <col min="13" max="13" width="16.570312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60" max="60" width="54.140625" customWidth="1"/>
    <col min="16337" max="16384" width="25.42578125" customWidth="1"/>
  </cols>
  <sheetData>
    <row r="1" spans="1:60" s="7" customFormat="1" ht="16.5" customHeight="1" x14ac:dyDescent="0.25">
      <c r="A1" s="128"/>
      <c r="B1" s="129"/>
      <c r="C1" s="130" t="s">
        <v>171</v>
      </c>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2"/>
      <c r="BA1" s="133" t="s">
        <v>172</v>
      </c>
      <c r="BB1" s="133"/>
      <c r="BH1" s="35" t="s">
        <v>304</v>
      </c>
    </row>
    <row r="2" spans="1:60" s="7" customFormat="1" ht="16.5" customHeight="1" x14ac:dyDescent="0.25">
      <c r="A2" s="128"/>
      <c r="B2" s="129"/>
      <c r="C2" s="134" t="s">
        <v>173</v>
      </c>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3" t="s">
        <v>174</v>
      </c>
      <c r="BB2" s="133"/>
      <c r="BH2" s="35" t="s">
        <v>290</v>
      </c>
    </row>
    <row r="3" spans="1:60" s="7" customFormat="1" ht="16.5" customHeight="1" x14ac:dyDescent="0.25">
      <c r="A3" s="128"/>
      <c r="B3" s="129"/>
      <c r="C3" s="134" t="s">
        <v>175</v>
      </c>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3" t="s">
        <v>176</v>
      </c>
      <c r="BB3" s="133"/>
      <c r="BH3" s="35" t="s">
        <v>289</v>
      </c>
    </row>
    <row r="4" spans="1:60" s="7" customFormat="1" ht="16.5" customHeight="1" x14ac:dyDescent="0.25">
      <c r="A4" s="128"/>
      <c r="B4" s="129"/>
      <c r="C4" s="134" t="s">
        <v>300</v>
      </c>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3" t="s">
        <v>177</v>
      </c>
      <c r="BB4" s="133"/>
      <c r="BH4" s="35" t="s">
        <v>292</v>
      </c>
    </row>
    <row r="5" spans="1:60" s="8" customFormat="1" ht="41.25" customHeight="1" x14ac:dyDescent="0.25">
      <c r="A5" s="114" t="s">
        <v>178</v>
      </c>
      <c r="B5" s="114"/>
      <c r="C5" s="137" t="s">
        <v>171</v>
      </c>
      <c r="D5" s="138"/>
      <c r="E5" s="34" t="s">
        <v>179</v>
      </c>
      <c r="F5" s="115" t="s">
        <v>2</v>
      </c>
      <c r="G5" s="116"/>
      <c r="H5" s="117"/>
      <c r="I5" s="34" t="s">
        <v>7</v>
      </c>
      <c r="J5" s="45" t="s">
        <v>305</v>
      </c>
      <c r="K5" s="105" t="s">
        <v>180</v>
      </c>
      <c r="L5" s="106"/>
      <c r="M5" s="46">
        <v>45053</v>
      </c>
      <c r="N5" s="47"/>
      <c r="O5" s="48"/>
      <c r="P5" s="48"/>
      <c r="Q5" s="48"/>
      <c r="R5" s="49"/>
      <c r="S5" s="49"/>
      <c r="T5" s="49"/>
      <c r="U5" s="50"/>
      <c r="V5" s="50"/>
      <c r="W5" s="50"/>
      <c r="X5" s="50"/>
      <c r="Y5" s="50"/>
      <c r="Z5" s="50"/>
      <c r="AA5" s="50"/>
      <c r="AB5" s="50"/>
      <c r="AC5" s="50"/>
      <c r="AD5" s="50"/>
      <c r="AE5" s="50"/>
      <c r="AF5" s="50"/>
      <c r="AG5" s="50"/>
      <c r="AH5" s="50"/>
      <c r="AI5" s="50"/>
      <c r="AJ5" s="50"/>
      <c r="AK5" s="50"/>
      <c r="AL5" s="50"/>
      <c r="AM5" s="50"/>
      <c r="AN5" s="50"/>
      <c r="AO5" s="50"/>
      <c r="AP5" s="50"/>
      <c r="AQ5" s="50"/>
      <c r="AR5" s="123"/>
      <c r="AS5" s="50"/>
      <c r="AT5" s="50"/>
      <c r="AU5" s="50"/>
      <c r="AV5" s="50"/>
      <c r="AW5" s="50"/>
      <c r="AX5" s="50"/>
      <c r="AY5" s="50"/>
      <c r="AZ5" s="50"/>
      <c r="BA5" s="125"/>
      <c r="BB5" s="125"/>
      <c r="BH5" s="35" t="s">
        <v>293</v>
      </c>
    </row>
    <row r="6" spans="1:60" s="8" customFormat="1" ht="29.25" customHeight="1" x14ac:dyDescent="0.25">
      <c r="A6" s="126" t="s">
        <v>181</v>
      </c>
      <c r="B6" s="127"/>
      <c r="C6" s="118" t="s">
        <v>307</v>
      </c>
      <c r="D6" s="119"/>
      <c r="E6" s="119"/>
      <c r="F6" s="119"/>
      <c r="G6" s="119"/>
      <c r="H6" s="119"/>
      <c r="I6" s="119"/>
      <c r="J6" s="120"/>
      <c r="K6" s="107" t="s">
        <v>182</v>
      </c>
      <c r="L6" s="108"/>
      <c r="M6" s="60" t="s">
        <v>183</v>
      </c>
      <c r="N6" s="51"/>
      <c r="O6" s="52"/>
      <c r="P6" s="53"/>
      <c r="Q6" s="53"/>
      <c r="R6" s="53"/>
      <c r="S6" s="53"/>
      <c r="T6" s="54"/>
      <c r="U6" s="55"/>
      <c r="V6" s="56" t="s">
        <v>184</v>
      </c>
      <c r="W6" s="135"/>
      <c r="X6" s="135"/>
      <c r="Y6" s="135"/>
      <c r="Z6" s="135"/>
      <c r="AA6" s="135"/>
      <c r="AB6" s="135"/>
      <c r="AC6" s="135"/>
      <c r="AD6" s="135"/>
      <c r="AE6" s="135"/>
      <c r="AF6" s="135"/>
      <c r="AG6" s="135"/>
      <c r="AH6" s="135"/>
      <c r="AI6" s="57"/>
      <c r="AJ6" s="57"/>
      <c r="AK6" s="57"/>
      <c r="AL6" s="57"/>
      <c r="AM6" s="58"/>
      <c r="AN6" s="59"/>
      <c r="AO6" s="59"/>
      <c r="AP6" s="59"/>
      <c r="AQ6" s="55"/>
      <c r="AR6" s="124"/>
      <c r="AS6" s="55"/>
      <c r="AT6" s="55"/>
      <c r="AU6" s="55"/>
      <c r="AV6" s="55"/>
      <c r="AW6" s="55"/>
      <c r="AX6" s="55"/>
      <c r="AY6" s="55"/>
      <c r="AZ6" s="55"/>
      <c r="BA6" s="136"/>
      <c r="BB6" s="136"/>
      <c r="BH6" s="35" t="s">
        <v>291</v>
      </c>
    </row>
    <row r="7" spans="1:60" s="8" customFormat="1" ht="29.25" customHeight="1" x14ac:dyDescent="0.25">
      <c r="A7" s="107" t="s">
        <v>238</v>
      </c>
      <c r="B7" s="139"/>
      <c r="C7" s="139"/>
      <c r="D7" s="139"/>
      <c r="E7" s="139"/>
      <c r="F7" s="139"/>
      <c r="G7" s="139"/>
      <c r="H7" s="139"/>
      <c r="I7" s="139"/>
      <c r="J7" s="139"/>
      <c r="K7" s="139"/>
      <c r="L7" s="139"/>
      <c r="M7" s="139"/>
      <c r="N7" s="140"/>
      <c r="O7" s="140"/>
      <c r="P7" s="140"/>
      <c r="Q7" s="140"/>
      <c r="R7" s="140"/>
      <c r="S7" s="140"/>
      <c r="T7" s="140"/>
      <c r="U7" s="106"/>
      <c r="V7" s="141" t="s">
        <v>239</v>
      </c>
      <c r="W7" s="142"/>
      <c r="X7" s="142"/>
      <c r="Y7" s="142"/>
      <c r="Z7" s="142"/>
      <c r="AA7" s="142"/>
      <c r="AB7" s="142"/>
      <c r="AC7" s="142"/>
      <c r="AD7" s="142"/>
      <c r="AE7" s="142"/>
      <c r="AF7" s="142"/>
      <c r="AG7" s="142"/>
      <c r="AH7" s="142"/>
      <c r="AI7" s="142"/>
      <c r="AJ7" s="142"/>
      <c r="AK7" s="142"/>
      <c r="AL7" s="142"/>
      <c r="AM7" s="142"/>
      <c r="AN7" s="142"/>
      <c r="AO7" s="142"/>
      <c r="AP7" s="142"/>
      <c r="AQ7" s="142"/>
      <c r="AR7" s="143"/>
      <c r="AS7" s="144" t="s">
        <v>240</v>
      </c>
      <c r="AT7" s="144"/>
      <c r="AU7" s="144"/>
      <c r="AV7" s="144"/>
      <c r="AW7" s="144"/>
      <c r="AX7" s="144"/>
      <c r="AY7" s="144"/>
      <c r="AZ7" s="144"/>
      <c r="BA7" s="144"/>
      <c r="BB7" s="144"/>
    </row>
    <row r="8" spans="1:60" s="8" customFormat="1" ht="33" customHeight="1" x14ac:dyDescent="0.25">
      <c r="A8" s="114" t="s">
        <v>241</v>
      </c>
      <c r="B8" s="114"/>
      <c r="C8" s="114"/>
      <c r="D8" s="114"/>
      <c r="E8" s="114"/>
      <c r="F8" s="114"/>
      <c r="G8" s="114"/>
      <c r="H8" s="114"/>
      <c r="I8" s="114"/>
      <c r="J8" s="114" t="s">
        <v>242</v>
      </c>
      <c r="K8" s="114"/>
      <c r="L8" s="114"/>
      <c r="M8" s="114"/>
      <c r="N8" s="114"/>
      <c r="O8" s="114"/>
      <c r="P8" s="114"/>
      <c r="Q8" s="114"/>
      <c r="R8" s="114"/>
      <c r="S8" s="114"/>
      <c r="T8" s="114"/>
      <c r="U8" s="114"/>
      <c r="V8" s="112" t="s">
        <v>243</v>
      </c>
      <c r="W8" s="112"/>
      <c r="X8" s="112"/>
      <c r="Y8" s="112"/>
      <c r="Z8" s="112"/>
      <c r="AA8" s="113" t="s">
        <v>244</v>
      </c>
      <c r="AB8" s="113"/>
      <c r="AC8" s="113"/>
      <c r="AD8" s="113"/>
      <c r="AE8" s="113"/>
      <c r="AF8" s="113"/>
      <c r="AG8" s="113"/>
      <c r="AH8" s="113"/>
      <c r="AI8" s="113"/>
      <c r="AJ8" s="113"/>
      <c r="AK8" s="113"/>
      <c r="AL8" s="113"/>
      <c r="AM8" s="113"/>
      <c r="AN8" s="113"/>
      <c r="AO8" s="113"/>
      <c r="AP8" s="113"/>
      <c r="AQ8" s="113"/>
      <c r="AR8" s="113"/>
      <c r="AS8" s="114"/>
      <c r="AT8" s="114"/>
      <c r="AU8" s="114"/>
      <c r="AV8" s="114"/>
      <c r="AW8" s="114"/>
      <c r="AX8" s="114"/>
      <c r="AY8" s="114"/>
      <c r="AZ8" s="114"/>
      <c r="BA8" s="114"/>
      <c r="BB8" s="114"/>
    </row>
    <row r="9" spans="1:60" s="9" customFormat="1" ht="33" customHeight="1" x14ac:dyDescent="0.25">
      <c r="A9" s="114"/>
      <c r="B9" s="114"/>
      <c r="C9" s="114"/>
      <c r="D9" s="114"/>
      <c r="E9" s="114"/>
      <c r="F9" s="114"/>
      <c r="G9" s="114"/>
      <c r="H9" s="114"/>
      <c r="I9" s="114"/>
      <c r="J9" s="103" t="s">
        <v>266</v>
      </c>
      <c r="K9" s="103" t="s">
        <v>267</v>
      </c>
      <c r="L9" s="103" t="s">
        <v>268</v>
      </c>
      <c r="M9" s="103" t="s">
        <v>288</v>
      </c>
      <c r="N9" s="103" t="s">
        <v>269</v>
      </c>
      <c r="O9" s="103" t="s">
        <v>301</v>
      </c>
      <c r="P9" s="103" t="s">
        <v>287</v>
      </c>
      <c r="Q9" s="103" t="s">
        <v>302</v>
      </c>
      <c r="R9" s="103" t="s">
        <v>294</v>
      </c>
      <c r="S9" s="103" t="s">
        <v>295</v>
      </c>
      <c r="T9" s="103" t="s">
        <v>303</v>
      </c>
      <c r="U9" s="103" t="s">
        <v>296</v>
      </c>
      <c r="V9" s="112"/>
      <c r="W9" s="112"/>
      <c r="X9" s="112"/>
      <c r="Y9" s="112"/>
      <c r="Z9" s="112"/>
      <c r="AA9" s="104" t="s">
        <v>275</v>
      </c>
      <c r="AB9" s="104"/>
      <c r="AC9" s="104"/>
      <c r="AD9" s="104"/>
      <c r="AE9" s="104"/>
      <c r="AF9" s="104"/>
      <c r="AG9" s="104"/>
      <c r="AH9" s="104"/>
      <c r="AI9" s="102" t="s">
        <v>297</v>
      </c>
      <c r="AJ9" s="33"/>
      <c r="AK9" s="102" t="s">
        <v>298</v>
      </c>
      <c r="AL9" s="102" t="s">
        <v>299</v>
      </c>
      <c r="AM9" s="101" t="s">
        <v>279</v>
      </c>
      <c r="AN9" s="101" t="s">
        <v>280</v>
      </c>
      <c r="AO9" s="102" t="s">
        <v>281</v>
      </c>
      <c r="AP9" s="101" t="s">
        <v>282</v>
      </c>
      <c r="AQ9" s="101" t="s">
        <v>283</v>
      </c>
      <c r="AR9" s="101" t="s">
        <v>284</v>
      </c>
      <c r="AS9" s="114"/>
      <c r="AT9" s="114"/>
      <c r="AU9" s="114"/>
      <c r="AV9" s="114"/>
      <c r="AW9" s="114"/>
      <c r="AX9" s="114"/>
      <c r="AY9" s="114"/>
      <c r="AZ9" s="114"/>
      <c r="BA9" s="114"/>
      <c r="BB9" s="114"/>
    </row>
    <row r="10" spans="1:60" s="9" customFormat="1" ht="49.5" customHeight="1" x14ac:dyDescent="0.25">
      <c r="A10" s="104" t="s">
        <v>256</v>
      </c>
      <c r="B10" s="104" t="s">
        <v>257</v>
      </c>
      <c r="C10" s="104" t="s">
        <v>258</v>
      </c>
      <c r="D10" s="104" t="s">
        <v>259</v>
      </c>
      <c r="E10" s="104" t="s">
        <v>260</v>
      </c>
      <c r="F10" s="104" t="s">
        <v>261</v>
      </c>
      <c r="G10" s="104"/>
      <c r="H10" s="104"/>
      <c r="I10" s="104"/>
      <c r="J10" s="103"/>
      <c r="K10" s="103"/>
      <c r="L10" s="103"/>
      <c r="M10" s="103"/>
      <c r="N10" s="103"/>
      <c r="O10" s="103"/>
      <c r="P10" s="103"/>
      <c r="Q10" s="103"/>
      <c r="R10" s="103"/>
      <c r="S10" s="103"/>
      <c r="T10" s="103"/>
      <c r="U10" s="103"/>
      <c r="V10" s="112"/>
      <c r="W10" s="112"/>
      <c r="X10" s="112"/>
      <c r="Y10" s="112"/>
      <c r="Z10" s="112"/>
      <c r="AA10" s="102" t="s">
        <v>285</v>
      </c>
      <c r="AB10" s="102"/>
      <c r="AC10" s="102"/>
      <c r="AD10" s="102"/>
      <c r="AE10" s="102"/>
      <c r="AF10" s="102" t="s">
        <v>286</v>
      </c>
      <c r="AG10" s="102"/>
      <c r="AH10" s="102"/>
      <c r="AI10" s="102"/>
      <c r="AJ10" s="33"/>
      <c r="AK10" s="102"/>
      <c r="AL10" s="102"/>
      <c r="AM10" s="101"/>
      <c r="AN10" s="101"/>
      <c r="AO10" s="102"/>
      <c r="AP10" s="101"/>
      <c r="AQ10" s="101"/>
      <c r="AR10" s="101"/>
      <c r="AS10" s="109" t="s">
        <v>245</v>
      </c>
      <c r="AT10" s="109" t="s">
        <v>246</v>
      </c>
      <c r="AU10" s="109" t="s">
        <v>247</v>
      </c>
      <c r="AV10" s="109" t="s">
        <v>248</v>
      </c>
      <c r="AW10" s="111" t="s">
        <v>249</v>
      </c>
      <c r="AX10" s="111"/>
      <c r="AY10" s="111"/>
      <c r="AZ10" s="104" t="s">
        <v>250</v>
      </c>
      <c r="BA10" s="104" t="s">
        <v>251</v>
      </c>
      <c r="BB10" s="104" t="s">
        <v>252</v>
      </c>
    </row>
    <row r="11" spans="1:60" s="9" customFormat="1" ht="57.75" customHeight="1" x14ac:dyDescent="0.25">
      <c r="A11" s="104"/>
      <c r="B11" s="104"/>
      <c r="C11" s="104"/>
      <c r="D11" s="104"/>
      <c r="E11" s="104"/>
      <c r="F11" s="10" t="s">
        <v>262</v>
      </c>
      <c r="G11" s="10" t="s">
        <v>263</v>
      </c>
      <c r="H11" s="10" t="s">
        <v>264</v>
      </c>
      <c r="I11" s="10" t="s">
        <v>265</v>
      </c>
      <c r="J11" s="103"/>
      <c r="K11" s="103"/>
      <c r="L11" s="103"/>
      <c r="M11" s="103"/>
      <c r="N11" s="103"/>
      <c r="O11" s="103"/>
      <c r="P11" s="103"/>
      <c r="Q11" s="103"/>
      <c r="R11" s="103"/>
      <c r="S11" s="103"/>
      <c r="T11" s="103"/>
      <c r="U11" s="103"/>
      <c r="V11" s="11" t="s">
        <v>270</v>
      </c>
      <c r="W11" s="11" t="s">
        <v>271</v>
      </c>
      <c r="X11" s="11" t="s">
        <v>272</v>
      </c>
      <c r="Y11" s="11" t="s">
        <v>273</v>
      </c>
      <c r="Z11" s="12" t="s">
        <v>274</v>
      </c>
      <c r="AA11" s="13" t="s">
        <v>185</v>
      </c>
      <c r="AB11" s="11" t="s">
        <v>186</v>
      </c>
      <c r="AC11" s="11" t="s">
        <v>187</v>
      </c>
      <c r="AD11" s="13" t="s">
        <v>188</v>
      </c>
      <c r="AE11" s="11" t="s">
        <v>189</v>
      </c>
      <c r="AF11" s="11" t="s">
        <v>190</v>
      </c>
      <c r="AG11" s="11" t="s">
        <v>191</v>
      </c>
      <c r="AH11" s="11" t="s">
        <v>192</v>
      </c>
      <c r="AI11" s="33" t="s">
        <v>276</v>
      </c>
      <c r="AJ11" s="33"/>
      <c r="AK11" s="33" t="s">
        <v>277</v>
      </c>
      <c r="AL11" s="33" t="s">
        <v>278</v>
      </c>
      <c r="AM11" s="101"/>
      <c r="AN11" s="101"/>
      <c r="AO11" s="102"/>
      <c r="AP11" s="101"/>
      <c r="AQ11" s="101"/>
      <c r="AR11" s="101"/>
      <c r="AS11" s="110"/>
      <c r="AT11" s="110"/>
      <c r="AU11" s="110"/>
      <c r="AV11" s="110"/>
      <c r="AW11" s="12" t="s">
        <v>253</v>
      </c>
      <c r="AX11" s="12" t="s">
        <v>254</v>
      </c>
      <c r="AY11" s="12" t="s">
        <v>255</v>
      </c>
      <c r="AZ11" s="104"/>
      <c r="BA11" s="104"/>
      <c r="BB11" s="104"/>
      <c r="BE11" s="28"/>
    </row>
    <row r="12" spans="1:60" s="16" customFormat="1" ht="84.75" customHeight="1" x14ac:dyDescent="0.25">
      <c r="A12" s="90" t="s">
        <v>193</v>
      </c>
      <c r="B12" s="90" t="s">
        <v>308</v>
      </c>
      <c r="C12" s="90" t="s">
        <v>309</v>
      </c>
      <c r="D12" s="90" t="s">
        <v>310</v>
      </c>
      <c r="E12" s="91" t="str">
        <f>+CONCATENATE(B12," ",C12," ",D12)</f>
        <v>Posibilidad de perdida reputacional y economica por el no cumplimiento de los productos previstos a alcanzar  debido al desconocimiento por parte del personal de los procesos y subprocesos para alcanzar los objetivos propuestos</v>
      </c>
      <c r="F12" s="90" t="s">
        <v>196</v>
      </c>
      <c r="G12" s="90"/>
      <c r="H12" s="90" t="s">
        <v>194</v>
      </c>
      <c r="I12" s="92" t="str">
        <f>+G12&amp;H12</f>
        <v>Procesos</v>
      </c>
      <c r="J12" s="93">
        <v>365</v>
      </c>
      <c r="K12" s="85" t="str">
        <f>IF(J12&lt;=0,"",IF(J12&lt;=2,"Muy Baja",IF(J12&lt;=24,"Baja",IF(J12&lt;=500,"Media",IF(J12&lt;=5000,"Alta","Muy Alta")))))</f>
        <v>Media</v>
      </c>
      <c r="L12" s="94">
        <f>IF(K12="","",IF(K12="Muy Baja",0.2,IF(K12="Baja",0.4,IF(K12="Media",0.6,IF(K12="Alta",0.8,IF(K12="Muy Alta",1,))))))</f>
        <v>0.6</v>
      </c>
      <c r="M12" s="96" t="s">
        <v>324</v>
      </c>
      <c r="N12" s="94">
        <f>IF(M12="","",IF(M12="menor a 10 SMLMV",0.2,IF(M12="ENTRE 10 Y 50 SMLMV",0.4,IF(M12="entre 50 y 100 SMLMV",0.6,IF(M12="entre 100 y 500 SMLMV",0.8,IF(M12="Mayor a 500 SMLMV",1,))))))</f>
        <v>0.8</v>
      </c>
      <c r="O12" s="85" t="str">
        <f>IF(N12&lt;=0,"",IF(N12&lt;=20%,"Leve",IF(N12&lt;=40%,"Menor",IF(N12&lt;=60%,"Moderado",IF(N12&lt;=80%,"Mayor","Catastrofico")))))</f>
        <v>Mayor</v>
      </c>
      <c r="P12" s="97" t="s">
        <v>293</v>
      </c>
      <c r="Q12" s="85"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85" t="str">
        <f>IF(T12&lt;=0,"",IF(T12&lt;=20%,"Leve",IF(T12&lt;=40%,"Menor",IF(T12&lt;=60%,"Moderado",IF(T12&lt;=80%,"Mayor","Catastrofico")))))</f>
        <v>Mayor</v>
      </c>
      <c r="T12" s="100">
        <f>+R12</f>
        <v>0.8</v>
      </c>
      <c r="U12" s="86"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4">
        <v>1</v>
      </c>
      <c r="W12" s="37" t="s">
        <v>340</v>
      </c>
      <c r="X12" s="37" t="s">
        <v>342</v>
      </c>
      <c r="Y12" s="37" t="s">
        <v>341</v>
      </c>
      <c r="Z12" s="38" t="str">
        <f t="shared" ref="Z12:Z21" si="0">+CONCATENATE(W12," ",X12," ",Y12)</f>
        <v>El lider del proceso inlcuirá dentro del presupuesto las necesidades del SIG de contar con personal, bien sea por traslados o por contratación de personal, con el propósito de lograr mayor eficiencia, efectividad y eficacia en el cumplimiento de los objetivo del proceso del Sistema Integrado de Gestión y el suministro oportuno de información y datos, de lo contrario el lider del proceso generará un oficio a la oficina de Desarrollo Institucional  con copia a la Alta Dirección manifestando la sobrecarga de trabajo que existan y la forma de cómo afecta el desempeño de los funcionarios y del proceso. Anual</v>
      </c>
      <c r="AA12" s="39" t="s">
        <v>335</v>
      </c>
      <c r="AB12" s="40">
        <f>IF(AA12="","",IF(AA12="Preventivo",0.25,IF(AA12="Detectivo",0.15,IF(AA12="Correctivo",0.1,))))</f>
        <v>0.25</v>
      </c>
      <c r="AC12" s="41" t="str">
        <f>+IF(OR(AA12='[1]11 FORMULAS'!$O$4,AA12='[1]11 FORMULAS'!$O$5),'[1]11 FORMULAS'!$P$5,IF(AA12='[1]11 FORMULAS'!$O$6,'[1]11 FORMULAS'!$P$6,""))</f>
        <v>Probabilidad</v>
      </c>
      <c r="AD12" s="39" t="s">
        <v>336</v>
      </c>
      <c r="AE12" s="40">
        <f>IF(AD12="","",IF(AD12="Manual",0.15,IF(AD12="Automatico",0.25,)))</f>
        <v>0.15</v>
      </c>
      <c r="AF12" s="42" t="s">
        <v>337</v>
      </c>
      <c r="AG12" s="42" t="s">
        <v>338</v>
      </c>
      <c r="AH12" s="42" t="s">
        <v>339</v>
      </c>
      <c r="AI12" s="15">
        <f>+AB12+AE12</f>
        <v>0.4</v>
      </c>
      <c r="AJ12" s="29">
        <f>+L12*AI12</f>
        <v>0.24</v>
      </c>
      <c r="AK12" s="15">
        <f>+L12-AJ12</f>
        <v>0.36</v>
      </c>
      <c r="AL12" s="15">
        <f>IF(AC12='[1]11 FORMULAS'!$P$6,T12-(T12*AI12),T12)</f>
        <v>0.8</v>
      </c>
      <c r="AM12" s="84">
        <f>+AK16</f>
        <v>0.36</v>
      </c>
      <c r="AN12" s="85" t="str">
        <f>IF(AM12&lt;=0,"",IF(AM12&lt;=20%,"Muy Baja",IF(AM12&lt;=40%,"Baja",IF(AM12&lt;=60%,"Media",IF(AM12&lt;=80%,"Alta","Muy Alta")))))</f>
        <v>Baja</v>
      </c>
      <c r="AO12" s="84">
        <f>+AL16</f>
        <v>0.8</v>
      </c>
      <c r="AP12" s="85" t="str">
        <f>IF(AO12&lt;=0,"",IF(AO12&lt;=20%,"Leve",IF(AO12&lt;=40%,"Menor",IF(AO12&lt;=60%,"Moderado",IF(AO12&lt;=80%,"Mayor","Catastrofico")))))</f>
        <v>Mayor</v>
      </c>
      <c r="AQ12" s="86"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87"/>
      <c r="AS12" s="81"/>
      <c r="AT12" s="81"/>
      <c r="AU12" s="81"/>
      <c r="AV12" s="81"/>
      <c r="AW12" s="81"/>
      <c r="AX12" s="81"/>
      <c r="AY12" s="81"/>
      <c r="AZ12" s="81"/>
      <c r="BA12" s="81"/>
      <c r="BB12" s="81"/>
      <c r="BD12" s="30"/>
      <c r="BE12" s="121"/>
      <c r="BF12" s="122"/>
      <c r="BH12" s="9"/>
    </row>
    <row r="13" spans="1:60" s="16" customFormat="1" ht="35.25" customHeight="1" x14ac:dyDescent="0.25">
      <c r="A13" s="90"/>
      <c r="B13" s="90"/>
      <c r="C13" s="90"/>
      <c r="D13" s="90"/>
      <c r="E13" s="91"/>
      <c r="F13" s="90"/>
      <c r="G13" s="90"/>
      <c r="H13" s="90"/>
      <c r="I13" s="92"/>
      <c r="J13" s="93"/>
      <c r="K13" s="85"/>
      <c r="L13" s="95"/>
      <c r="M13" s="96"/>
      <c r="N13" s="95"/>
      <c r="O13" s="85"/>
      <c r="P13" s="98"/>
      <c r="Q13" s="85"/>
      <c r="R13" s="95"/>
      <c r="S13" s="85"/>
      <c r="T13" s="100"/>
      <c r="U13" s="86"/>
      <c r="V13" s="14">
        <v>2</v>
      </c>
      <c r="W13" s="37"/>
      <c r="X13" s="37"/>
      <c r="Y13" s="37"/>
      <c r="Z13" s="38" t="str">
        <f t="shared" si="0"/>
        <v xml:space="preserve">  </v>
      </c>
      <c r="AA13" s="39" t="s">
        <v>304</v>
      </c>
      <c r="AB13" s="40">
        <f>IF(AA13="","",IF(AA13="Preventivo",0.25,IF(AA13="Detectivo",0.15,IF(AA13="Correctivo",0.1,))))</f>
        <v>0</v>
      </c>
      <c r="AC13" s="41" t="str">
        <f>+IF(OR(AA13='[1]11 FORMULAS'!$O$4,AA13='[1]11 FORMULAS'!$O$5),'[1]11 FORMULAS'!$P$5,IF(AA13='[1]11 FORMULAS'!$O$6,'[1]11 FORMULAS'!$P$6,""))</f>
        <v/>
      </c>
      <c r="AD13" s="39" t="s">
        <v>304</v>
      </c>
      <c r="AE13" s="40">
        <f>IF(AD13="","",IF(AD13="Manual",0.15,IF(AD13="Automatico",0.25,)))</f>
        <v>0</v>
      </c>
      <c r="AF13" s="42" t="s">
        <v>304</v>
      </c>
      <c r="AG13" s="42" t="s">
        <v>304</v>
      </c>
      <c r="AH13" s="42" t="s">
        <v>304</v>
      </c>
      <c r="AI13" s="29">
        <f>+AB13+AE13</f>
        <v>0</v>
      </c>
      <c r="AJ13" s="29">
        <f>+AK12*AI13</f>
        <v>0</v>
      </c>
      <c r="AK13" s="15">
        <f>+AK12-AJ13</f>
        <v>0.36</v>
      </c>
      <c r="AL13" s="15">
        <f>IF(AC13='[1]11 FORMULAS'!$P$6,AL12-(AL12*AI13),AL12)</f>
        <v>0.8</v>
      </c>
      <c r="AM13" s="84"/>
      <c r="AN13" s="85"/>
      <c r="AO13" s="84"/>
      <c r="AP13" s="85"/>
      <c r="AQ13" s="86"/>
      <c r="AR13" s="88"/>
      <c r="AS13" s="82"/>
      <c r="AT13" s="82"/>
      <c r="AU13" s="82"/>
      <c r="AV13" s="82"/>
      <c r="AW13" s="82"/>
      <c r="AX13" s="82"/>
      <c r="AY13" s="82"/>
      <c r="AZ13" s="82"/>
      <c r="BA13" s="82"/>
      <c r="BB13" s="82"/>
      <c r="BD13" s="31"/>
      <c r="BE13"/>
      <c r="BH13" s="9"/>
    </row>
    <row r="14" spans="1:60" s="16" customFormat="1" ht="35.25" customHeight="1" x14ac:dyDescent="0.25">
      <c r="A14" s="90"/>
      <c r="B14" s="90"/>
      <c r="C14" s="90"/>
      <c r="D14" s="90"/>
      <c r="E14" s="91"/>
      <c r="F14" s="90"/>
      <c r="G14" s="90"/>
      <c r="H14" s="90"/>
      <c r="I14" s="92"/>
      <c r="J14" s="93"/>
      <c r="K14" s="85"/>
      <c r="L14" s="95"/>
      <c r="M14" s="96"/>
      <c r="N14" s="95"/>
      <c r="O14" s="85"/>
      <c r="P14" s="98"/>
      <c r="Q14" s="85"/>
      <c r="R14" s="95"/>
      <c r="S14" s="85"/>
      <c r="T14" s="100"/>
      <c r="U14" s="86"/>
      <c r="V14" s="14">
        <v>3</v>
      </c>
      <c r="W14" s="37"/>
      <c r="X14" s="37"/>
      <c r="Y14" s="37"/>
      <c r="Z14" s="38" t="str">
        <f t="shared" si="0"/>
        <v xml:space="preserve">  </v>
      </c>
      <c r="AA14" s="39" t="s">
        <v>304</v>
      </c>
      <c r="AB14" s="40">
        <f>IF(AA14="","",IF(AA14="Preventivo",0.25,IF(AA14="Detectivo",0.15,IF(AA14="Correctivo",0.1,))))</f>
        <v>0</v>
      </c>
      <c r="AC14" s="41" t="str">
        <f>+IF(OR(AA14='[1]11 FORMULAS'!$O$4,AA14='[1]11 FORMULAS'!$O$5),'[1]11 FORMULAS'!$P$5,IF(AA14='[1]11 FORMULAS'!$O$6,'[1]11 FORMULAS'!$P$6,""))</f>
        <v/>
      </c>
      <c r="AD14" s="39" t="s">
        <v>304</v>
      </c>
      <c r="AE14" s="40">
        <f t="shared" ref="AE14:AE16" si="1">IF(AD14="","",IF(AD14="Manual",0.15,IF(AD14="Automatico",0.25,)))</f>
        <v>0</v>
      </c>
      <c r="AF14" s="42" t="s">
        <v>304</v>
      </c>
      <c r="AG14" s="42" t="s">
        <v>304</v>
      </c>
      <c r="AH14" s="42" t="s">
        <v>304</v>
      </c>
      <c r="AI14" s="36">
        <f>+AB14+AE14</f>
        <v>0</v>
      </c>
      <c r="AJ14" s="36">
        <f t="shared" ref="AJ14:AJ16" si="2">+AK13*AI14</f>
        <v>0</v>
      </c>
      <c r="AK14" s="29">
        <f t="shared" ref="AK14:AK16" si="3">+AK13-AJ14</f>
        <v>0.36</v>
      </c>
      <c r="AL14" s="15">
        <f>IF(AC14='[1]11 FORMULAS'!$P$6,AL13-(AL13*AI14),AL13)</f>
        <v>0.8</v>
      </c>
      <c r="AM14" s="84"/>
      <c r="AN14" s="85"/>
      <c r="AO14" s="84"/>
      <c r="AP14" s="85"/>
      <c r="AQ14" s="86"/>
      <c r="AR14" s="88"/>
      <c r="AS14" s="82"/>
      <c r="AT14" s="82"/>
      <c r="AU14" s="82"/>
      <c r="AV14" s="82"/>
      <c r="AW14" s="82"/>
      <c r="AX14" s="82"/>
      <c r="AY14" s="82"/>
      <c r="AZ14" s="82"/>
      <c r="BA14" s="82"/>
      <c r="BB14" s="82"/>
      <c r="BD14" s="31"/>
      <c r="BE14"/>
    </row>
    <row r="15" spans="1:60" s="16" customFormat="1" ht="35.25" customHeight="1" x14ac:dyDescent="0.25">
      <c r="A15" s="90"/>
      <c r="B15" s="90"/>
      <c r="C15" s="90"/>
      <c r="D15" s="90"/>
      <c r="E15" s="91"/>
      <c r="F15" s="90"/>
      <c r="G15" s="90"/>
      <c r="H15" s="90"/>
      <c r="I15" s="92"/>
      <c r="J15" s="93"/>
      <c r="K15" s="85"/>
      <c r="L15" s="95"/>
      <c r="M15" s="96"/>
      <c r="N15" s="95"/>
      <c r="O15" s="85"/>
      <c r="P15" s="98"/>
      <c r="Q15" s="85"/>
      <c r="R15" s="95"/>
      <c r="S15" s="85"/>
      <c r="T15" s="100"/>
      <c r="U15" s="86"/>
      <c r="V15" s="14">
        <v>4</v>
      </c>
      <c r="W15" s="37"/>
      <c r="X15" s="37"/>
      <c r="Y15" s="37"/>
      <c r="Z15" s="38" t="str">
        <f t="shared" si="0"/>
        <v xml:space="preserve">  </v>
      </c>
      <c r="AA15" s="39" t="s">
        <v>304</v>
      </c>
      <c r="AB15" s="40">
        <f t="shared" ref="AB15:AB16" si="4">IF(AA15="","",IF(AA15="Preventivo",0.25,IF(AA15="Detectivo",0.15,IF(AA15="Correctivo",0.1,))))</f>
        <v>0</v>
      </c>
      <c r="AC15" s="41" t="str">
        <f>+IF(OR(AA15='[1]11 FORMULAS'!$O$4,AA15='[1]11 FORMULAS'!$O$5),'[1]11 FORMULAS'!$P$5,IF(AA15='[1]11 FORMULAS'!$O$6,'[1]11 FORMULAS'!$P$6,""))</f>
        <v/>
      </c>
      <c r="AD15" s="39" t="s">
        <v>304</v>
      </c>
      <c r="AE15" s="40">
        <f t="shared" si="1"/>
        <v>0</v>
      </c>
      <c r="AF15" s="42" t="s">
        <v>304</v>
      </c>
      <c r="AG15" s="42" t="s">
        <v>304</v>
      </c>
      <c r="AH15" s="42" t="s">
        <v>304</v>
      </c>
      <c r="AI15" s="29">
        <f t="shared" ref="AI15:AI16" si="5">+AB15+AE15</f>
        <v>0</v>
      </c>
      <c r="AJ15" s="36">
        <f t="shared" si="2"/>
        <v>0</v>
      </c>
      <c r="AK15" s="29">
        <f t="shared" si="3"/>
        <v>0.36</v>
      </c>
      <c r="AL15" s="15">
        <f>IF(AC15='[1]11 FORMULAS'!$P$6,AL14-(AL14*AI15),AL14)</f>
        <v>0.8</v>
      </c>
      <c r="AM15" s="84"/>
      <c r="AN15" s="85"/>
      <c r="AO15" s="84"/>
      <c r="AP15" s="85"/>
      <c r="AQ15" s="86"/>
      <c r="AR15" s="88"/>
      <c r="AS15" s="82"/>
      <c r="AT15" s="82"/>
      <c r="AU15" s="82"/>
      <c r="AV15" s="82"/>
      <c r="AW15" s="82"/>
      <c r="AX15" s="82"/>
      <c r="AY15" s="82"/>
      <c r="AZ15" s="82"/>
      <c r="BA15" s="82"/>
      <c r="BB15" s="82"/>
      <c r="BD15" s="31"/>
      <c r="BE15"/>
    </row>
    <row r="16" spans="1:60" s="16" customFormat="1" ht="35.25" customHeight="1" x14ac:dyDescent="0.25">
      <c r="A16" s="90"/>
      <c r="B16" s="90"/>
      <c r="C16" s="90"/>
      <c r="D16" s="90"/>
      <c r="E16" s="91"/>
      <c r="F16" s="90"/>
      <c r="G16" s="90"/>
      <c r="H16" s="90"/>
      <c r="I16" s="92"/>
      <c r="J16" s="93"/>
      <c r="K16" s="85"/>
      <c r="L16" s="95"/>
      <c r="M16" s="96"/>
      <c r="N16" s="95"/>
      <c r="O16" s="85"/>
      <c r="P16" s="99"/>
      <c r="Q16" s="85"/>
      <c r="R16" s="95"/>
      <c r="S16" s="85"/>
      <c r="T16" s="100"/>
      <c r="U16" s="86"/>
      <c r="V16" s="17"/>
      <c r="W16" s="43"/>
      <c r="X16" s="43"/>
      <c r="Y16" s="43"/>
      <c r="Z16" s="38" t="str">
        <f t="shared" si="0"/>
        <v xml:space="preserve">  </v>
      </c>
      <c r="AA16" s="39" t="s">
        <v>304</v>
      </c>
      <c r="AB16" s="40">
        <f t="shared" si="4"/>
        <v>0</v>
      </c>
      <c r="AC16" s="41" t="str">
        <f>+IF(OR(AA16='[1]11 FORMULAS'!$O$4,AA16='[1]11 FORMULAS'!$O$5),'[1]11 FORMULAS'!$P$5,IF(AA16='[1]11 FORMULAS'!$O$6,'[1]11 FORMULAS'!$P$6,""))</f>
        <v/>
      </c>
      <c r="AD16" s="39" t="s">
        <v>304</v>
      </c>
      <c r="AE16" s="40">
        <f t="shared" si="1"/>
        <v>0</v>
      </c>
      <c r="AF16" s="42" t="s">
        <v>304</v>
      </c>
      <c r="AG16" s="42" t="s">
        <v>304</v>
      </c>
      <c r="AH16" s="42" t="s">
        <v>304</v>
      </c>
      <c r="AI16" s="29">
        <f t="shared" si="5"/>
        <v>0</v>
      </c>
      <c r="AJ16" s="36">
        <f t="shared" si="2"/>
        <v>0</v>
      </c>
      <c r="AK16" s="29">
        <f t="shared" si="3"/>
        <v>0.36</v>
      </c>
      <c r="AL16" s="15">
        <f>IF(AC16='[1]11 FORMULAS'!$P$6,AL15-(AL15*AI16),AL15)</f>
        <v>0.8</v>
      </c>
      <c r="AM16" s="84"/>
      <c r="AN16" s="85"/>
      <c r="AO16" s="84"/>
      <c r="AP16" s="85"/>
      <c r="AQ16" s="86"/>
      <c r="AR16" s="89"/>
      <c r="AS16" s="83"/>
      <c r="AT16" s="83"/>
      <c r="AU16" s="83"/>
      <c r="AV16" s="83"/>
      <c r="AW16" s="83"/>
      <c r="AX16" s="83"/>
      <c r="AY16" s="83"/>
      <c r="AZ16" s="83"/>
      <c r="BA16" s="83"/>
      <c r="BB16" s="83"/>
      <c r="BD16" s="32"/>
    </row>
    <row r="17" spans="1:60" s="16" customFormat="1" ht="49.5" customHeight="1" x14ac:dyDescent="0.25">
      <c r="A17" s="90" t="s">
        <v>311</v>
      </c>
      <c r="B17" s="90" t="s">
        <v>312</v>
      </c>
      <c r="C17" s="90" t="s">
        <v>313</v>
      </c>
      <c r="D17" s="90" t="s">
        <v>314</v>
      </c>
      <c r="E17" s="91" t="str">
        <f>+CONCATENATE(B17," ",C17," ",D17)</f>
        <v xml:space="preserve">Posibilidad de perdida reputacional Por alta rotación de equipo de trabajo  debido a la perdida de información de los procesos realizados con el cambio de personal </v>
      </c>
      <c r="F17" s="90" t="s">
        <v>196</v>
      </c>
      <c r="G17" s="90"/>
      <c r="H17" s="90" t="s">
        <v>194</v>
      </c>
      <c r="I17" s="92" t="str">
        <f t="shared" ref="I17" si="6">+G17&amp;H17</f>
        <v>Procesos</v>
      </c>
      <c r="J17" s="93">
        <v>12</v>
      </c>
      <c r="K17" s="85" t="str">
        <f>IF(J17&lt;=0,"",IF(J17&lt;=2,"Muy Baja",IF(J17&lt;=24,"Baja",IF(J17&lt;=500,"Media",IF(J17&lt;=5000,"Alta","Muy Alta")))))</f>
        <v>Baja</v>
      </c>
      <c r="L17" s="94">
        <f>IF(K17="","",IF(K17="Muy Baja",0.2,IF(K17="Baja",0.4,IF(K17="Media",0.6,IF(K17="Alta",0.8,IF(K17="Muy Alta",1,))))))</f>
        <v>0.4</v>
      </c>
      <c r="M17" s="96" t="s">
        <v>195</v>
      </c>
      <c r="N17" s="94">
        <f>IF(M17="","",IF(M17="menor a 10 SMLMV",0.2,IF(M17="ENTRE 10 Y 50 SMLMV",0.4,IF(M17="entre 50 y 100 SMLMV",0.6,IF(M17="entre 100 y 500 SMLMV",0.8,IF(M17="Mayor a 500 SMLMV",1,))))))</f>
        <v>0</v>
      </c>
      <c r="O17" s="85" t="str">
        <f>IF(N17&lt;=0,"",IF(N17&lt;=20%,"Leve",IF(N17&lt;=40%,"Menor",IF(N17&lt;=60%,"Moderado",IF(N17&lt;=80%,"Mayor","Catastrofico")))))</f>
        <v/>
      </c>
      <c r="P17" s="97" t="s">
        <v>293</v>
      </c>
      <c r="Q17" s="85" t="str">
        <f>IF(R17&lt;=0,"",IF(R17&lt;=20%,"Leve",IF(R17&lt;=40%,"Menor",IF(R17&lt;=60%,"Moderado",IF(R17&lt;=80%,"Mayor","Catastrofico")))))</f>
        <v>Mayor</v>
      </c>
      <c r="R17" s="94">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0.8</v>
      </c>
      <c r="S17" s="85" t="str">
        <f>IF(T17&lt;=0,"",IF(T17&lt;=20%,"Leve",IF(T17&lt;=40%,"Menor",IF(T17&lt;=60%,"Moderado",IF(T17&lt;=80%,"Mayor","Catastrofico")))))</f>
        <v>Mayor</v>
      </c>
      <c r="T17" s="100">
        <f>+R17</f>
        <v>0.8</v>
      </c>
      <c r="U17" s="86"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Alto</v>
      </c>
      <c r="V17" s="14">
        <v>1</v>
      </c>
      <c r="W17" s="37"/>
      <c r="X17" s="37"/>
      <c r="Y17" s="37"/>
      <c r="Z17" s="38" t="str">
        <f t="shared" si="0"/>
        <v xml:space="preserve">  </v>
      </c>
      <c r="AA17" s="39" t="s">
        <v>304</v>
      </c>
      <c r="AB17" s="40">
        <f>IF(AA17="","",IF(AA17="Preventivo",0.25,IF(AA17="Detectivo",0.15,IF(AA17="Correctivo",0.1,))))</f>
        <v>0</v>
      </c>
      <c r="AC17" s="41" t="str">
        <f>+IF(OR(AA17='[1]11 FORMULAS'!$O$4,AA17='[1]11 FORMULAS'!$O$5),'[1]11 FORMULAS'!$P$5,IF(AA17='[1]11 FORMULAS'!$O$6,'[1]11 FORMULAS'!$P$6,""))</f>
        <v/>
      </c>
      <c r="AD17" s="39" t="s">
        <v>304</v>
      </c>
      <c r="AE17" s="40">
        <f>IF(AD17="","",IF(AD17="Manual",0.15,IF(AD17="Automatico",0.25,)))</f>
        <v>0</v>
      </c>
      <c r="AF17" s="42" t="s">
        <v>304</v>
      </c>
      <c r="AG17" s="42" t="s">
        <v>304</v>
      </c>
      <c r="AH17" s="42" t="s">
        <v>304</v>
      </c>
      <c r="AI17" s="44">
        <f>+AB17+AE17</f>
        <v>0</v>
      </c>
      <c r="AJ17" s="44">
        <f>+L17*AI17</f>
        <v>0</v>
      </c>
      <c r="AK17" s="44">
        <f>+L17-AJ17</f>
        <v>0.4</v>
      </c>
      <c r="AL17" s="44">
        <f>IF(AC17='[1]11 FORMULAS'!$P$6,T17-(T17*AI17),T17)</f>
        <v>0.8</v>
      </c>
      <c r="AM17" s="84">
        <f>+AK21</f>
        <v>0.4</v>
      </c>
      <c r="AN17" s="85" t="str">
        <f>IF(AM17&lt;=0,"",IF(AM17&lt;=20%,"Muy Baja",IF(AM17&lt;=40%,"Baja",IF(AM17&lt;=60%,"Media",IF(AM17&lt;=80%,"Alta","Muy Alta")))))</f>
        <v>Baja</v>
      </c>
      <c r="AO17" s="84">
        <f>+AL21</f>
        <v>0.8</v>
      </c>
      <c r="AP17" s="85" t="str">
        <f>IF(AO17&lt;=0,"",IF(AO17&lt;=20%,"Leve",IF(AO17&lt;=40%,"Menor",IF(AO17&lt;=60%,"Moderado",IF(AO17&lt;=80%,"Mayor","Catastrofico")))))</f>
        <v>Mayor</v>
      </c>
      <c r="AQ17" s="86"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Alto</v>
      </c>
      <c r="AR17" s="87"/>
      <c r="AS17" s="81"/>
      <c r="AT17" s="81"/>
      <c r="AU17" s="81"/>
      <c r="AV17" s="81"/>
      <c r="AW17" s="81"/>
      <c r="AX17" s="81"/>
      <c r="AY17" s="81"/>
      <c r="AZ17" s="81"/>
      <c r="BA17" s="81"/>
      <c r="BB17" s="81"/>
      <c r="BH17" s="9"/>
    </row>
    <row r="18" spans="1:60" s="16" customFormat="1" ht="33.75" customHeight="1" x14ac:dyDescent="0.25">
      <c r="A18" s="90"/>
      <c r="B18" s="90"/>
      <c r="C18" s="90"/>
      <c r="D18" s="90"/>
      <c r="E18" s="91"/>
      <c r="F18" s="90"/>
      <c r="G18" s="90"/>
      <c r="H18" s="90"/>
      <c r="I18" s="92"/>
      <c r="J18" s="93"/>
      <c r="K18" s="85"/>
      <c r="L18" s="95"/>
      <c r="M18" s="96"/>
      <c r="N18" s="95"/>
      <c r="O18" s="85"/>
      <c r="P18" s="98"/>
      <c r="Q18" s="85"/>
      <c r="R18" s="95"/>
      <c r="S18" s="85"/>
      <c r="T18" s="100"/>
      <c r="U18" s="86"/>
      <c r="V18" s="14">
        <v>2</v>
      </c>
      <c r="W18" s="37"/>
      <c r="X18" s="37"/>
      <c r="Y18" s="37"/>
      <c r="Z18" s="38" t="str">
        <f t="shared" si="0"/>
        <v xml:space="preserve">  </v>
      </c>
      <c r="AA18" s="39" t="s">
        <v>304</v>
      </c>
      <c r="AB18" s="40">
        <f t="shared" ref="AB18:AB21" si="7">IF(AA18="","",IF(AA18="Preventivo",0.25,IF(AA18="Detectivo",0.15,IF(AA18="Correctivo",0.1,))))</f>
        <v>0</v>
      </c>
      <c r="AC18" s="41" t="str">
        <f>+IF(OR(AA18='[1]11 FORMULAS'!$O$4,AA18='[1]11 FORMULAS'!$O$5),'[1]11 FORMULAS'!$P$5,IF(AA18='[1]11 FORMULAS'!$O$6,'[1]11 FORMULAS'!$P$6,""))</f>
        <v/>
      </c>
      <c r="AD18" s="39" t="s">
        <v>304</v>
      </c>
      <c r="AE18" s="40">
        <f t="shared" ref="AE18:AE21" si="8">IF(AD18="","",IF(AD18="Manual",0.15,IF(AD18="Automatico",0.25,)))</f>
        <v>0</v>
      </c>
      <c r="AF18" s="42" t="s">
        <v>304</v>
      </c>
      <c r="AG18" s="42" t="s">
        <v>304</v>
      </c>
      <c r="AH18" s="42" t="s">
        <v>304</v>
      </c>
      <c r="AI18" s="44">
        <f>+AB18+AE18</f>
        <v>0</v>
      </c>
      <c r="AJ18" s="44">
        <f>+AK17*AI18</f>
        <v>0</v>
      </c>
      <c r="AK18" s="44">
        <f>+AK17-AJ18</f>
        <v>0.4</v>
      </c>
      <c r="AL18" s="44">
        <f>IF(AC18='[1]11 FORMULAS'!$P$6,AL17-(AL17*AI18),AL17)</f>
        <v>0.8</v>
      </c>
      <c r="AM18" s="84"/>
      <c r="AN18" s="85"/>
      <c r="AO18" s="84"/>
      <c r="AP18" s="85"/>
      <c r="AQ18" s="86"/>
      <c r="AR18" s="88"/>
      <c r="AS18" s="82"/>
      <c r="AT18" s="82"/>
      <c r="AU18" s="82"/>
      <c r="AV18" s="82"/>
      <c r="AW18" s="82"/>
      <c r="AX18" s="82"/>
      <c r="AY18" s="82"/>
      <c r="AZ18" s="82"/>
      <c r="BA18" s="82"/>
      <c r="BB18" s="82"/>
      <c r="BH18" s="9"/>
    </row>
    <row r="19" spans="1:60" s="16" customFormat="1" ht="33.75" customHeight="1" x14ac:dyDescent="0.25">
      <c r="A19" s="90"/>
      <c r="B19" s="90"/>
      <c r="C19" s="90"/>
      <c r="D19" s="90"/>
      <c r="E19" s="91"/>
      <c r="F19" s="90"/>
      <c r="G19" s="90"/>
      <c r="H19" s="90"/>
      <c r="I19" s="92"/>
      <c r="J19" s="93"/>
      <c r="K19" s="85"/>
      <c r="L19" s="95"/>
      <c r="M19" s="96"/>
      <c r="N19" s="95"/>
      <c r="O19" s="85"/>
      <c r="P19" s="98"/>
      <c r="Q19" s="85"/>
      <c r="R19" s="95"/>
      <c r="S19" s="85"/>
      <c r="T19" s="100"/>
      <c r="U19" s="86"/>
      <c r="V19" s="14">
        <v>3</v>
      </c>
      <c r="W19" s="37"/>
      <c r="X19" s="37"/>
      <c r="Y19" s="37"/>
      <c r="Z19" s="38" t="str">
        <f t="shared" si="0"/>
        <v xml:space="preserve">  </v>
      </c>
      <c r="AA19" s="39" t="s">
        <v>304</v>
      </c>
      <c r="AB19" s="40">
        <f t="shared" si="7"/>
        <v>0</v>
      </c>
      <c r="AC19" s="41" t="str">
        <f>+IF(OR(AA19='[1]11 FORMULAS'!$O$4,AA19='[1]11 FORMULAS'!$O$5),'[1]11 FORMULAS'!$P$5,IF(AA19='[1]11 FORMULAS'!$O$6,'[1]11 FORMULAS'!$P$6,""))</f>
        <v/>
      </c>
      <c r="AD19" s="39" t="s">
        <v>304</v>
      </c>
      <c r="AE19" s="40">
        <f t="shared" si="8"/>
        <v>0</v>
      </c>
      <c r="AF19" s="42" t="s">
        <v>304</v>
      </c>
      <c r="AG19" s="42" t="s">
        <v>304</v>
      </c>
      <c r="AH19" s="42" t="s">
        <v>304</v>
      </c>
      <c r="AI19" s="44">
        <f>+AB19+AE19</f>
        <v>0</v>
      </c>
      <c r="AJ19" s="44">
        <f t="shared" ref="AJ19:AJ21" si="9">+AK18*AI19</f>
        <v>0</v>
      </c>
      <c r="AK19" s="44">
        <f t="shared" ref="AK19:AK21" si="10">+AK18-AJ19</f>
        <v>0.4</v>
      </c>
      <c r="AL19" s="44">
        <f>IF(AC19='[1]11 FORMULAS'!$P$6,AL18-(AL18*AI19),AL18)</f>
        <v>0.8</v>
      </c>
      <c r="AM19" s="84"/>
      <c r="AN19" s="85"/>
      <c r="AO19" s="84"/>
      <c r="AP19" s="85"/>
      <c r="AQ19" s="86"/>
      <c r="AR19" s="88"/>
      <c r="AS19" s="82"/>
      <c r="AT19" s="82"/>
      <c r="AU19" s="82"/>
      <c r="AV19" s="82"/>
      <c r="AW19" s="82"/>
      <c r="AX19" s="82"/>
      <c r="AY19" s="82"/>
      <c r="AZ19" s="82"/>
      <c r="BA19" s="82"/>
      <c r="BB19" s="82"/>
      <c r="BH19" s="9"/>
    </row>
    <row r="20" spans="1:60" s="16" customFormat="1" ht="33.75" customHeight="1" x14ac:dyDescent="0.25">
      <c r="A20" s="90"/>
      <c r="B20" s="90"/>
      <c r="C20" s="90"/>
      <c r="D20" s="90"/>
      <c r="E20" s="91"/>
      <c r="F20" s="90"/>
      <c r="G20" s="90"/>
      <c r="H20" s="90"/>
      <c r="I20" s="92"/>
      <c r="J20" s="93"/>
      <c r="K20" s="85"/>
      <c r="L20" s="95"/>
      <c r="M20" s="96"/>
      <c r="N20" s="95"/>
      <c r="O20" s="85"/>
      <c r="P20" s="98"/>
      <c r="Q20" s="85"/>
      <c r="R20" s="95"/>
      <c r="S20" s="85"/>
      <c r="T20" s="100"/>
      <c r="U20" s="86"/>
      <c r="V20" s="14">
        <v>4</v>
      </c>
      <c r="W20" s="37"/>
      <c r="X20" s="37"/>
      <c r="Y20" s="37"/>
      <c r="Z20" s="38" t="str">
        <f t="shared" si="0"/>
        <v xml:space="preserve">  </v>
      </c>
      <c r="AA20" s="39" t="s">
        <v>304</v>
      </c>
      <c r="AB20" s="40">
        <f t="shared" si="7"/>
        <v>0</v>
      </c>
      <c r="AC20" s="41" t="str">
        <f>+IF(OR(AA20='[1]11 FORMULAS'!$O$4,AA20='[1]11 FORMULAS'!$O$5),'[1]11 FORMULAS'!$P$5,IF(AA20='[1]11 FORMULAS'!$O$6,'[1]11 FORMULAS'!$P$6,""))</f>
        <v/>
      </c>
      <c r="AD20" s="39" t="s">
        <v>304</v>
      </c>
      <c r="AE20" s="40">
        <f t="shared" si="8"/>
        <v>0</v>
      </c>
      <c r="AF20" s="42" t="s">
        <v>304</v>
      </c>
      <c r="AG20" s="42" t="s">
        <v>304</v>
      </c>
      <c r="AH20" s="42" t="s">
        <v>304</v>
      </c>
      <c r="AI20" s="44">
        <f t="shared" ref="AI20:AI21" si="11">+AB20+AE20</f>
        <v>0</v>
      </c>
      <c r="AJ20" s="44">
        <f t="shared" si="9"/>
        <v>0</v>
      </c>
      <c r="AK20" s="44">
        <f t="shared" si="10"/>
        <v>0.4</v>
      </c>
      <c r="AL20" s="44">
        <f>IF(AC20='[1]11 FORMULAS'!$P$6,AL19-(AL19*AI20),AL19)</f>
        <v>0.8</v>
      </c>
      <c r="AM20" s="84"/>
      <c r="AN20" s="85"/>
      <c r="AO20" s="84"/>
      <c r="AP20" s="85"/>
      <c r="AQ20" s="86"/>
      <c r="AR20" s="88"/>
      <c r="AS20" s="82"/>
      <c r="AT20" s="82"/>
      <c r="AU20" s="82"/>
      <c r="AV20" s="82"/>
      <c r="AW20" s="82"/>
      <c r="AX20" s="82"/>
      <c r="AY20" s="82"/>
      <c r="AZ20" s="82"/>
      <c r="BA20" s="82"/>
      <c r="BB20" s="82"/>
      <c r="BH20" s="9"/>
    </row>
    <row r="21" spans="1:60" s="16" customFormat="1" ht="33.75" customHeight="1" x14ac:dyDescent="0.25">
      <c r="A21" s="90"/>
      <c r="B21" s="90"/>
      <c r="C21" s="90"/>
      <c r="D21" s="90"/>
      <c r="E21" s="91"/>
      <c r="F21" s="90"/>
      <c r="G21" s="90"/>
      <c r="H21" s="90"/>
      <c r="I21" s="92"/>
      <c r="J21" s="93"/>
      <c r="K21" s="85"/>
      <c r="L21" s="95"/>
      <c r="M21" s="96"/>
      <c r="N21" s="95"/>
      <c r="O21" s="85"/>
      <c r="P21" s="99"/>
      <c r="Q21" s="85"/>
      <c r="R21" s="95"/>
      <c r="S21" s="85"/>
      <c r="T21" s="100"/>
      <c r="U21" s="86"/>
      <c r="V21" s="17"/>
      <c r="W21" s="43"/>
      <c r="X21" s="43"/>
      <c r="Y21" s="43"/>
      <c r="Z21" s="38" t="str">
        <f t="shared" si="0"/>
        <v xml:space="preserve">  </v>
      </c>
      <c r="AA21" s="39" t="s">
        <v>304</v>
      </c>
      <c r="AB21" s="40">
        <f t="shared" si="7"/>
        <v>0</v>
      </c>
      <c r="AC21" s="41" t="str">
        <f>+IF(OR(AA21='[1]11 FORMULAS'!$O$4,AA21='[1]11 FORMULAS'!$O$5),'[1]11 FORMULAS'!$P$5,IF(AA21='[1]11 FORMULAS'!$O$6,'[1]11 FORMULAS'!$P$6,""))</f>
        <v/>
      </c>
      <c r="AD21" s="39" t="s">
        <v>304</v>
      </c>
      <c r="AE21" s="40">
        <f t="shared" si="8"/>
        <v>0</v>
      </c>
      <c r="AF21" s="42" t="s">
        <v>304</v>
      </c>
      <c r="AG21" s="42" t="s">
        <v>304</v>
      </c>
      <c r="AH21" s="42" t="s">
        <v>304</v>
      </c>
      <c r="AI21" s="44">
        <f t="shared" si="11"/>
        <v>0</v>
      </c>
      <c r="AJ21" s="44">
        <f t="shared" si="9"/>
        <v>0</v>
      </c>
      <c r="AK21" s="44">
        <f t="shared" si="10"/>
        <v>0.4</v>
      </c>
      <c r="AL21" s="44">
        <f>IF(AC21='[1]11 FORMULAS'!$P$6,AL20-(AL20*AI21),AL20)</f>
        <v>0.8</v>
      </c>
      <c r="AM21" s="84"/>
      <c r="AN21" s="85"/>
      <c r="AO21" s="84"/>
      <c r="AP21" s="85"/>
      <c r="AQ21" s="86"/>
      <c r="AR21" s="89"/>
      <c r="AS21" s="83"/>
      <c r="AT21" s="83"/>
      <c r="AU21" s="83"/>
      <c r="AV21" s="83"/>
      <c r="AW21" s="83"/>
      <c r="AX21" s="83"/>
      <c r="AY21" s="83"/>
      <c r="AZ21" s="83"/>
      <c r="BA21" s="83"/>
      <c r="BB21" s="83"/>
      <c r="BH21" s="9"/>
    </row>
    <row r="22" spans="1:60" s="16" customFormat="1" ht="78.75" customHeight="1" x14ac:dyDescent="0.25">
      <c r="A22" s="90" t="s">
        <v>315</v>
      </c>
      <c r="B22" s="90" t="s">
        <v>316</v>
      </c>
      <c r="C22" s="90" t="s">
        <v>317</v>
      </c>
      <c r="D22" s="90" t="s">
        <v>323</v>
      </c>
      <c r="E22" s="91" t="str">
        <f>+CONCATENATE(B22," ",C22," ",D22)</f>
        <v xml:space="preserve">Posibilidad de perdida economica y reputacional Por la caída de redes y plataformas   debido a la falta de actualizaciones y a la vulnerabilidad de estas ante virus y hackers externos </v>
      </c>
      <c r="F22" s="90" t="s">
        <v>318</v>
      </c>
      <c r="G22" s="90"/>
      <c r="H22" s="90" t="s">
        <v>319</v>
      </c>
      <c r="I22" s="92" t="str">
        <f t="shared" ref="I22" si="12">+G22&amp;H22</f>
        <v>Tecnologias</v>
      </c>
      <c r="J22" s="93">
        <v>365</v>
      </c>
      <c r="K22" s="85" t="str">
        <f>IF(J22&lt;=0,"",IF(J22&lt;=2,"Muy Baja",IF(J22&lt;=24,"Baja",IF(J22&lt;=500,"Media",IF(J22&lt;=5000,"Alta","Muy Alta")))))</f>
        <v>Media</v>
      </c>
      <c r="L22" s="94">
        <f>IF(K22="","",IF(K22="Muy Baja",0.2,IF(K22="Baja",0.4,IF(K22="Media",0.6,IF(K22="Alta",0.8,IF(K22="Muy Alta",1,))))))</f>
        <v>0.6</v>
      </c>
      <c r="M22" s="96" t="s">
        <v>325</v>
      </c>
      <c r="N22" s="94">
        <f>IF(M22="","",IF(M22="menor a 10 SMLMV",0.2,IF(M22="ENTRE 10 Y 50 SMLMV",0.4,IF(M22="entre 50 y 100 SMLMV",0.6,IF(M22="entre 100 y 500 SMLMV",0.8,IF(M22="Mayor a 500 SMLMV",1,))))))</f>
        <v>1</v>
      </c>
      <c r="O22" s="85" t="str">
        <f>IF(N22&lt;=0,"",IF(N22&lt;=20%,"Leve",IF(N22&lt;=40%,"Menor",IF(N22&lt;=60%,"Moderado",IF(N22&lt;=80%,"Mayor","Catastrofico")))))</f>
        <v>Catastrofico</v>
      </c>
      <c r="P22" s="97" t="s">
        <v>293</v>
      </c>
      <c r="Q22" s="85" t="str">
        <f>IF(R22&lt;=0,"",IF(R22&lt;=20%,"Leve",IF(R22&lt;=40%,"Menor",IF(R22&lt;=60%,"Moderado",IF(R22&lt;=80%,"Mayor","Catastrofico")))))</f>
        <v>Mayor</v>
      </c>
      <c r="R22" s="94">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0.8</v>
      </c>
      <c r="S22" s="85" t="str">
        <f>IF(T22&lt;=0,"",IF(T22&lt;=20%,"Leve",IF(T22&lt;=40%,"Menor",IF(T22&lt;=60%,"Moderado",IF(T22&lt;=80%,"Mayor","Catastrofico")))))</f>
        <v>Catastrofico</v>
      </c>
      <c r="T22" s="100">
        <f>+N22</f>
        <v>1</v>
      </c>
      <c r="U22" s="86" t="str">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Extremo</v>
      </c>
      <c r="V22" s="14">
        <v>1</v>
      </c>
      <c r="W22" s="37" t="s">
        <v>331</v>
      </c>
      <c r="X22" s="37" t="s">
        <v>333</v>
      </c>
      <c r="Y22" s="37" t="s">
        <v>332</v>
      </c>
      <c r="Z22" s="38" t="str">
        <f t="shared" ref="Z22:Z26" si="13">+CONCATENATE(W22," ",X22," ",Y22)</f>
        <v>Lider del proceso realiza copias de seguridad, de las bases de datos de los sistemas de información críticos de la administración, con el fín de evitar un mayor impacto en caso de pérdida de información, ingresando al backup para recuperar información cuando esto ocurra- diariamente</v>
      </c>
      <c r="AA22" s="39" t="s">
        <v>335</v>
      </c>
      <c r="AB22" s="40">
        <f>IF(AA22="","",IF(AA22="Preventivo",0.25,IF(AA22="Detectivo",0.15,IF(AA22="Correctivo",0.1,))))</f>
        <v>0.25</v>
      </c>
      <c r="AC22" s="41" t="str">
        <f>+IF(OR(AA22='[1]11 FORMULAS'!$O$4,AA22='[1]11 FORMULAS'!$O$5),'[1]11 FORMULAS'!$P$5,IF(AA22='[1]11 FORMULAS'!$O$6,'[1]11 FORMULAS'!$P$6,""))</f>
        <v>Probabilidad</v>
      </c>
      <c r="AD22" s="39" t="s">
        <v>336</v>
      </c>
      <c r="AE22" s="40">
        <f>IF(AD22="","",IF(AD22="Manual",0.15,IF(AD22="Automatico",0.25,)))</f>
        <v>0.15</v>
      </c>
      <c r="AF22" s="42" t="s">
        <v>337</v>
      </c>
      <c r="AG22" s="42" t="s">
        <v>338</v>
      </c>
      <c r="AH22" s="42" t="s">
        <v>339</v>
      </c>
      <c r="AI22" s="61">
        <f>+AB22+AE22</f>
        <v>0.4</v>
      </c>
      <c r="AJ22" s="61">
        <f>+L22*AI22</f>
        <v>0.24</v>
      </c>
      <c r="AK22" s="61">
        <f>+L22-AJ22</f>
        <v>0.36</v>
      </c>
      <c r="AL22" s="61">
        <f>IF(AC22='[1]11 FORMULAS'!$P$6,T22-(T22*AI22),T22)</f>
        <v>1</v>
      </c>
      <c r="AM22" s="84">
        <f>+AK26</f>
        <v>0.36</v>
      </c>
      <c r="AN22" s="85" t="str">
        <f>IF(AM22&lt;=0,"",IF(AM22&lt;=20%,"Muy Baja",IF(AM22&lt;=40%,"Baja",IF(AM22&lt;=60%,"Media",IF(AM22&lt;=80%,"Alta","Muy Alta")))))</f>
        <v>Baja</v>
      </c>
      <c r="AO22" s="84">
        <f>+AL26</f>
        <v>1</v>
      </c>
      <c r="AP22" s="85" t="str">
        <f>IF(AO22&lt;=0,"",IF(AO22&lt;=20%,"Leve",IF(AO22&lt;=40%,"Menor",IF(AO22&lt;=60%,"Moderado",IF(AO22&lt;=80%,"Mayor","Catastrofico")))))</f>
        <v>Catastrofico</v>
      </c>
      <c r="AQ22" s="86" t="str">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Extremo</v>
      </c>
      <c r="AR22" s="87"/>
      <c r="AS22" s="81" t="s">
        <v>334</v>
      </c>
      <c r="AT22" s="81"/>
      <c r="AU22" s="81"/>
      <c r="AV22" s="81"/>
      <c r="AW22" s="81"/>
      <c r="AX22" s="81"/>
      <c r="AY22" s="81"/>
      <c r="AZ22" s="81"/>
      <c r="BA22" s="81"/>
      <c r="BB22" s="81"/>
      <c r="BH22" s="9"/>
    </row>
    <row r="23" spans="1:60" s="16" customFormat="1" ht="33.75" customHeight="1" x14ac:dyDescent="0.25">
      <c r="A23" s="90"/>
      <c r="B23" s="90"/>
      <c r="C23" s="90"/>
      <c r="D23" s="90"/>
      <c r="E23" s="91"/>
      <c r="F23" s="90"/>
      <c r="G23" s="90"/>
      <c r="H23" s="90"/>
      <c r="I23" s="92"/>
      <c r="J23" s="93"/>
      <c r="K23" s="85"/>
      <c r="L23" s="95"/>
      <c r="M23" s="96"/>
      <c r="N23" s="95"/>
      <c r="O23" s="85"/>
      <c r="P23" s="98"/>
      <c r="Q23" s="85"/>
      <c r="R23" s="95"/>
      <c r="S23" s="85"/>
      <c r="T23" s="100"/>
      <c r="U23" s="86"/>
      <c r="V23" s="14">
        <v>2</v>
      </c>
      <c r="W23" s="37"/>
      <c r="X23" s="37"/>
      <c r="Y23" s="37"/>
      <c r="Z23" s="38" t="str">
        <f t="shared" si="13"/>
        <v xml:space="preserve">  </v>
      </c>
      <c r="AA23" s="39" t="s">
        <v>304</v>
      </c>
      <c r="AB23" s="40">
        <f t="shared" ref="AB23:AB26" si="14">IF(AA23="","",IF(AA23="Preventivo",0.25,IF(AA23="Detectivo",0.15,IF(AA23="Correctivo",0.1,))))</f>
        <v>0</v>
      </c>
      <c r="AC23" s="41" t="str">
        <f>+IF(OR(AA23='[1]11 FORMULAS'!$O$4,AA23='[1]11 FORMULAS'!$O$5),'[1]11 FORMULAS'!$P$5,IF(AA23='[1]11 FORMULAS'!$O$6,'[1]11 FORMULAS'!$P$6,""))</f>
        <v/>
      </c>
      <c r="AD23" s="39" t="s">
        <v>304</v>
      </c>
      <c r="AE23" s="40">
        <f t="shared" ref="AE23:AE26" si="15">IF(AD23="","",IF(AD23="Manual",0.15,IF(AD23="Automatico",0.25,)))</f>
        <v>0</v>
      </c>
      <c r="AF23" s="42" t="s">
        <v>304</v>
      </c>
      <c r="AG23" s="42" t="s">
        <v>304</v>
      </c>
      <c r="AH23" s="42" t="s">
        <v>304</v>
      </c>
      <c r="AI23" s="61">
        <f>+AB23+AE23</f>
        <v>0</v>
      </c>
      <c r="AJ23" s="61">
        <f>+AK22*AI23</f>
        <v>0</v>
      </c>
      <c r="AK23" s="61">
        <f>+AK22-AJ23</f>
        <v>0.36</v>
      </c>
      <c r="AL23" s="61">
        <f>IF(AC23='[1]11 FORMULAS'!$P$6,AL22-(AL22*AI23),AL22)</f>
        <v>1</v>
      </c>
      <c r="AM23" s="84"/>
      <c r="AN23" s="85"/>
      <c r="AO23" s="84"/>
      <c r="AP23" s="85"/>
      <c r="AQ23" s="86"/>
      <c r="AR23" s="88"/>
      <c r="AS23" s="82"/>
      <c r="AT23" s="82"/>
      <c r="AU23" s="82"/>
      <c r="AV23" s="82"/>
      <c r="AW23" s="82"/>
      <c r="AX23" s="82"/>
      <c r="AY23" s="82"/>
      <c r="AZ23" s="82"/>
      <c r="BA23" s="82"/>
      <c r="BB23" s="82"/>
      <c r="BH23" s="9"/>
    </row>
    <row r="24" spans="1:60" s="16" customFormat="1" ht="33.75" customHeight="1" x14ac:dyDescent="0.25">
      <c r="A24" s="90"/>
      <c r="B24" s="90"/>
      <c r="C24" s="90"/>
      <c r="D24" s="90"/>
      <c r="E24" s="91"/>
      <c r="F24" s="90"/>
      <c r="G24" s="90"/>
      <c r="H24" s="90"/>
      <c r="I24" s="92"/>
      <c r="J24" s="93"/>
      <c r="K24" s="85"/>
      <c r="L24" s="95"/>
      <c r="M24" s="96"/>
      <c r="N24" s="95"/>
      <c r="O24" s="85"/>
      <c r="P24" s="98"/>
      <c r="Q24" s="85"/>
      <c r="R24" s="95"/>
      <c r="S24" s="85"/>
      <c r="T24" s="100"/>
      <c r="U24" s="86"/>
      <c r="V24" s="14">
        <v>3</v>
      </c>
      <c r="W24" s="37"/>
      <c r="X24" s="37"/>
      <c r="Y24" s="37"/>
      <c r="Z24" s="38" t="str">
        <f t="shared" si="13"/>
        <v xml:space="preserve">  </v>
      </c>
      <c r="AA24" s="39" t="s">
        <v>304</v>
      </c>
      <c r="AB24" s="40">
        <f t="shared" si="14"/>
        <v>0</v>
      </c>
      <c r="AC24" s="41" t="str">
        <f>+IF(OR(AA24='[1]11 FORMULAS'!$O$4,AA24='[1]11 FORMULAS'!$O$5),'[1]11 FORMULAS'!$P$5,IF(AA24='[1]11 FORMULAS'!$O$6,'[1]11 FORMULAS'!$P$6,""))</f>
        <v/>
      </c>
      <c r="AD24" s="39" t="s">
        <v>304</v>
      </c>
      <c r="AE24" s="40">
        <f t="shared" si="15"/>
        <v>0</v>
      </c>
      <c r="AF24" s="42" t="s">
        <v>304</v>
      </c>
      <c r="AG24" s="42" t="s">
        <v>304</v>
      </c>
      <c r="AH24" s="42" t="s">
        <v>304</v>
      </c>
      <c r="AI24" s="61">
        <f>+AB24+AE24</f>
        <v>0</v>
      </c>
      <c r="AJ24" s="61">
        <f t="shared" ref="AJ24:AJ26" si="16">+AK23*AI24</f>
        <v>0</v>
      </c>
      <c r="AK24" s="61">
        <f t="shared" ref="AK24:AK26" si="17">+AK23-AJ24</f>
        <v>0.36</v>
      </c>
      <c r="AL24" s="61">
        <f>IF(AC24='[1]11 FORMULAS'!$P$6,AL23-(AL23*AI24),AL23)</f>
        <v>1</v>
      </c>
      <c r="AM24" s="84"/>
      <c r="AN24" s="85"/>
      <c r="AO24" s="84"/>
      <c r="AP24" s="85"/>
      <c r="AQ24" s="86"/>
      <c r="AR24" s="88"/>
      <c r="AS24" s="82"/>
      <c r="AT24" s="82"/>
      <c r="AU24" s="82"/>
      <c r="AV24" s="82"/>
      <c r="AW24" s="82"/>
      <c r="AX24" s="82"/>
      <c r="AY24" s="82"/>
      <c r="AZ24" s="82"/>
      <c r="BA24" s="82"/>
      <c r="BB24" s="82"/>
      <c r="BH24" s="9"/>
    </row>
    <row r="25" spans="1:60" s="16" customFormat="1" ht="33.75" customHeight="1" x14ac:dyDescent="0.25">
      <c r="A25" s="90"/>
      <c r="B25" s="90"/>
      <c r="C25" s="90"/>
      <c r="D25" s="90"/>
      <c r="E25" s="91"/>
      <c r="F25" s="90"/>
      <c r="G25" s="90"/>
      <c r="H25" s="90"/>
      <c r="I25" s="92"/>
      <c r="J25" s="93"/>
      <c r="K25" s="85"/>
      <c r="L25" s="95"/>
      <c r="M25" s="96"/>
      <c r="N25" s="95"/>
      <c r="O25" s="85"/>
      <c r="P25" s="98"/>
      <c r="Q25" s="85"/>
      <c r="R25" s="95"/>
      <c r="S25" s="85"/>
      <c r="T25" s="100"/>
      <c r="U25" s="86"/>
      <c r="V25" s="14">
        <v>4</v>
      </c>
      <c r="W25" s="37"/>
      <c r="X25" s="37"/>
      <c r="Y25" s="37"/>
      <c r="Z25" s="38" t="str">
        <f t="shared" si="13"/>
        <v xml:space="preserve">  </v>
      </c>
      <c r="AA25" s="39" t="s">
        <v>304</v>
      </c>
      <c r="AB25" s="40">
        <f t="shared" si="14"/>
        <v>0</v>
      </c>
      <c r="AC25" s="41" t="str">
        <f>+IF(OR(AA25='[1]11 FORMULAS'!$O$4,AA25='[1]11 FORMULAS'!$O$5),'[1]11 FORMULAS'!$P$5,IF(AA25='[1]11 FORMULAS'!$O$6,'[1]11 FORMULAS'!$P$6,""))</f>
        <v/>
      </c>
      <c r="AD25" s="39" t="s">
        <v>304</v>
      </c>
      <c r="AE25" s="40">
        <f t="shared" si="15"/>
        <v>0</v>
      </c>
      <c r="AF25" s="42" t="s">
        <v>304</v>
      </c>
      <c r="AG25" s="42" t="s">
        <v>304</v>
      </c>
      <c r="AH25" s="42" t="s">
        <v>304</v>
      </c>
      <c r="AI25" s="61">
        <f t="shared" ref="AI25:AI26" si="18">+AB25+AE25</f>
        <v>0</v>
      </c>
      <c r="AJ25" s="61">
        <f t="shared" si="16"/>
        <v>0</v>
      </c>
      <c r="AK25" s="61">
        <f t="shared" si="17"/>
        <v>0.36</v>
      </c>
      <c r="AL25" s="61">
        <f>IF(AC25='[1]11 FORMULAS'!$P$6,AL24-(AL24*AI25),AL24)</f>
        <v>1</v>
      </c>
      <c r="AM25" s="84"/>
      <c r="AN25" s="85"/>
      <c r="AO25" s="84"/>
      <c r="AP25" s="85"/>
      <c r="AQ25" s="86"/>
      <c r="AR25" s="88"/>
      <c r="AS25" s="82"/>
      <c r="AT25" s="82"/>
      <c r="AU25" s="82"/>
      <c r="AV25" s="82"/>
      <c r="AW25" s="82"/>
      <c r="AX25" s="82"/>
      <c r="AY25" s="82"/>
      <c r="AZ25" s="82"/>
      <c r="BA25" s="82"/>
      <c r="BB25" s="82"/>
      <c r="BH25" s="9"/>
    </row>
    <row r="26" spans="1:60" s="16" customFormat="1" ht="33.75" customHeight="1" x14ac:dyDescent="0.25">
      <c r="A26" s="90"/>
      <c r="B26" s="90"/>
      <c r="C26" s="90"/>
      <c r="D26" s="90"/>
      <c r="E26" s="91"/>
      <c r="F26" s="90"/>
      <c r="G26" s="90"/>
      <c r="H26" s="90"/>
      <c r="I26" s="92"/>
      <c r="J26" s="93"/>
      <c r="K26" s="85"/>
      <c r="L26" s="95"/>
      <c r="M26" s="96"/>
      <c r="N26" s="95"/>
      <c r="O26" s="85"/>
      <c r="P26" s="99"/>
      <c r="Q26" s="85"/>
      <c r="R26" s="95"/>
      <c r="S26" s="85"/>
      <c r="T26" s="100"/>
      <c r="U26" s="86"/>
      <c r="V26" s="17"/>
      <c r="W26" s="43"/>
      <c r="X26" s="43"/>
      <c r="Y26" s="43"/>
      <c r="Z26" s="38" t="str">
        <f t="shared" si="13"/>
        <v xml:space="preserve">  </v>
      </c>
      <c r="AA26" s="39" t="s">
        <v>304</v>
      </c>
      <c r="AB26" s="40">
        <f t="shared" si="14"/>
        <v>0</v>
      </c>
      <c r="AC26" s="41" t="str">
        <f>+IF(OR(AA26='[1]11 FORMULAS'!$O$4,AA26='[1]11 FORMULAS'!$O$5),'[1]11 FORMULAS'!$P$5,IF(AA26='[1]11 FORMULAS'!$O$6,'[1]11 FORMULAS'!$P$6,""))</f>
        <v/>
      </c>
      <c r="AD26" s="39" t="s">
        <v>304</v>
      </c>
      <c r="AE26" s="40">
        <f t="shared" si="15"/>
        <v>0</v>
      </c>
      <c r="AF26" s="42" t="s">
        <v>304</v>
      </c>
      <c r="AG26" s="42" t="s">
        <v>304</v>
      </c>
      <c r="AH26" s="42" t="s">
        <v>304</v>
      </c>
      <c r="AI26" s="61">
        <f t="shared" si="18"/>
        <v>0</v>
      </c>
      <c r="AJ26" s="61">
        <f t="shared" si="16"/>
        <v>0</v>
      </c>
      <c r="AK26" s="61">
        <f t="shared" si="17"/>
        <v>0.36</v>
      </c>
      <c r="AL26" s="61">
        <f>IF(AC26='[1]11 FORMULAS'!$P$6,AL25-(AL25*AI26),AL25)</f>
        <v>1</v>
      </c>
      <c r="AM26" s="84"/>
      <c r="AN26" s="85"/>
      <c r="AO26" s="84"/>
      <c r="AP26" s="85"/>
      <c r="AQ26" s="86"/>
      <c r="AR26" s="89"/>
      <c r="AS26" s="83"/>
      <c r="AT26" s="83"/>
      <c r="AU26" s="83"/>
      <c r="AV26" s="83"/>
      <c r="AW26" s="83"/>
      <c r="AX26" s="83"/>
      <c r="AY26" s="83"/>
      <c r="AZ26" s="83"/>
      <c r="BA26" s="83"/>
      <c r="BB26" s="83"/>
      <c r="BH26" s="9"/>
    </row>
    <row r="27" spans="1:60" s="16" customFormat="1" ht="49.5" customHeight="1" x14ac:dyDescent="0.25">
      <c r="A27" s="90" t="s">
        <v>322</v>
      </c>
      <c r="B27" s="90" t="s">
        <v>308</v>
      </c>
      <c r="C27" s="90" t="s">
        <v>320</v>
      </c>
      <c r="D27" s="90" t="s">
        <v>321</v>
      </c>
      <c r="E27" s="91" t="str">
        <f>+CONCATENATE(B27," ",C27," ",D27)</f>
        <v>Posibilidad de perdida reputacional y economica Por el deficiente estado de los equipos tecnológicos asignados para llevar a cabo el proceso de seguimiento  debido a la falta de mantenimiento y actualización de los programas de los mismos.</v>
      </c>
      <c r="F27" s="90" t="s">
        <v>318</v>
      </c>
      <c r="G27" s="90"/>
      <c r="H27" s="90" t="s">
        <v>319</v>
      </c>
      <c r="I27" s="92" t="str">
        <f t="shared" ref="I27" si="19">+G27&amp;H27</f>
        <v>Tecnologias</v>
      </c>
      <c r="J27" s="93">
        <v>12</v>
      </c>
      <c r="K27" s="85" t="str">
        <f>IF(J27&lt;=0,"",IF(J27&lt;=2,"Muy Baja",IF(J27&lt;=24,"Baja",IF(J27&lt;=500,"Media",IF(J27&lt;=5000,"Alta","Muy Alta")))))</f>
        <v>Baja</v>
      </c>
      <c r="L27" s="94">
        <f>IF(K27="","",IF(K27="Muy Baja",0.2,IF(K27="Baja",0.4,IF(K27="Media",0.6,IF(K27="Alta",0.8,IF(K27="Muy Alta",1,))))))</f>
        <v>0.4</v>
      </c>
      <c r="M27" s="96" t="s">
        <v>326</v>
      </c>
      <c r="N27" s="94">
        <f>IF(M27="","",IF(M27="menor a 10 SMLMV",0.2,IF(M27="ENTRE 10 Y 50 SMLMV",0.4,IF(M27="entre 50 y 100 SMLMV",0.6,IF(M27="entre 100 y 500 SMLMV",0.8,IF(M27="Mayor a 500 SMLMV",1,))))))</f>
        <v>0.6</v>
      </c>
      <c r="O27" s="85" t="str">
        <f>IF(N27&lt;=0,"",IF(N27&lt;=20%,"Leve",IF(N27&lt;=40%,"Menor",IF(N27&lt;=60%,"Moderado",IF(N27&lt;=80%,"Mayor","Catastrofico")))))</f>
        <v>Moderado</v>
      </c>
      <c r="P27" s="97" t="s">
        <v>293</v>
      </c>
      <c r="Q27" s="85" t="str">
        <f>IF(R27&lt;=0,"",IF(R27&lt;=20%,"Leve",IF(R27&lt;=40%,"Menor",IF(R27&lt;=60%,"Moderado",IF(R27&lt;=80%,"Mayor","Catastrofico")))))</f>
        <v>Mayor</v>
      </c>
      <c r="R27" s="94">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0.8</v>
      </c>
      <c r="S27" s="85" t="str">
        <f>IF(T27&lt;=0,"",IF(T27&lt;=20%,"Leve",IF(T27&lt;=40%,"Menor",IF(T27&lt;=60%,"Moderado",IF(T27&lt;=80%,"Mayor","Catastrofico")))))</f>
        <v>Mayor</v>
      </c>
      <c r="T27" s="100">
        <f>+R27</f>
        <v>0.8</v>
      </c>
      <c r="U27" s="86" t="str">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Alto</v>
      </c>
      <c r="V27" s="14">
        <v>1</v>
      </c>
      <c r="W27" s="37"/>
      <c r="X27" s="37"/>
      <c r="Y27" s="37"/>
      <c r="Z27" s="38" t="str">
        <f t="shared" ref="Z27:Z31" si="20">+CONCATENATE(W27," ",X27," ",Y27)</f>
        <v xml:space="preserve">  </v>
      </c>
      <c r="AA27" s="39" t="s">
        <v>304</v>
      </c>
      <c r="AB27" s="40">
        <f>IF(AA27="","",IF(AA27="Preventivo",0.25,IF(AA27="Detectivo",0.15,IF(AA27="Correctivo",0.1,))))</f>
        <v>0</v>
      </c>
      <c r="AC27" s="41" t="str">
        <f>+IF(OR(AA27='[1]11 FORMULAS'!$O$4,AA27='[1]11 FORMULAS'!$O$5),'[1]11 FORMULAS'!$P$5,IF(AA27='[1]11 FORMULAS'!$O$6,'[1]11 FORMULAS'!$P$6,""))</f>
        <v/>
      </c>
      <c r="AD27" s="39" t="s">
        <v>304</v>
      </c>
      <c r="AE27" s="40">
        <f>IF(AD27="","",IF(AD27="Manual",0.15,IF(AD27="Automatico",0.25,)))</f>
        <v>0</v>
      </c>
      <c r="AF27" s="42" t="s">
        <v>304</v>
      </c>
      <c r="AG27" s="42" t="s">
        <v>304</v>
      </c>
      <c r="AH27" s="42" t="s">
        <v>304</v>
      </c>
      <c r="AI27" s="61">
        <f>+AB27+AE27</f>
        <v>0</v>
      </c>
      <c r="AJ27" s="61">
        <f>+L27*AI27</f>
        <v>0</v>
      </c>
      <c r="AK27" s="61">
        <f>+L27-AJ27</f>
        <v>0.4</v>
      </c>
      <c r="AL27" s="61">
        <f>IF(AC27='[1]11 FORMULAS'!$P$6,T27-(T27*AI27),T27)</f>
        <v>0.8</v>
      </c>
      <c r="AM27" s="84">
        <f>+AK31</f>
        <v>0.4</v>
      </c>
      <c r="AN27" s="85" t="str">
        <f>IF(AM27&lt;=0,"",IF(AM27&lt;=20%,"Muy Baja",IF(AM27&lt;=40%,"Baja",IF(AM27&lt;=60%,"Media",IF(AM27&lt;=80%,"Alta","Muy Alta")))))</f>
        <v>Baja</v>
      </c>
      <c r="AO27" s="84">
        <f>+AL31</f>
        <v>0.8</v>
      </c>
      <c r="AP27" s="85" t="str">
        <f>IF(AO27&lt;=0,"",IF(AO27&lt;=20%,"Leve",IF(AO27&lt;=40%,"Menor",IF(AO27&lt;=60%,"Moderado",IF(AO27&lt;=80%,"Mayor","Catastrofico")))))</f>
        <v>Mayor</v>
      </c>
      <c r="AQ27" s="86" t="str">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Alto</v>
      </c>
      <c r="AR27" s="87"/>
      <c r="AS27" s="81"/>
      <c r="AT27" s="81"/>
      <c r="AU27" s="81"/>
      <c r="AV27" s="81"/>
      <c r="AW27" s="81"/>
      <c r="AX27" s="81"/>
      <c r="AY27" s="81"/>
      <c r="AZ27" s="81"/>
      <c r="BA27" s="81"/>
      <c r="BB27" s="81"/>
      <c r="BH27" s="9"/>
    </row>
    <row r="28" spans="1:60" s="16" customFormat="1" ht="33.75" customHeight="1" x14ac:dyDescent="0.25">
      <c r="A28" s="90"/>
      <c r="B28" s="90"/>
      <c r="C28" s="90"/>
      <c r="D28" s="90"/>
      <c r="E28" s="91"/>
      <c r="F28" s="90"/>
      <c r="G28" s="90"/>
      <c r="H28" s="90"/>
      <c r="I28" s="92"/>
      <c r="J28" s="93"/>
      <c r="K28" s="85"/>
      <c r="L28" s="95"/>
      <c r="M28" s="96"/>
      <c r="N28" s="95"/>
      <c r="O28" s="85"/>
      <c r="P28" s="98"/>
      <c r="Q28" s="85"/>
      <c r="R28" s="95"/>
      <c r="S28" s="85"/>
      <c r="T28" s="100"/>
      <c r="U28" s="86"/>
      <c r="V28" s="14">
        <v>2</v>
      </c>
      <c r="W28" s="37"/>
      <c r="X28" s="37"/>
      <c r="Y28" s="37"/>
      <c r="Z28" s="38" t="str">
        <f t="shared" si="20"/>
        <v xml:space="preserve">  </v>
      </c>
      <c r="AA28" s="39" t="s">
        <v>304</v>
      </c>
      <c r="AB28" s="40">
        <f t="shared" ref="AB28:AB31" si="21">IF(AA28="","",IF(AA28="Preventivo",0.25,IF(AA28="Detectivo",0.15,IF(AA28="Correctivo",0.1,))))</f>
        <v>0</v>
      </c>
      <c r="AC28" s="41" t="str">
        <f>+IF(OR(AA28='[1]11 FORMULAS'!$O$4,AA28='[1]11 FORMULAS'!$O$5),'[1]11 FORMULAS'!$P$5,IF(AA28='[1]11 FORMULAS'!$O$6,'[1]11 FORMULAS'!$P$6,""))</f>
        <v/>
      </c>
      <c r="AD28" s="39" t="s">
        <v>304</v>
      </c>
      <c r="AE28" s="40">
        <f t="shared" ref="AE28:AE31" si="22">IF(AD28="","",IF(AD28="Manual",0.15,IF(AD28="Automatico",0.25,)))</f>
        <v>0</v>
      </c>
      <c r="AF28" s="42" t="s">
        <v>304</v>
      </c>
      <c r="AG28" s="42" t="s">
        <v>304</v>
      </c>
      <c r="AH28" s="42" t="s">
        <v>304</v>
      </c>
      <c r="AI28" s="61">
        <f>+AB28+AE28</f>
        <v>0</v>
      </c>
      <c r="AJ28" s="61">
        <f>+AK27*AI28</f>
        <v>0</v>
      </c>
      <c r="AK28" s="61">
        <f>+AK27-AJ28</f>
        <v>0.4</v>
      </c>
      <c r="AL28" s="61">
        <f>IF(AC28='[1]11 FORMULAS'!$P$6,AL27-(AL27*AI28),AL27)</f>
        <v>0.8</v>
      </c>
      <c r="AM28" s="84"/>
      <c r="AN28" s="85"/>
      <c r="AO28" s="84"/>
      <c r="AP28" s="85"/>
      <c r="AQ28" s="86"/>
      <c r="AR28" s="88"/>
      <c r="AS28" s="82"/>
      <c r="AT28" s="82"/>
      <c r="AU28" s="82"/>
      <c r="AV28" s="82"/>
      <c r="AW28" s="82"/>
      <c r="AX28" s="82"/>
      <c r="AY28" s="82"/>
      <c r="AZ28" s="82"/>
      <c r="BA28" s="82"/>
      <c r="BB28" s="82"/>
      <c r="BH28" s="9"/>
    </row>
    <row r="29" spans="1:60" s="16" customFormat="1" ht="33.75" customHeight="1" x14ac:dyDescent="0.25">
      <c r="A29" s="90"/>
      <c r="B29" s="90"/>
      <c r="C29" s="90"/>
      <c r="D29" s="90"/>
      <c r="E29" s="91"/>
      <c r="F29" s="90"/>
      <c r="G29" s="90"/>
      <c r="H29" s="90"/>
      <c r="I29" s="92"/>
      <c r="J29" s="93"/>
      <c r="K29" s="85"/>
      <c r="L29" s="95"/>
      <c r="M29" s="96"/>
      <c r="N29" s="95"/>
      <c r="O29" s="85"/>
      <c r="P29" s="98"/>
      <c r="Q29" s="85"/>
      <c r="R29" s="95"/>
      <c r="S29" s="85"/>
      <c r="T29" s="100"/>
      <c r="U29" s="86"/>
      <c r="V29" s="14">
        <v>3</v>
      </c>
      <c r="W29" s="37"/>
      <c r="X29" s="37"/>
      <c r="Y29" s="37"/>
      <c r="Z29" s="38" t="str">
        <f t="shared" si="20"/>
        <v xml:space="preserve">  </v>
      </c>
      <c r="AA29" s="39" t="s">
        <v>304</v>
      </c>
      <c r="AB29" s="40">
        <f t="shared" si="21"/>
        <v>0</v>
      </c>
      <c r="AC29" s="41" t="str">
        <f>+IF(OR(AA29='[1]11 FORMULAS'!$O$4,AA29='[1]11 FORMULAS'!$O$5),'[1]11 FORMULAS'!$P$5,IF(AA29='[1]11 FORMULAS'!$O$6,'[1]11 FORMULAS'!$P$6,""))</f>
        <v/>
      </c>
      <c r="AD29" s="39" t="s">
        <v>304</v>
      </c>
      <c r="AE29" s="40">
        <f t="shared" si="22"/>
        <v>0</v>
      </c>
      <c r="AF29" s="42" t="s">
        <v>304</v>
      </c>
      <c r="AG29" s="42" t="s">
        <v>304</v>
      </c>
      <c r="AH29" s="42" t="s">
        <v>304</v>
      </c>
      <c r="AI29" s="61">
        <f>+AB29+AE29</f>
        <v>0</v>
      </c>
      <c r="AJ29" s="61">
        <f t="shared" ref="AJ29:AJ31" si="23">+AK28*AI29</f>
        <v>0</v>
      </c>
      <c r="AK29" s="61">
        <f t="shared" ref="AK29:AK31" si="24">+AK28-AJ29</f>
        <v>0.4</v>
      </c>
      <c r="AL29" s="61">
        <f>IF(AC29='[1]11 FORMULAS'!$P$6,AL28-(AL28*AI29),AL28)</f>
        <v>0.8</v>
      </c>
      <c r="AM29" s="84"/>
      <c r="AN29" s="85"/>
      <c r="AO29" s="84"/>
      <c r="AP29" s="85"/>
      <c r="AQ29" s="86"/>
      <c r="AR29" s="88"/>
      <c r="AS29" s="82"/>
      <c r="AT29" s="82"/>
      <c r="AU29" s="82"/>
      <c r="AV29" s="82"/>
      <c r="AW29" s="82"/>
      <c r="AX29" s="82"/>
      <c r="AY29" s="82"/>
      <c r="AZ29" s="82"/>
      <c r="BA29" s="82"/>
      <c r="BB29" s="82"/>
      <c r="BH29" s="9"/>
    </row>
    <row r="30" spans="1:60" s="16" customFormat="1" ht="33.75" customHeight="1" x14ac:dyDescent="0.25">
      <c r="A30" s="90"/>
      <c r="B30" s="90"/>
      <c r="C30" s="90"/>
      <c r="D30" s="90"/>
      <c r="E30" s="91"/>
      <c r="F30" s="90"/>
      <c r="G30" s="90"/>
      <c r="H30" s="90"/>
      <c r="I30" s="92"/>
      <c r="J30" s="93"/>
      <c r="K30" s="85"/>
      <c r="L30" s="95"/>
      <c r="M30" s="96"/>
      <c r="N30" s="95"/>
      <c r="O30" s="85"/>
      <c r="P30" s="98"/>
      <c r="Q30" s="85"/>
      <c r="R30" s="95"/>
      <c r="S30" s="85"/>
      <c r="T30" s="100"/>
      <c r="U30" s="86"/>
      <c r="V30" s="14">
        <v>4</v>
      </c>
      <c r="W30" s="37"/>
      <c r="X30" s="37"/>
      <c r="Y30" s="37"/>
      <c r="Z30" s="38" t="str">
        <f t="shared" si="20"/>
        <v xml:space="preserve">  </v>
      </c>
      <c r="AA30" s="39" t="s">
        <v>304</v>
      </c>
      <c r="AB30" s="40">
        <f t="shared" si="21"/>
        <v>0</v>
      </c>
      <c r="AC30" s="41" t="str">
        <f>+IF(OR(AA30='[1]11 FORMULAS'!$O$4,AA30='[1]11 FORMULAS'!$O$5),'[1]11 FORMULAS'!$P$5,IF(AA30='[1]11 FORMULAS'!$O$6,'[1]11 FORMULAS'!$P$6,""))</f>
        <v/>
      </c>
      <c r="AD30" s="39" t="s">
        <v>304</v>
      </c>
      <c r="AE30" s="40">
        <f t="shared" si="22"/>
        <v>0</v>
      </c>
      <c r="AF30" s="42" t="s">
        <v>304</v>
      </c>
      <c r="AG30" s="42" t="s">
        <v>304</v>
      </c>
      <c r="AH30" s="42" t="s">
        <v>304</v>
      </c>
      <c r="AI30" s="61">
        <f t="shared" ref="AI30:AI31" si="25">+AB30+AE30</f>
        <v>0</v>
      </c>
      <c r="AJ30" s="61">
        <f t="shared" si="23"/>
        <v>0</v>
      </c>
      <c r="AK30" s="61">
        <f t="shared" si="24"/>
        <v>0.4</v>
      </c>
      <c r="AL30" s="61">
        <f>IF(AC30='[1]11 FORMULAS'!$P$6,AL29-(AL29*AI30),AL29)</f>
        <v>0.8</v>
      </c>
      <c r="AM30" s="84"/>
      <c r="AN30" s="85"/>
      <c r="AO30" s="84"/>
      <c r="AP30" s="85"/>
      <c r="AQ30" s="86"/>
      <c r="AR30" s="88"/>
      <c r="AS30" s="82"/>
      <c r="AT30" s="82"/>
      <c r="AU30" s="82"/>
      <c r="AV30" s="82"/>
      <c r="AW30" s="82"/>
      <c r="AX30" s="82"/>
      <c r="AY30" s="82"/>
      <c r="AZ30" s="82"/>
      <c r="BA30" s="82"/>
      <c r="BB30" s="82"/>
      <c r="BH30" s="9"/>
    </row>
    <row r="31" spans="1:60" s="16" customFormat="1" ht="33.75" customHeight="1" x14ac:dyDescent="0.25">
      <c r="A31" s="90"/>
      <c r="B31" s="90"/>
      <c r="C31" s="90"/>
      <c r="D31" s="90"/>
      <c r="E31" s="91"/>
      <c r="F31" s="90"/>
      <c r="G31" s="90"/>
      <c r="H31" s="90"/>
      <c r="I31" s="92"/>
      <c r="J31" s="93"/>
      <c r="K31" s="85"/>
      <c r="L31" s="95"/>
      <c r="M31" s="96"/>
      <c r="N31" s="95"/>
      <c r="O31" s="85"/>
      <c r="P31" s="99"/>
      <c r="Q31" s="85"/>
      <c r="R31" s="95"/>
      <c r="S31" s="85"/>
      <c r="T31" s="100"/>
      <c r="U31" s="86"/>
      <c r="V31" s="17"/>
      <c r="W31" s="43"/>
      <c r="X31" s="43"/>
      <c r="Y31" s="43"/>
      <c r="Z31" s="38" t="str">
        <f t="shared" si="20"/>
        <v xml:space="preserve">  </v>
      </c>
      <c r="AA31" s="39" t="s">
        <v>304</v>
      </c>
      <c r="AB31" s="40">
        <f t="shared" si="21"/>
        <v>0</v>
      </c>
      <c r="AC31" s="41" t="str">
        <f>+IF(OR(AA31='[1]11 FORMULAS'!$O$4,AA31='[1]11 FORMULAS'!$O$5),'[1]11 FORMULAS'!$P$5,IF(AA31='[1]11 FORMULAS'!$O$6,'[1]11 FORMULAS'!$P$6,""))</f>
        <v/>
      </c>
      <c r="AD31" s="39" t="s">
        <v>304</v>
      </c>
      <c r="AE31" s="40">
        <f t="shared" si="22"/>
        <v>0</v>
      </c>
      <c r="AF31" s="42" t="s">
        <v>304</v>
      </c>
      <c r="AG31" s="42" t="s">
        <v>304</v>
      </c>
      <c r="AH31" s="42" t="s">
        <v>304</v>
      </c>
      <c r="AI31" s="61">
        <f t="shared" si="25"/>
        <v>0</v>
      </c>
      <c r="AJ31" s="61">
        <f t="shared" si="23"/>
        <v>0</v>
      </c>
      <c r="AK31" s="61">
        <f t="shared" si="24"/>
        <v>0.4</v>
      </c>
      <c r="AL31" s="61">
        <f>IF(AC31='[1]11 FORMULAS'!$P$6,AL30-(AL30*AI31),AL30)</f>
        <v>0.8</v>
      </c>
      <c r="AM31" s="84"/>
      <c r="AN31" s="85"/>
      <c r="AO31" s="84"/>
      <c r="AP31" s="85"/>
      <c r="AQ31" s="86"/>
      <c r="AR31" s="89"/>
      <c r="AS31" s="83"/>
      <c r="AT31" s="83"/>
      <c r="AU31" s="83"/>
      <c r="AV31" s="83"/>
      <c r="AW31" s="83"/>
      <c r="AX31" s="83"/>
      <c r="AY31" s="83"/>
      <c r="AZ31" s="83"/>
      <c r="BA31" s="83"/>
      <c r="BB31" s="83"/>
      <c r="BH31" s="9"/>
    </row>
  </sheetData>
  <mergeCells count="214">
    <mergeCell ref="F5:H5"/>
    <mergeCell ref="C6:J6"/>
    <mergeCell ref="BE12:BF12"/>
    <mergeCell ref="A5:B5"/>
    <mergeCell ref="AR5:AR6"/>
    <mergeCell ref="BA5:BB5"/>
    <mergeCell ref="A6:B6"/>
    <mergeCell ref="A1:B4"/>
    <mergeCell ref="C1:AZ1"/>
    <mergeCell ref="BA1:BB1"/>
    <mergeCell ref="C2:AZ2"/>
    <mergeCell ref="BA2:BB2"/>
    <mergeCell ref="C3:AZ3"/>
    <mergeCell ref="BA3:BB3"/>
    <mergeCell ref="C4:AZ4"/>
    <mergeCell ref="BA4:BB4"/>
    <mergeCell ref="W6:AH6"/>
    <mergeCell ref="BA6:BB6"/>
    <mergeCell ref="C5:D5"/>
    <mergeCell ref="A7:U7"/>
    <mergeCell ref="V7:AR7"/>
    <mergeCell ref="AS7:BB9"/>
    <mergeCell ref="A8:I9"/>
    <mergeCell ref="U9:U11"/>
    <mergeCell ref="AA9:AH9"/>
    <mergeCell ref="AF10:AH10"/>
    <mergeCell ref="P9:P11"/>
    <mergeCell ref="K5:L5"/>
    <mergeCell ref="K6:L6"/>
    <mergeCell ref="BA10:BA11"/>
    <mergeCell ref="BB10:BB11"/>
    <mergeCell ref="AT10:AT11"/>
    <mergeCell ref="AU10:AU11"/>
    <mergeCell ref="AV10:AV11"/>
    <mergeCell ref="AW10:AY10"/>
    <mergeCell ref="AZ10:AZ11"/>
    <mergeCell ref="AS10:AS11"/>
    <mergeCell ref="AP9:AP11"/>
    <mergeCell ref="AQ9:AQ11"/>
    <mergeCell ref="AR9:AR11"/>
    <mergeCell ref="V8:Z10"/>
    <mergeCell ref="AA8:AR8"/>
    <mergeCell ref="AA10:AE10"/>
    <mergeCell ref="AI9:AI10"/>
    <mergeCell ref="AK9:AK10"/>
    <mergeCell ref="AL9:AL10"/>
    <mergeCell ref="J8:U8"/>
    <mergeCell ref="AM9:AM11"/>
    <mergeCell ref="BA12:BA16"/>
    <mergeCell ref="BB12:BB16"/>
    <mergeCell ref="AV12:AV16"/>
    <mergeCell ref="AW12:AW16"/>
    <mergeCell ref="L9:L11"/>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P12:P16"/>
    <mergeCell ref="Q12:Q16"/>
    <mergeCell ref="R12:R16"/>
    <mergeCell ref="S12:S16"/>
    <mergeCell ref="A10:A11"/>
    <mergeCell ref="B10:B11"/>
    <mergeCell ref="C10:C11"/>
    <mergeCell ref="D10:D11"/>
    <mergeCell ref="E10:E11"/>
    <mergeCell ref="J9:J11"/>
    <mergeCell ref="F10:I10"/>
    <mergeCell ref="A12:A16"/>
    <mergeCell ref="B12:B16"/>
    <mergeCell ref="C12:C16"/>
    <mergeCell ref="D12:D16"/>
    <mergeCell ref="E12:E16"/>
    <mergeCell ref="F12:F16"/>
    <mergeCell ref="G12:G16"/>
    <mergeCell ref="H12:H16"/>
    <mergeCell ref="K9:K11"/>
    <mergeCell ref="M9:M11"/>
    <mergeCell ref="N9:N11"/>
    <mergeCell ref="O9:O11"/>
    <mergeCell ref="AX12:AX16"/>
    <mergeCell ref="AY12:AY16"/>
    <mergeCell ref="AZ12:AZ16"/>
    <mergeCell ref="T12:T16"/>
    <mergeCell ref="I12:I16"/>
    <mergeCell ref="J12:J16"/>
    <mergeCell ref="K12:K16"/>
    <mergeCell ref="L12:L16"/>
    <mergeCell ref="M12:M16"/>
    <mergeCell ref="N12:N16"/>
    <mergeCell ref="O12:O16"/>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K17:K21"/>
    <mergeCell ref="T17:T21"/>
    <mergeCell ref="U17:U21"/>
    <mergeCell ref="AU17:AU21"/>
    <mergeCell ref="AO17:AO21"/>
    <mergeCell ref="AP17:AP21"/>
    <mergeCell ref="AQ17:AQ21"/>
    <mergeCell ref="AR17:AR21"/>
    <mergeCell ref="AS17:AS21"/>
    <mergeCell ref="AT17:AT21"/>
    <mergeCell ref="R17:R21"/>
    <mergeCell ref="S17:S21"/>
    <mergeCell ref="AN17:AN21"/>
    <mergeCell ref="AM17:AM21"/>
    <mergeCell ref="AN9:AN11"/>
    <mergeCell ref="AO9:AO11"/>
    <mergeCell ref="Q9:Q11"/>
    <mergeCell ref="R9:R11"/>
    <mergeCell ref="S9:S11"/>
    <mergeCell ref="T9:T11"/>
    <mergeCell ref="A22:A26"/>
    <mergeCell ref="B22:B26"/>
    <mergeCell ref="C22:C26"/>
    <mergeCell ref="D22:D26"/>
    <mergeCell ref="E22:E26"/>
    <mergeCell ref="F22:F26"/>
    <mergeCell ref="G22:G26"/>
    <mergeCell ref="H22:H26"/>
    <mergeCell ref="I22:I26"/>
    <mergeCell ref="J22:J26"/>
    <mergeCell ref="K22:K26"/>
    <mergeCell ref="L22:L26"/>
    <mergeCell ref="M22:M26"/>
    <mergeCell ref="N22:N26"/>
    <mergeCell ref="O22:O26"/>
    <mergeCell ref="P22:P26"/>
    <mergeCell ref="Q22:Q26"/>
    <mergeCell ref="R22:R26"/>
    <mergeCell ref="S22:S26"/>
    <mergeCell ref="T22:T26"/>
    <mergeCell ref="U22:U26"/>
    <mergeCell ref="AM22:AM26"/>
    <mergeCell ref="AN22:A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A27:A31"/>
    <mergeCell ref="B27:B31"/>
    <mergeCell ref="C27:C31"/>
    <mergeCell ref="D27:D31"/>
    <mergeCell ref="E27:E31"/>
    <mergeCell ref="F27:F31"/>
    <mergeCell ref="G27:G31"/>
    <mergeCell ref="H27:H31"/>
    <mergeCell ref="I27:I31"/>
    <mergeCell ref="J27:J31"/>
    <mergeCell ref="K27:K31"/>
    <mergeCell ref="L27:L31"/>
    <mergeCell ref="M27:M31"/>
    <mergeCell ref="N27:N31"/>
    <mergeCell ref="O27:O31"/>
    <mergeCell ref="P27:P31"/>
    <mergeCell ref="Q27:Q31"/>
    <mergeCell ref="R27:R31"/>
    <mergeCell ref="S27:S31"/>
    <mergeCell ref="T27:T31"/>
    <mergeCell ref="U27:U31"/>
    <mergeCell ref="AM27:AM31"/>
    <mergeCell ref="AN27:AN31"/>
    <mergeCell ref="AX27:AX31"/>
    <mergeCell ref="AY27:AY31"/>
    <mergeCell ref="AZ27:AZ31"/>
    <mergeCell ref="BA27:BA31"/>
    <mergeCell ref="BB27:BB31"/>
    <mergeCell ref="AO27:AO31"/>
    <mergeCell ref="AP27:AP31"/>
    <mergeCell ref="AQ27:AQ31"/>
    <mergeCell ref="AR27:AR31"/>
    <mergeCell ref="AS27:AS31"/>
    <mergeCell ref="AT27:AT31"/>
    <mergeCell ref="AU27:AU31"/>
    <mergeCell ref="AV27:AV31"/>
    <mergeCell ref="AW27:AW31"/>
  </mergeCells>
  <conditionalFormatting sqref="K12">
    <cfRule type="cellIs" dxfId="206" priority="962" operator="equal">
      <formula>"Muy Alta"</formula>
    </cfRule>
  </conditionalFormatting>
  <conditionalFormatting sqref="K12">
    <cfRule type="cellIs" dxfId="205" priority="963" operator="equal">
      <formula>"Alta"</formula>
    </cfRule>
  </conditionalFormatting>
  <conditionalFormatting sqref="K12">
    <cfRule type="cellIs" dxfId="204" priority="964" operator="equal">
      <formula>"Media"</formula>
    </cfRule>
  </conditionalFormatting>
  <conditionalFormatting sqref="K12">
    <cfRule type="cellIs" dxfId="203" priority="965" operator="equal">
      <formula>"Baja"</formula>
    </cfRule>
  </conditionalFormatting>
  <conditionalFormatting sqref="K12">
    <cfRule type="cellIs" dxfId="202" priority="966" operator="equal">
      <formula>"Muy Baja"</formula>
    </cfRule>
  </conditionalFormatting>
  <conditionalFormatting sqref="O12 O17">
    <cfRule type="cellIs" dxfId="201" priority="957" operator="equal">
      <formula>"catastrofico"</formula>
    </cfRule>
  </conditionalFormatting>
  <conditionalFormatting sqref="O12 O17">
    <cfRule type="cellIs" dxfId="200" priority="958" operator="equal">
      <formula>"Mayor"</formula>
    </cfRule>
  </conditionalFormatting>
  <conditionalFormatting sqref="O12 O17">
    <cfRule type="cellIs" dxfId="199" priority="959" operator="equal">
      <formula>"Moderado"</formula>
    </cfRule>
  </conditionalFormatting>
  <conditionalFormatting sqref="O12 O17">
    <cfRule type="cellIs" dxfId="198" priority="960" operator="equal">
      <formula>"menor"</formula>
    </cfRule>
  </conditionalFormatting>
  <conditionalFormatting sqref="O12 O17">
    <cfRule type="cellIs" dxfId="197" priority="961" operator="equal">
      <formula>"leve"</formula>
    </cfRule>
  </conditionalFormatting>
  <conditionalFormatting sqref="Q12">
    <cfRule type="cellIs" dxfId="196" priority="952" operator="equal">
      <formula>"catastrofico"</formula>
    </cfRule>
  </conditionalFormatting>
  <conditionalFormatting sqref="Q12">
    <cfRule type="cellIs" dxfId="195" priority="953" operator="equal">
      <formula>"Mayor"</formula>
    </cfRule>
  </conditionalFormatting>
  <conditionalFormatting sqref="Q12">
    <cfRule type="cellIs" dxfId="194" priority="954" operator="equal">
      <formula>"Moderado"</formula>
    </cfRule>
  </conditionalFormatting>
  <conditionalFormatting sqref="Q12">
    <cfRule type="cellIs" dxfId="193" priority="955" operator="equal">
      <formula>"menor"</formula>
    </cfRule>
  </conditionalFormatting>
  <conditionalFormatting sqref="Q12">
    <cfRule type="cellIs" dxfId="192" priority="956" operator="equal">
      <formula>"leve"</formula>
    </cfRule>
  </conditionalFormatting>
  <conditionalFormatting sqref="T12">
    <cfRule type="cellIs" dxfId="191" priority="967" operator="equal">
      <formula>#REF!</formula>
    </cfRule>
    <cfRule type="cellIs" dxfId="190" priority="968" operator="equal">
      <formula>#REF!</formula>
    </cfRule>
    <cfRule type="cellIs" dxfId="189" priority="969" operator="equal">
      <formula>#REF!</formula>
    </cfRule>
    <cfRule type="cellIs" dxfId="188" priority="970" operator="equal">
      <formula>#REF!</formula>
    </cfRule>
    <cfRule type="cellIs" dxfId="187" priority="971" operator="equal">
      <formula>#REF!</formula>
    </cfRule>
  </conditionalFormatting>
  <conditionalFormatting sqref="S12">
    <cfRule type="cellIs" dxfId="186" priority="947" operator="equal">
      <formula>"catastrofico"</formula>
    </cfRule>
  </conditionalFormatting>
  <conditionalFormatting sqref="S12">
    <cfRule type="cellIs" dxfId="185" priority="948" operator="equal">
      <formula>"Mayor"</formula>
    </cfRule>
  </conditionalFormatting>
  <conditionalFormatting sqref="S12">
    <cfRule type="cellIs" dxfId="184" priority="949" operator="equal">
      <formula>"Moderado"</formula>
    </cfRule>
  </conditionalFormatting>
  <conditionalFormatting sqref="S12">
    <cfRule type="cellIs" dxfId="183" priority="950" operator="equal">
      <formula>"menor"</formula>
    </cfRule>
  </conditionalFormatting>
  <conditionalFormatting sqref="S12">
    <cfRule type="cellIs" dxfId="182" priority="951" operator="equal">
      <formula>"leve"</formula>
    </cfRule>
  </conditionalFormatting>
  <conditionalFormatting sqref="AN12">
    <cfRule type="cellIs" dxfId="181" priority="942" operator="equal">
      <formula>"Muy Alta"</formula>
    </cfRule>
  </conditionalFormatting>
  <conditionalFormatting sqref="AN12">
    <cfRule type="cellIs" dxfId="180" priority="943" operator="equal">
      <formula>"Alta"</formula>
    </cfRule>
  </conditionalFormatting>
  <conditionalFormatting sqref="AN12">
    <cfRule type="cellIs" dxfId="179" priority="944" operator="equal">
      <formula>"Media"</formula>
    </cfRule>
  </conditionalFormatting>
  <conditionalFormatting sqref="AN12">
    <cfRule type="cellIs" dxfId="178" priority="945" operator="equal">
      <formula>"Baja"</formula>
    </cfRule>
  </conditionalFormatting>
  <conditionalFormatting sqref="AN12">
    <cfRule type="cellIs" dxfId="177" priority="946" operator="equal">
      <formula>"Muy Baja"</formula>
    </cfRule>
  </conditionalFormatting>
  <conditionalFormatting sqref="AP12">
    <cfRule type="cellIs" dxfId="176" priority="937" operator="equal">
      <formula>"Catastrofico"</formula>
    </cfRule>
  </conditionalFormatting>
  <conditionalFormatting sqref="AP12">
    <cfRule type="cellIs" dxfId="175" priority="938" operator="equal">
      <formula>"Mayor"</formula>
    </cfRule>
  </conditionalFormatting>
  <conditionalFormatting sqref="AP12">
    <cfRule type="cellIs" dxfId="174" priority="939" operator="equal">
      <formula>"Moderado"</formula>
    </cfRule>
  </conditionalFormatting>
  <conditionalFormatting sqref="AP12">
    <cfRule type="cellIs" dxfId="173" priority="940" operator="equal">
      <formula>"Menor"</formula>
    </cfRule>
  </conditionalFormatting>
  <conditionalFormatting sqref="AP12">
    <cfRule type="cellIs" dxfId="172" priority="941" operator="equal">
      <formula>"Leve"</formula>
    </cfRule>
  </conditionalFormatting>
  <conditionalFormatting sqref="K17">
    <cfRule type="cellIs" dxfId="171" priority="927" operator="equal">
      <formula>"Muy Alta"</formula>
    </cfRule>
  </conditionalFormatting>
  <conditionalFormatting sqref="K17">
    <cfRule type="cellIs" dxfId="170" priority="928" operator="equal">
      <formula>"Alta"</formula>
    </cfRule>
  </conditionalFormatting>
  <conditionalFormatting sqref="K17">
    <cfRule type="cellIs" dxfId="169" priority="929" operator="equal">
      <formula>"Media"</formula>
    </cfRule>
  </conditionalFormatting>
  <conditionalFormatting sqref="K17">
    <cfRule type="cellIs" dxfId="168" priority="930" operator="equal">
      <formula>"Baja"</formula>
    </cfRule>
  </conditionalFormatting>
  <conditionalFormatting sqref="K17">
    <cfRule type="cellIs" dxfId="167" priority="931" operator="equal">
      <formula>"Muy Baja"</formula>
    </cfRule>
  </conditionalFormatting>
  <conditionalFormatting sqref="Q17">
    <cfRule type="cellIs" dxfId="166" priority="922" operator="equal">
      <formula>"catastrofico"</formula>
    </cfRule>
  </conditionalFormatting>
  <conditionalFormatting sqref="Q17">
    <cfRule type="cellIs" dxfId="165" priority="923" operator="equal">
      <formula>"Mayor"</formula>
    </cfRule>
  </conditionalFormatting>
  <conditionalFormatting sqref="Q17">
    <cfRule type="cellIs" dxfId="164" priority="924" operator="equal">
      <formula>"Moderado"</formula>
    </cfRule>
  </conditionalFormatting>
  <conditionalFormatting sqref="Q17">
    <cfRule type="cellIs" dxfId="163" priority="925" operator="equal">
      <formula>"menor"</formula>
    </cfRule>
  </conditionalFormatting>
  <conditionalFormatting sqref="Q17">
    <cfRule type="cellIs" dxfId="162" priority="926" operator="equal">
      <formula>"leve"</formula>
    </cfRule>
  </conditionalFormatting>
  <conditionalFormatting sqref="T17">
    <cfRule type="cellIs" dxfId="161" priority="932" operator="equal">
      <formula>#REF!</formula>
    </cfRule>
    <cfRule type="cellIs" dxfId="160" priority="933" operator="equal">
      <formula>#REF!</formula>
    </cfRule>
    <cfRule type="cellIs" dxfId="159" priority="934" operator="equal">
      <formula>#REF!</formula>
    </cfRule>
    <cfRule type="cellIs" dxfId="158" priority="935" operator="equal">
      <formula>#REF!</formula>
    </cfRule>
    <cfRule type="cellIs" dxfId="157" priority="936" operator="equal">
      <formula>#REF!</formula>
    </cfRule>
  </conditionalFormatting>
  <conditionalFormatting sqref="S17">
    <cfRule type="cellIs" dxfId="156" priority="917" operator="equal">
      <formula>"catastrofico"</formula>
    </cfRule>
  </conditionalFormatting>
  <conditionalFormatting sqref="S17">
    <cfRule type="cellIs" dxfId="155" priority="918" operator="equal">
      <formula>"Mayor"</formula>
    </cfRule>
  </conditionalFormatting>
  <conditionalFormatting sqref="S17">
    <cfRule type="cellIs" dxfId="154" priority="919" operator="equal">
      <formula>"Moderado"</formula>
    </cfRule>
  </conditionalFormatting>
  <conditionalFormatting sqref="S17">
    <cfRule type="cellIs" dxfId="153" priority="920" operator="equal">
      <formula>"menor"</formula>
    </cfRule>
  </conditionalFormatting>
  <conditionalFormatting sqref="S17">
    <cfRule type="cellIs" dxfId="152" priority="921" operator="equal">
      <formula>"leve"</formula>
    </cfRule>
  </conditionalFormatting>
  <conditionalFormatting sqref="AN17">
    <cfRule type="cellIs" dxfId="151" priority="912" operator="equal">
      <formula>"Muy Alta"</formula>
    </cfRule>
  </conditionalFormatting>
  <conditionalFormatting sqref="AN17">
    <cfRule type="cellIs" dxfId="150" priority="913" operator="equal">
      <formula>"Alta"</formula>
    </cfRule>
  </conditionalFormatting>
  <conditionalFormatting sqref="AN17">
    <cfRule type="cellIs" dxfId="149" priority="914" operator="equal">
      <formula>"Media"</formula>
    </cfRule>
  </conditionalFormatting>
  <conditionalFormatting sqref="AN17">
    <cfRule type="cellIs" dxfId="148" priority="915" operator="equal">
      <formula>"Baja"</formula>
    </cfRule>
  </conditionalFormatting>
  <conditionalFormatting sqref="AN17">
    <cfRule type="cellIs" dxfId="147" priority="916" operator="equal">
      <formula>"Muy Baja"</formula>
    </cfRule>
  </conditionalFormatting>
  <conditionalFormatting sqref="AP17">
    <cfRule type="cellIs" dxfId="146" priority="907" operator="equal">
      <formula>"Catastrofico"</formula>
    </cfRule>
  </conditionalFormatting>
  <conditionalFormatting sqref="AP17">
    <cfRule type="cellIs" dxfId="145" priority="908" operator="equal">
      <formula>"Mayor"</formula>
    </cfRule>
  </conditionalFormatting>
  <conditionalFormatting sqref="AP17">
    <cfRule type="cellIs" dxfId="144" priority="909" operator="equal">
      <formula>"Moderado"</formula>
    </cfRule>
  </conditionalFormatting>
  <conditionalFormatting sqref="AP17">
    <cfRule type="cellIs" dxfId="143" priority="910" operator="equal">
      <formula>"Menor"</formula>
    </cfRule>
  </conditionalFormatting>
  <conditionalFormatting sqref="AP17">
    <cfRule type="cellIs" dxfId="142" priority="911" operator="equal">
      <formula>"Leve"</formula>
    </cfRule>
  </conditionalFormatting>
  <conditionalFormatting sqref="AR12">
    <cfRule type="cellIs" dxfId="141" priority="819" operator="equal">
      <formula>"Reducir mitigar"</formula>
    </cfRule>
  </conditionalFormatting>
  <conditionalFormatting sqref="AR12">
    <cfRule type="cellIs" dxfId="140" priority="815" operator="equal">
      <formula>"Evitar"</formula>
    </cfRule>
    <cfRule type="cellIs" dxfId="139" priority="816" operator="equal">
      <formula>"Aceptar"</formula>
    </cfRule>
    <cfRule type="cellIs" dxfId="138" priority="817" operator="equal">
      <formula>"reducir transferir"</formula>
    </cfRule>
    <cfRule type="cellIs" dxfId="137" priority="818" operator="equal">
      <formula>"reducir mitigar"</formula>
    </cfRule>
  </conditionalFormatting>
  <conditionalFormatting sqref="AR17">
    <cfRule type="cellIs" dxfId="136" priority="814" operator="equal">
      <formula>"Reducir mitigar"</formula>
    </cfRule>
  </conditionalFormatting>
  <conditionalFormatting sqref="AR17">
    <cfRule type="cellIs" dxfId="135" priority="810" operator="equal">
      <formula>"Evitar"</formula>
    </cfRule>
    <cfRule type="cellIs" dxfId="134" priority="811" operator="equal">
      <formula>"Aceptar"</formula>
    </cfRule>
    <cfRule type="cellIs" dxfId="133" priority="812" operator="equal">
      <formula>"reducir transferir"</formula>
    </cfRule>
    <cfRule type="cellIs" dxfId="132" priority="813" operator="equal">
      <formula>"reducir mitigar"</formula>
    </cfRule>
  </conditionalFormatting>
  <conditionalFormatting sqref="AQ12">
    <cfRule type="cellIs" dxfId="131" priority="780" operator="equal">
      <formula>"Extremo"</formula>
    </cfRule>
  </conditionalFormatting>
  <conditionalFormatting sqref="AQ12">
    <cfRule type="cellIs" dxfId="130" priority="781" operator="equal">
      <formula>"Alto"</formula>
    </cfRule>
  </conditionalFormatting>
  <conditionalFormatting sqref="AQ12">
    <cfRule type="cellIs" dxfId="129" priority="782" operator="equal">
      <formula>"Moderado"</formula>
    </cfRule>
  </conditionalFormatting>
  <conditionalFormatting sqref="AQ12">
    <cfRule type="cellIs" dxfId="128" priority="783" operator="equal">
      <formula>"Bajo"</formula>
    </cfRule>
  </conditionalFormatting>
  <conditionalFormatting sqref="U17">
    <cfRule type="cellIs" dxfId="127" priority="738" operator="equal">
      <formula>"Alto"</formula>
    </cfRule>
  </conditionalFormatting>
  <conditionalFormatting sqref="U17">
    <cfRule type="cellIs" dxfId="126" priority="739" operator="equal">
      <formula>"Moderado"</formula>
    </cfRule>
  </conditionalFormatting>
  <conditionalFormatting sqref="U17">
    <cfRule type="cellIs" dxfId="125" priority="740" operator="equal">
      <formula>"Bajo"</formula>
    </cfRule>
  </conditionalFormatting>
  <conditionalFormatting sqref="U12">
    <cfRule type="cellIs" dxfId="124" priority="741" operator="equal">
      <formula>"Extremo"</formula>
    </cfRule>
  </conditionalFormatting>
  <conditionalFormatting sqref="U12">
    <cfRule type="cellIs" dxfId="123" priority="742" operator="equal">
      <formula>"Alto"</formula>
    </cfRule>
  </conditionalFormatting>
  <conditionalFormatting sqref="U12">
    <cfRule type="cellIs" dxfId="122" priority="743" operator="equal">
      <formula>"Moderado"</formula>
    </cfRule>
  </conditionalFormatting>
  <conditionalFormatting sqref="U12">
    <cfRule type="cellIs" dxfId="121" priority="744" operator="equal">
      <formula>"Bajo"</formula>
    </cfRule>
  </conditionalFormatting>
  <conditionalFormatting sqref="U17">
    <cfRule type="cellIs" dxfId="120" priority="737" operator="equal">
      <formula>"Extremo"</formula>
    </cfRule>
  </conditionalFormatting>
  <conditionalFormatting sqref="AQ17">
    <cfRule type="cellIs" dxfId="119" priority="729" operator="equal">
      <formula>"Extremo"</formula>
    </cfRule>
  </conditionalFormatting>
  <conditionalFormatting sqref="AQ17">
    <cfRule type="cellIs" dxfId="118" priority="730" operator="equal">
      <formula>"Alto"</formula>
    </cfRule>
  </conditionalFormatting>
  <conditionalFormatting sqref="AQ17">
    <cfRule type="cellIs" dxfId="117" priority="731" operator="equal">
      <formula>"Moderado"</formula>
    </cfRule>
  </conditionalFormatting>
  <conditionalFormatting sqref="AQ17">
    <cfRule type="cellIs" dxfId="116" priority="732" operator="equal">
      <formula>"Bajo"</formula>
    </cfRule>
  </conditionalFormatting>
  <conditionalFormatting sqref="M17">
    <cfRule type="cellIs" dxfId="115" priority="146" operator="equal">
      <formula>$U$12</formula>
    </cfRule>
    <cfRule type="cellIs" dxfId="114" priority="147" operator="equal">
      <formula>$U$13</formula>
    </cfRule>
    <cfRule type="cellIs" dxfId="113" priority="148" operator="equal">
      <formula>$U$14</formula>
    </cfRule>
    <cfRule type="cellIs" dxfId="112" priority="149" operator="equal">
      <formula>$U$15</formula>
    </cfRule>
    <cfRule type="cellIs" dxfId="111" priority="150" operator="equal">
      <formula>$U$16</formula>
    </cfRule>
  </conditionalFormatting>
  <conditionalFormatting sqref="M12">
    <cfRule type="cellIs" dxfId="110" priority="107" operator="equal">
      <formula>$U$12</formula>
    </cfRule>
    <cfRule type="cellIs" dxfId="109" priority="108" operator="equal">
      <formula>$U$13</formula>
    </cfRule>
    <cfRule type="cellIs" dxfId="108" priority="109" operator="equal">
      <formula>$U$14</formula>
    </cfRule>
    <cfRule type="cellIs" dxfId="107" priority="110" operator="equal">
      <formula>$U$15</formula>
    </cfRule>
    <cfRule type="cellIs" dxfId="106" priority="111" operator="equal">
      <formula>$U$16</formula>
    </cfRule>
  </conditionalFormatting>
  <conditionalFormatting sqref="O22">
    <cfRule type="cellIs" dxfId="105" priority="102" operator="equal">
      <formula>"catastrofico"</formula>
    </cfRule>
  </conditionalFormatting>
  <conditionalFormatting sqref="O22">
    <cfRule type="cellIs" dxfId="104" priority="103" operator="equal">
      <formula>"Mayor"</formula>
    </cfRule>
  </conditionalFormatting>
  <conditionalFormatting sqref="O22">
    <cfRule type="cellIs" dxfId="103" priority="104" operator="equal">
      <formula>"Moderado"</formula>
    </cfRule>
  </conditionalFormatting>
  <conditionalFormatting sqref="O22">
    <cfRule type="cellIs" dxfId="102" priority="105" operator="equal">
      <formula>"menor"</formula>
    </cfRule>
  </conditionalFormatting>
  <conditionalFormatting sqref="O22">
    <cfRule type="cellIs" dxfId="101" priority="106" operator="equal">
      <formula>"leve"</formula>
    </cfRule>
  </conditionalFormatting>
  <conditionalFormatting sqref="K22">
    <cfRule type="cellIs" dxfId="100" priority="92" operator="equal">
      <formula>"Muy Alta"</formula>
    </cfRule>
  </conditionalFormatting>
  <conditionalFormatting sqref="K22">
    <cfRule type="cellIs" dxfId="99" priority="93" operator="equal">
      <formula>"Alta"</formula>
    </cfRule>
  </conditionalFormatting>
  <conditionalFormatting sqref="K22">
    <cfRule type="cellIs" dxfId="98" priority="94" operator="equal">
      <formula>"Media"</formula>
    </cfRule>
  </conditionalFormatting>
  <conditionalFormatting sqref="K22">
    <cfRule type="cellIs" dxfId="97" priority="95" operator="equal">
      <formula>"Baja"</formula>
    </cfRule>
  </conditionalFormatting>
  <conditionalFormatting sqref="K22">
    <cfRule type="cellIs" dxfId="96" priority="96" operator="equal">
      <formula>"Muy Baja"</formula>
    </cfRule>
  </conditionalFormatting>
  <conditionalFormatting sqref="Q22">
    <cfRule type="cellIs" dxfId="95" priority="87" operator="equal">
      <formula>"catastrofico"</formula>
    </cfRule>
  </conditionalFormatting>
  <conditionalFormatting sqref="Q22">
    <cfRule type="cellIs" dxfId="94" priority="88" operator="equal">
      <formula>"Mayor"</formula>
    </cfRule>
  </conditionalFormatting>
  <conditionalFormatting sqref="Q22">
    <cfRule type="cellIs" dxfId="93" priority="89" operator="equal">
      <formula>"Moderado"</formula>
    </cfRule>
  </conditionalFormatting>
  <conditionalFormatting sqref="Q22">
    <cfRule type="cellIs" dxfId="92" priority="90" operator="equal">
      <formula>"menor"</formula>
    </cfRule>
  </conditionalFormatting>
  <conditionalFormatting sqref="Q22">
    <cfRule type="cellIs" dxfId="91" priority="91" operator="equal">
      <formula>"leve"</formula>
    </cfRule>
  </conditionalFormatting>
  <conditionalFormatting sqref="T22">
    <cfRule type="cellIs" dxfId="90" priority="97" operator="equal">
      <formula>#REF!</formula>
    </cfRule>
    <cfRule type="cellIs" dxfId="89" priority="98" operator="equal">
      <formula>#REF!</formula>
    </cfRule>
    <cfRule type="cellIs" dxfId="88" priority="99" operator="equal">
      <formula>#REF!</formula>
    </cfRule>
    <cfRule type="cellIs" dxfId="87" priority="100" operator="equal">
      <formula>#REF!</formula>
    </cfRule>
    <cfRule type="cellIs" dxfId="86" priority="101" operator="equal">
      <formula>#REF!</formula>
    </cfRule>
  </conditionalFormatting>
  <conditionalFormatting sqref="S22">
    <cfRule type="cellIs" dxfId="85" priority="82" operator="equal">
      <formula>"catastrofico"</formula>
    </cfRule>
  </conditionalFormatting>
  <conditionalFormatting sqref="S22">
    <cfRule type="cellIs" dxfId="84" priority="83" operator="equal">
      <formula>"Mayor"</formula>
    </cfRule>
  </conditionalFormatting>
  <conditionalFormatting sqref="S22">
    <cfRule type="cellIs" dxfId="83" priority="84" operator="equal">
      <formula>"Moderado"</formula>
    </cfRule>
  </conditionalFormatting>
  <conditionalFormatting sqref="S22">
    <cfRule type="cellIs" dxfId="82" priority="85" operator="equal">
      <formula>"menor"</formula>
    </cfRule>
  </conditionalFormatting>
  <conditionalFormatting sqref="S22">
    <cfRule type="cellIs" dxfId="81" priority="86" operator="equal">
      <formula>"leve"</formula>
    </cfRule>
  </conditionalFormatting>
  <conditionalFormatting sqref="AN22">
    <cfRule type="cellIs" dxfId="80" priority="77" operator="equal">
      <formula>"Muy Alta"</formula>
    </cfRule>
  </conditionalFormatting>
  <conditionalFormatting sqref="AN22">
    <cfRule type="cellIs" dxfId="79" priority="78" operator="equal">
      <formula>"Alta"</formula>
    </cfRule>
  </conditionalFormatting>
  <conditionalFormatting sqref="AN22">
    <cfRule type="cellIs" dxfId="78" priority="79" operator="equal">
      <formula>"Media"</formula>
    </cfRule>
  </conditionalFormatting>
  <conditionalFormatting sqref="AN22">
    <cfRule type="cellIs" dxfId="77" priority="80" operator="equal">
      <formula>"Baja"</formula>
    </cfRule>
  </conditionalFormatting>
  <conditionalFormatting sqref="AN22">
    <cfRule type="cellIs" dxfId="76" priority="81" operator="equal">
      <formula>"Muy Baja"</formula>
    </cfRule>
  </conditionalFormatting>
  <conditionalFormatting sqref="AP22">
    <cfRule type="cellIs" dxfId="75" priority="72" operator="equal">
      <formula>"Catastrofico"</formula>
    </cfRule>
  </conditionalFormatting>
  <conditionalFormatting sqref="AP22">
    <cfRule type="cellIs" dxfId="74" priority="73" operator="equal">
      <formula>"Mayor"</formula>
    </cfRule>
  </conditionalFormatting>
  <conditionalFormatting sqref="AP22">
    <cfRule type="cellIs" dxfId="73" priority="74" operator="equal">
      <formula>"Moderado"</formula>
    </cfRule>
  </conditionalFormatting>
  <conditionalFormatting sqref="AP22">
    <cfRule type="cellIs" dxfId="72" priority="75" operator="equal">
      <formula>"Menor"</formula>
    </cfRule>
  </conditionalFormatting>
  <conditionalFormatting sqref="AP22">
    <cfRule type="cellIs" dxfId="71" priority="76" operator="equal">
      <formula>"Leve"</formula>
    </cfRule>
  </conditionalFormatting>
  <conditionalFormatting sqref="AR22">
    <cfRule type="cellIs" dxfId="70" priority="71" operator="equal">
      <formula>"Reducir mitigar"</formula>
    </cfRule>
  </conditionalFormatting>
  <conditionalFormatting sqref="AR22">
    <cfRule type="cellIs" dxfId="69" priority="67" operator="equal">
      <formula>"Evitar"</formula>
    </cfRule>
    <cfRule type="cellIs" dxfId="68" priority="68" operator="equal">
      <formula>"Aceptar"</formula>
    </cfRule>
    <cfRule type="cellIs" dxfId="67" priority="69" operator="equal">
      <formula>"reducir transferir"</formula>
    </cfRule>
    <cfRule type="cellIs" dxfId="66" priority="70" operator="equal">
      <formula>"reducir mitigar"</formula>
    </cfRule>
  </conditionalFormatting>
  <conditionalFormatting sqref="U22">
    <cfRule type="cellIs" dxfId="65" priority="64" operator="equal">
      <formula>"Alto"</formula>
    </cfRule>
  </conditionalFormatting>
  <conditionalFormatting sqref="U22">
    <cfRule type="cellIs" dxfId="64" priority="65" operator="equal">
      <formula>"Moderado"</formula>
    </cfRule>
  </conditionalFormatting>
  <conditionalFormatting sqref="U22">
    <cfRule type="cellIs" dxfId="63" priority="66" operator="equal">
      <formula>"Bajo"</formula>
    </cfRule>
  </conditionalFormatting>
  <conditionalFormatting sqref="U22">
    <cfRule type="cellIs" dxfId="62" priority="63" operator="equal">
      <formula>"Extremo"</formula>
    </cfRule>
  </conditionalFormatting>
  <conditionalFormatting sqref="AQ22">
    <cfRule type="cellIs" dxfId="61" priority="59" operator="equal">
      <formula>"Extremo"</formula>
    </cfRule>
  </conditionalFormatting>
  <conditionalFormatting sqref="AQ22">
    <cfRule type="cellIs" dxfId="60" priority="60" operator="equal">
      <formula>"Alto"</formula>
    </cfRule>
  </conditionalFormatting>
  <conditionalFormatting sqref="AQ22">
    <cfRule type="cellIs" dxfId="59" priority="61" operator="equal">
      <formula>"Moderado"</formula>
    </cfRule>
  </conditionalFormatting>
  <conditionalFormatting sqref="AQ22">
    <cfRule type="cellIs" dxfId="58" priority="62" operator="equal">
      <formula>"Bajo"</formula>
    </cfRule>
  </conditionalFormatting>
  <conditionalFormatting sqref="M22">
    <cfRule type="cellIs" dxfId="57" priority="54" operator="equal">
      <formula>$U$12</formula>
    </cfRule>
    <cfRule type="cellIs" dxfId="56" priority="55" operator="equal">
      <formula>$U$13</formula>
    </cfRule>
    <cfRule type="cellIs" dxfId="55" priority="56" operator="equal">
      <formula>$U$14</formula>
    </cfRule>
    <cfRule type="cellIs" dxfId="54" priority="57" operator="equal">
      <formula>$U$15</formula>
    </cfRule>
    <cfRule type="cellIs" dxfId="53" priority="58" operator="equal">
      <formula>$U$16</formula>
    </cfRule>
  </conditionalFormatting>
  <conditionalFormatting sqref="O27">
    <cfRule type="cellIs" dxfId="52" priority="49" operator="equal">
      <formula>"catastrofico"</formula>
    </cfRule>
  </conditionalFormatting>
  <conditionalFormatting sqref="O27">
    <cfRule type="cellIs" dxfId="51" priority="50" operator="equal">
      <formula>"Mayor"</formula>
    </cfRule>
  </conditionalFormatting>
  <conditionalFormatting sqref="O27">
    <cfRule type="cellIs" dxfId="50" priority="51" operator="equal">
      <formula>"Moderado"</formula>
    </cfRule>
  </conditionalFormatting>
  <conditionalFormatting sqref="O27">
    <cfRule type="cellIs" dxfId="49" priority="52" operator="equal">
      <formula>"menor"</formula>
    </cfRule>
  </conditionalFormatting>
  <conditionalFormatting sqref="O27">
    <cfRule type="cellIs" dxfId="48" priority="53" operator="equal">
      <formula>"leve"</formula>
    </cfRule>
  </conditionalFormatting>
  <conditionalFormatting sqref="K27">
    <cfRule type="cellIs" dxfId="47" priority="39" operator="equal">
      <formula>"Muy Alta"</formula>
    </cfRule>
  </conditionalFormatting>
  <conditionalFormatting sqref="K27">
    <cfRule type="cellIs" dxfId="46" priority="40" operator="equal">
      <formula>"Alta"</formula>
    </cfRule>
  </conditionalFormatting>
  <conditionalFormatting sqref="K27">
    <cfRule type="cellIs" dxfId="45" priority="41" operator="equal">
      <formula>"Media"</formula>
    </cfRule>
  </conditionalFormatting>
  <conditionalFormatting sqref="K27">
    <cfRule type="cellIs" dxfId="44" priority="42" operator="equal">
      <formula>"Baja"</formula>
    </cfRule>
  </conditionalFormatting>
  <conditionalFormatting sqref="K27">
    <cfRule type="cellIs" dxfId="43" priority="43" operator="equal">
      <formula>"Muy Baja"</formula>
    </cfRule>
  </conditionalFormatting>
  <conditionalFormatting sqref="Q27">
    <cfRule type="cellIs" dxfId="42" priority="34" operator="equal">
      <formula>"catastrofico"</formula>
    </cfRule>
  </conditionalFormatting>
  <conditionalFormatting sqref="Q27">
    <cfRule type="cellIs" dxfId="41" priority="35" operator="equal">
      <formula>"Mayor"</formula>
    </cfRule>
  </conditionalFormatting>
  <conditionalFormatting sqref="Q27">
    <cfRule type="cellIs" dxfId="40" priority="36" operator="equal">
      <formula>"Moderado"</formula>
    </cfRule>
  </conditionalFormatting>
  <conditionalFormatting sqref="Q27">
    <cfRule type="cellIs" dxfId="39" priority="37" operator="equal">
      <formula>"menor"</formula>
    </cfRule>
  </conditionalFormatting>
  <conditionalFormatting sqref="Q27">
    <cfRule type="cellIs" dxfId="38" priority="38" operator="equal">
      <formula>"leve"</formula>
    </cfRule>
  </conditionalFormatting>
  <conditionalFormatting sqref="T27">
    <cfRule type="cellIs" dxfId="37" priority="44" operator="equal">
      <formula>#REF!</formula>
    </cfRule>
    <cfRule type="cellIs" dxfId="36" priority="45" operator="equal">
      <formula>#REF!</formula>
    </cfRule>
    <cfRule type="cellIs" dxfId="35" priority="46" operator="equal">
      <formula>#REF!</formula>
    </cfRule>
    <cfRule type="cellIs" dxfId="34" priority="47" operator="equal">
      <formula>#REF!</formula>
    </cfRule>
    <cfRule type="cellIs" dxfId="33" priority="48" operator="equal">
      <formula>#REF!</formula>
    </cfRule>
  </conditionalFormatting>
  <conditionalFormatting sqref="S27">
    <cfRule type="cellIs" dxfId="32" priority="29" operator="equal">
      <formula>"catastrofico"</formula>
    </cfRule>
  </conditionalFormatting>
  <conditionalFormatting sqref="S27">
    <cfRule type="cellIs" dxfId="31" priority="30" operator="equal">
      <formula>"Mayor"</formula>
    </cfRule>
  </conditionalFormatting>
  <conditionalFormatting sqref="S27">
    <cfRule type="cellIs" dxfId="30" priority="31" operator="equal">
      <formula>"Moderado"</formula>
    </cfRule>
  </conditionalFormatting>
  <conditionalFormatting sqref="S27">
    <cfRule type="cellIs" dxfId="29" priority="32" operator="equal">
      <formula>"menor"</formula>
    </cfRule>
  </conditionalFormatting>
  <conditionalFormatting sqref="S27">
    <cfRule type="cellIs" dxfId="28" priority="33" operator="equal">
      <formula>"leve"</formula>
    </cfRule>
  </conditionalFormatting>
  <conditionalFormatting sqref="AN27">
    <cfRule type="cellIs" dxfId="27" priority="24" operator="equal">
      <formula>"Muy Alta"</formula>
    </cfRule>
  </conditionalFormatting>
  <conditionalFormatting sqref="AN27">
    <cfRule type="cellIs" dxfId="26" priority="25" operator="equal">
      <formula>"Alta"</formula>
    </cfRule>
  </conditionalFormatting>
  <conditionalFormatting sqref="AN27">
    <cfRule type="cellIs" dxfId="25" priority="26" operator="equal">
      <formula>"Media"</formula>
    </cfRule>
  </conditionalFormatting>
  <conditionalFormatting sqref="AN27">
    <cfRule type="cellIs" dxfId="24" priority="27" operator="equal">
      <formula>"Baja"</formula>
    </cfRule>
  </conditionalFormatting>
  <conditionalFormatting sqref="AN27">
    <cfRule type="cellIs" dxfId="23" priority="28" operator="equal">
      <formula>"Muy Baja"</formula>
    </cfRule>
  </conditionalFormatting>
  <conditionalFormatting sqref="AP27">
    <cfRule type="cellIs" dxfId="22" priority="19" operator="equal">
      <formula>"Catastrofico"</formula>
    </cfRule>
  </conditionalFormatting>
  <conditionalFormatting sqref="AP27">
    <cfRule type="cellIs" dxfId="21" priority="20" operator="equal">
      <formula>"Mayor"</formula>
    </cfRule>
  </conditionalFormatting>
  <conditionalFormatting sqref="AP27">
    <cfRule type="cellIs" dxfId="20" priority="21" operator="equal">
      <formula>"Moderado"</formula>
    </cfRule>
  </conditionalFormatting>
  <conditionalFormatting sqref="AP27">
    <cfRule type="cellIs" dxfId="19" priority="22" operator="equal">
      <formula>"Menor"</formula>
    </cfRule>
  </conditionalFormatting>
  <conditionalFormatting sqref="AP27">
    <cfRule type="cellIs" dxfId="18" priority="23" operator="equal">
      <formula>"Leve"</formula>
    </cfRule>
  </conditionalFormatting>
  <conditionalFormatting sqref="AR27">
    <cfRule type="cellIs" dxfId="17" priority="18" operator="equal">
      <formula>"Reducir mitigar"</formula>
    </cfRule>
  </conditionalFormatting>
  <conditionalFormatting sqref="AR27">
    <cfRule type="cellIs" dxfId="16" priority="14" operator="equal">
      <formula>"Evitar"</formula>
    </cfRule>
    <cfRule type="cellIs" dxfId="15" priority="15" operator="equal">
      <formula>"Aceptar"</formula>
    </cfRule>
    <cfRule type="cellIs" dxfId="14" priority="16" operator="equal">
      <formula>"reducir transferir"</formula>
    </cfRule>
    <cfRule type="cellIs" dxfId="13" priority="17" operator="equal">
      <formula>"reducir mitigar"</formula>
    </cfRule>
  </conditionalFormatting>
  <conditionalFormatting sqref="U27">
    <cfRule type="cellIs" dxfId="12" priority="11" operator="equal">
      <formula>"Alto"</formula>
    </cfRule>
  </conditionalFormatting>
  <conditionalFormatting sqref="U27">
    <cfRule type="cellIs" dxfId="11" priority="12" operator="equal">
      <formula>"Moderado"</formula>
    </cfRule>
  </conditionalFormatting>
  <conditionalFormatting sqref="U27">
    <cfRule type="cellIs" dxfId="10" priority="13" operator="equal">
      <formula>"Bajo"</formula>
    </cfRule>
  </conditionalFormatting>
  <conditionalFormatting sqref="U27">
    <cfRule type="cellIs" dxfId="9" priority="10" operator="equal">
      <formula>"Extremo"</formula>
    </cfRule>
  </conditionalFormatting>
  <conditionalFormatting sqref="AQ27">
    <cfRule type="cellIs" dxfId="8" priority="6" operator="equal">
      <formula>"Extremo"</formula>
    </cfRule>
  </conditionalFormatting>
  <conditionalFormatting sqref="AQ27">
    <cfRule type="cellIs" dxfId="7" priority="7" operator="equal">
      <formula>"Alto"</formula>
    </cfRule>
  </conditionalFormatting>
  <conditionalFormatting sqref="AQ27">
    <cfRule type="cellIs" dxfId="6" priority="8" operator="equal">
      <formula>"Moderado"</formula>
    </cfRule>
  </conditionalFormatting>
  <conditionalFormatting sqref="AQ27">
    <cfRule type="cellIs" dxfId="5" priority="9" operator="equal">
      <formula>"Bajo"</formula>
    </cfRule>
  </conditionalFormatting>
  <conditionalFormatting sqref="M27">
    <cfRule type="cellIs" dxfId="4" priority="1" operator="equal">
      <formula>$U$12</formula>
    </cfRule>
    <cfRule type="cellIs" dxfId="3" priority="2" operator="equal">
      <formula>$U$13</formula>
    </cfRule>
    <cfRule type="cellIs" dxfId="2" priority="3" operator="equal">
      <formula>$U$14</formula>
    </cfRule>
    <cfRule type="cellIs" dxfId="1" priority="4" operator="equal">
      <formula>$U$15</formula>
    </cfRule>
    <cfRule type="cellIs" dxfId="0" priority="5" operator="equal">
      <formula>$U$16</formula>
    </cfRule>
  </conditionalFormatting>
  <dataValidations count="13">
    <dataValidation type="list" allowBlank="1" showInputMessage="1" showErrorMessage="1" sqref="AR12 AR17 AR22 AR27">
      <formula1>"Reducir mitigar,Reducir Transferir,Aceptar,Evitar"</formula1>
    </dataValidation>
    <dataValidation type="list" allowBlank="1" showInputMessage="1" showErrorMessage="1" sqref="G17:H17 G12:H12 G22:H22 G27:H27">
      <formula1>"Procesos,Evento externo,Talento humano,Tecnologias,Infraestructura"</formula1>
    </dataValidation>
    <dataValidation type="list" allowBlank="1" showInputMessage="1" showErrorMessage="1" sqref="B12:B31">
      <formula1>"Posibilidad de perdidad economica,Posibilidad de perdida reputacional,Posibilidad de perdida economica y reputacional,Posibilidad de perdida reputacional y economica"</formula1>
    </dataValidation>
    <dataValidation type="list" allowBlank="1" showInputMessage="1" showErrorMessage="1" sqref="F12:F3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31">
      <formula1>"N/A,menor a 10 SMLMV,ENTRE 10 Y 50 SMLMV,entre 50 y 100 SMLMV,entre 100 y 500 SMLMV,Mayor a 500 SMLMV"</formula1>
    </dataValidation>
    <dataValidation type="list" allowBlank="1" showInputMessage="1" showErrorMessage="1" sqref="J5">
      <formula1>"Estrategico,Misional,Apoyo"</formula1>
    </dataValidation>
    <dataValidation type="list" allowBlank="1" showInputMessage="1" showErrorMessage="1" sqref="BB12:BB31">
      <formula1>"Sin Iniciar,En proceso,Cerrado"</formula1>
    </dataValidation>
    <dataValidation type="list" allowBlank="1" showInputMessage="1" showErrorMessage="1" sqref="P12:P31">
      <formula1>$BH$1:$BH$6</formula1>
    </dataValidation>
    <dataValidation type="list" allowBlank="1" showInputMessage="1" showErrorMessage="1" sqref="AA12:AA31">
      <formula1>"Preventivo,Detectivo,Correctivo,NA"</formula1>
    </dataValidation>
    <dataValidation type="list" allowBlank="1" showInputMessage="1" showErrorMessage="1" sqref="AD12:AD31">
      <formula1>"Manual,Automatico,NA"</formula1>
    </dataValidation>
    <dataValidation type="list" allowBlank="1" showInputMessage="1" showErrorMessage="1" sqref="AF12:AF31">
      <formula1>"Documentado,Sin Documentar,NA"</formula1>
    </dataValidation>
    <dataValidation type="list" allowBlank="1" showInputMessage="1" showErrorMessage="1" sqref="AG12:AG31">
      <formula1>"Continua,Aleatoria,NA"</formula1>
    </dataValidation>
    <dataValidation type="list" allowBlank="1" showInputMessage="1" showErrorMessage="1" sqref="AH12:AH31">
      <formula1>"Con Registro,Sin Registro,NA"</formula1>
    </dataValidation>
  </dataValidations>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2023-06-20T20:45:13Z</dcterms:modified>
</cp:coreProperties>
</file>