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8145" tabRatio="975" activeTab="1"/>
  </bookViews>
  <sheets>
    <sheet name="Indice" sheetId="28" r:id="rId1"/>
    <sheet name="CONTEXTO" sheetId="30" r:id="rId2"/>
    <sheet name="48 GADCA" sheetId="29" r:id="rId3"/>
  </sheets>
  <externalReferences>
    <externalReference r:id="rId4"/>
    <externalReference r:id="rId5"/>
    <externalReference r:id="rId6"/>
  </externalReferences>
  <definedNames>
    <definedName name="_xlnm._FilterDatabase" localSheetId="1" hidden="1">CONTEXTO!$A$4:$I$81</definedName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Afectación_Económica">'[1]3 PROBABIL E IMPACTO INHERENTE'!$X$11:$X$16</definedName>
    <definedName name="Departamentos">#REF!</definedName>
    <definedName name="Fuentes">#REF!</definedName>
    <definedName name="Indicadores">#REF!</definedName>
    <definedName name="Objetivos">OFFSET(#REF!,0,0,COUNTA(#REF!)-1,1)</definedName>
    <definedName name="RAN_C_AMENAZ">[2]NUEVAS_TABLAS!#REF!</definedName>
    <definedName name="RAN_C_TIPAME">[2]NUEVAS_TABLAS!#REF!</definedName>
    <definedName name="RAN_N_IMPAME">[2]NUEVAS_TABLAS!$B$2:$B$10</definedName>
    <definedName name="Tipo">'[1]11 FORMULAS'!$A$4:$A$11</definedName>
    <definedName name="Tipos">[3]TABLA!$G$2:$G$4</definedName>
  </definedNames>
  <calcPr calcId="152511"/>
</workbook>
</file>

<file path=xl/calcChain.xml><?xml version="1.0" encoding="utf-8"?>
<calcChain xmlns="http://schemas.openxmlformats.org/spreadsheetml/2006/main">
  <c r="AE41" i="29" l="1"/>
  <c r="AC41" i="29"/>
  <c r="AB41" i="29"/>
  <c r="AI41" i="29" s="1"/>
  <c r="Z41" i="29"/>
  <c r="AE40" i="29"/>
  <c r="AC40" i="29"/>
  <c r="AB40" i="29"/>
  <c r="AI40" i="29" s="1"/>
  <c r="Z40" i="29"/>
  <c r="AE39" i="29"/>
  <c r="AC39" i="29"/>
  <c r="AB39" i="29"/>
  <c r="AI39" i="29" s="1"/>
  <c r="Z39" i="29"/>
  <c r="AE38" i="29"/>
  <c r="AC38" i="29"/>
  <c r="AB38" i="29"/>
  <c r="AI38" i="29" s="1"/>
  <c r="Z38" i="29"/>
  <c r="AE37" i="29"/>
  <c r="AC37" i="29"/>
  <c r="AB37" i="29"/>
  <c r="Z37" i="29"/>
  <c r="R37" i="29"/>
  <c r="Q37" i="29" s="1"/>
  <c r="O37" i="29"/>
  <c r="N37" i="29"/>
  <c r="K37" i="29"/>
  <c r="L37" i="29" s="1"/>
  <c r="I37" i="29"/>
  <c r="E37" i="29"/>
  <c r="AI37" i="29" l="1"/>
  <c r="AJ37" i="29"/>
  <c r="AK37" i="29" s="1"/>
  <c r="T37" i="29"/>
  <c r="AJ38" i="29" l="1"/>
  <c r="AK38" i="29"/>
  <c r="AL37" i="29"/>
  <c r="AL38" i="29" s="1"/>
  <c r="AL39" i="29" s="1"/>
  <c r="AL40" i="29" s="1"/>
  <c r="AL41" i="29" s="1"/>
  <c r="AO37" i="29" s="1"/>
  <c r="AP37" i="29" s="1"/>
  <c r="S37" i="29"/>
  <c r="U37" i="29" s="1"/>
  <c r="AJ39" i="29" l="1"/>
  <c r="AK39" i="29" s="1"/>
  <c r="AJ40" i="29" l="1"/>
  <c r="AK40" i="29" s="1"/>
  <c r="AJ41" i="29" l="1"/>
  <c r="AK41" i="29" s="1"/>
  <c r="AM37" i="29" s="1"/>
  <c r="AN37" i="29" s="1"/>
  <c r="AQ37" i="29" s="1"/>
  <c r="AE36" i="29" l="1"/>
  <c r="AC36" i="29"/>
  <c r="AB36" i="29"/>
  <c r="AI36" i="29" s="1"/>
  <c r="Z36" i="29"/>
  <c r="AE35" i="29"/>
  <c r="AC35" i="29"/>
  <c r="AB35" i="29"/>
  <c r="AI35" i="29" s="1"/>
  <c r="Z35" i="29"/>
  <c r="AE34" i="29"/>
  <c r="AC34" i="29"/>
  <c r="AB34" i="29"/>
  <c r="AI34" i="29" s="1"/>
  <c r="AI33" i="29"/>
  <c r="AE33" i="29"/>
  <c r="AC33" i="29"/>
  <c r="AB33" i="29"/>
  <c r="Z33" i="29"/>
  <c r="AE32" i="29"/>
  <c r="AC32" i="29"/>
  <c r="AB32" i="29"/>
  <c r="AI32" i="29" s="1"/>
  <c r="Z32" i="29"/>
  <c r="R32" i="29"/>
  <c r="T32" i="29" s="1"/>
  <c r="Q32" i="29"/>
  <c r="N32" i="29"/>
  <c r="O32" i="29" s="1"/>
  <c r="K32" i="29"/>
  <c r="I32" i="29"/>
  <c r="E32" i="29"/>
  <c r="AE31" i="29"/>
  <c r="AC31" i="29"/>
  <c r="AB31" i="29"/>
  <c r="AI31" i="29" s="1"/>
  <c r="Z31" i="29"/>
  <c r="AI30" i="29"/>
  <c r="AE30" i="29"/>
  <c r="AC30" i="29"/>
  <c r="AB30" i="29"/>
  <c r="Z30" i="29"/>
  <c r="AE29" i="29"/>
  <c r="AC29" i="29"/>
  <c r="AB29" i="29"/>
  <c r="AI29" i="29" s="1"/>
  <c r="Z29" i="29"/>
  <c r="AI28" i="29"/>
  <c r="AE28" i="29"/>
  <c r="AC28" i="29"/>
  <c r="AB28" i="29"/>
  <c r="Z28" i="29"/>
  <c r="AE27" i="29"/>
  <c r="AC27" i="29"/>
  <c r="AB27" i="29"/>
  <c r="AI27" i="29" s="1"/>
  <c r="Z27" i="29"/>
  <c r="R27" i="29"/>
  <c r="T27" i="29" s="1"/>
  <c r="Q27" i="29"/>
  <c r="N27" i="29"/>
  <c r="O27" i="29" s="1"/>
  <c r="K27" i="29"/>
  <c r="I27" i="29"/>
  <c r="E27" i="29"/>
  <c r="AE26" i="29"/>
  <c r="AC26" i="29"/>
  <c r="AB26" i="29"/>
  <c r="AI26" i="29" s="1"/>
  <c r="Z26" i="29"/>
  <c r="AI25" i="29"/>
  <c r="AE25" i="29"/>
  <c r="AC25" i="29"/>
  <c r="AB25" i="29"/>
  <c r="Z25" i="29"/>
  <c r="AE24" i="29"/>
  <c r="AC24" i="29"/>
  <c r="AB24" i="29"/>
  <c r="AI24" i="29" s="1"/>
  <c r="AE23" i="29"/>
  <c r="AC23" i="29"/>
  <c r="AB23" i="29"/>
  <c r="AI23" i="29" s="1"/>
  <c r="AE22" i="29"/>
  <c r="AC22" i="29"/>
  <c r="AB22" i="29"/>
  <c r="AI22" i="29" s="1"/>
  <c r="Z22" i="29"/>
  <c r="R22" i="29"/>
  <c r="T22" i="29" s="1"/>
  <c r="N22" i="29"/>
  <c r="O22" i="29" s="1"/>
  <c r="K22" i="29"/>
  <c r="L22" i="29" s="1"/>
  <c r="I22" i="29"/>
  <c r="E22" i="29"/>
  <c r="Q22" i="29" l="1"/>
  <c r="U27" i="29"/>
  <c r="AL32" i="29"/>
  <c r="AL33" i="29" s="1"/>
  <c r="AL34" i="29" s="1"/>
  <c r="AL35" i="29" s="1"/>
  <c r="AL36" i="29" s="1"/>
  <c r="AO32" i="29" s="1"/>
  <c r="AP32" i="29" s="1"/>
  <c r="S32" i="29"/>
  <c r="U32" i="29" s="1"/>
  <c r="S22" i="29"/>
  <c r="U22" i="29" s="1"/>
  <c r="AL22" i="29"/>
  <c r="AL23" i="29" s="1"/>
  <c r="AL24" i="29" s="1"/>
  <c r="AL25" i="29" s="1"/>
  <c r="AL26" i="29" s="1"/>
  <c r="AO22" i="29" s="1"/>
  <c r="AP22" i="29" s="1"/>
  <c r="AJ22" i="29"/>
  <c r="AK22" i="29"/>
  <c r="S27" i="29"/>
  <c r="AL27" i="29"/>
  <c r="AL28" i="29" s="1"/>
  <c r="AL29" i="29" s="1"/>
  <c r="AL30" i="29" s="1"/>
  <c r="AL31" i="29" s="1"/>
  <c r="AO27" i="29" s="1"/>
  <c r="AP27" i="29" s="1"/>
  <c r="L27" i="29"/>
  <c r="L32" i="29"/>
  <c r="AJ23" i="29" l="1"/>
  <c r="AK23" i="29" s="1"/>
  <c r="AJ32" i="29"/>
  <c r="AK32" i="29" s="1"/>
  <c r="AK27" i="29"/>
  <c r="AJ27" i="29"/>
  <c r="AJ33" i="29" l="1"/>
  <c r="AK33" i="29" s="1"/>
  <c r="AJ24" i="29"/>
  <c r="AK24" i="29" s="1"/>
  <c r="AJ28" i="29"/>
  <c r="AK28" i="29" s="1"/>
  <c r="AJ29" i="29" l="1"/>
  <c r="AK29" i="29" s="1"/>
  <c r="AJ25" i="29"/>
  <c r="AK25" i="29" s="1"/>
  <c r="AJ34" i="29"/>
  <c r="AK34" i="29" s="1"/>
  <c r="AJ35" i="29" l="1"/>
  <c r="AK35" i="29" s="1"/>
  <c r="AJ30" i="29"/>
  <c r="AK30" i="29" s="1"/>
  <c r="AK26" i="29"/>
  <c r="AM22" i="29" s="1"/>
  <c r="AN22" i="29" s="1"/>
  <c r="AQ22" i="29" s="1"/>
  <c r="AJ26" i="29"/>
  <c r="AJ31" i="29" l="1"/>
  <c r="AK31" i="29" s="1"/>
  <c r="AM27" i="29" s="1"/>
  <c r="AN27" i="29" s="1"/>
  <c r="AQ27" i="29" s="1"/>
  <c r="AJ36" i="29"/>
  <c r="AK36" i="29" s="1"/>
  <c r="AM32" i="29" s="1"/>
  <c r="AN32" i="29" s="1"/>
  <c r="AQ32" i="29" s="1"/>
  <c r="Z12" i="29" l="1"/>
  <c r="Z17" i="29"/>
  <c r="Z14" i="29" l="1"/>
  <c r="Z15" i="29"/>
  <c r="Z16" i="29"/>
  <c r="Z19" i="29"/>
  <c r="Z20" i="29"/>
  <c r="Z21" i="29"/>
  <c r="AE21" i="29"/>
  <c r="AE20" i="29"/>
  <c r="AE19" i="29"/>
  <c r="AE18" i="29"/>
  <c r="AE16" i="29"/>
  <c r="AE15" i="29"/>
  <c r="AE14" i="29"/>
  <c r="AE17" i="29"/>
  <c r="I17" i="29" l="1"/>
  <c r="E17" i="29"/>
  <c r="I12" i="29"/>
  <c r="E12" i="29"/>
  <c r="AC21" i="29" l="1"/>
  <c r="AB21" i="29"/>
  <c r="AI21" i="29" s="1"/>
  <c r="AC20" i="29"/>
  <c r="AB20" i="29"/>
  <c r="AI20" i="29" s="1"/>
  <c r="AC16" i="29"/>
  <c r="AB16" i="29"/>
  <c r="AC15" i="29"/>
  <c r="AB15" i="29"/>
  <c r="AB12" i="29" l="1"/>
  <c r="Z13" i="29" l="1"/>
  <c r="AB13" i="29"/>
  <c r="AC13" i="29"/>
  <c r="AE13" i="29"/>
  <c r="AE12" i="29"/>
  <c r="AC12" i="29" l="1"/>
  <c r="AB18" i="29" l="1"/>
  <c r="AB19" i="29"/>
  <c r="AB14" i="29"/>
  <c r="R17" i="29"/>
  <c r="R12" i="29"/>
  <c r="T12" i="29" s="1"/>
  <c r="N12" i="29"/>
  <c r="AI19" i="29" l="1"/>
  <c r="AI18" i="29"/>
  <c r="AI14" i="29"/>
  <c r="AI16" i="29"/>
  <c r="AI15" i="29"/>
  <c r="AB17" i="29"/>
  <c r="AI17" i="29" l="1"/>
  <c r="AI13" i="29"/>
  <c r="AI12" i="29"/>
  <c r="AC19" i="29"/>
  <c r="AC18" i="29"/>
  <c r="AC17" i="29"/>
  <c r="Q17" i="29"/>
  <c r="N17" i="29"/>
  <c r="O17" i="29" s="1"/>
  <c r="K17" i="29"/>
  <c r="L17" i="29" s="1"/>
  <c r="AC14" i="29"/>
  <c r="O12" i="29"/>
  <c r="K12" i="29"/>
  <c r="L12" i="29" s="1"/>
  <c r="AJ17" i="29" l="1"/>
  <c r="AK17" i="29" s="1"/>
  <c r="AJ18" i="29" s="1"/>
  <c r="AK18" i="29" s="1"/>
  <c r="AJ19" i="29" s="1"/>
  <c r="AK19" i="29" s="1"/>
  <c r="AJ20" i="29" s="1"/>
  <c r="AK20" i="29" s="1"/>
  <c r="AJ12" i="29"/>
  <c r="AK12" i="29" s="1"/>
  <c r="AJ13" i="29" s="1"/>
  <c r="AK13" i="29" s="1"/>
  <c r="AJ14" i="29" s="1"/>
  <c r="S12" i="29"/>
  <c r="U12" i="29" s="1"/>
  <c r="Q12" i="29"/>
  <c r="T17" i="29"/>
  <c r="AL17" i="29" s="1"/>
  <c r="AL18" i="29" s="1"/>
  <c r="AL19" i="29" s="1"/>
  <c r="AL20" i="29" s="1"/>
  <c r="AL21" i="29" s="1"/>
  <c r="AJ21" i="29" l="1"/>
  <c r="AK21" i="29" s="1"/>
  <c r="S17" i="29"/>
  <c r="U17" i="29" s="1"/>
  <c r="AO17" i="29"/>
  <c r="AP17" i="29" s="1"/>
  <c r="AK14" i="29"/>
  <c r="AJ15" i="29" s="1"/>
  <c r="AL12" i="29"/>
  <c r="AL13" i="29" s="1"/>
  <c r="AL14" i="29" s="1"/>
  <c r="AL15" i="29" s="1"/>
  <c r="AL16" i="29" s="1"/>
  <c r="AM17" i="29" l="1"/>
  <c r="AN17" i="29" s="1"/>
  <c r="AQ17" i="29" s="1"/>
  <c r="AK15" i="29"/>
  <c r="AJ16" i="29" s="1"/>
  <c r="AO12" i="29"/>
  <c r="AP12" i="29" s="1"/>
  <c r="AK16" i="29" l="1"/>
  <c r="AM12" i="29" s="1"/>
  <c r="AN12" i="29" s="1"/>
  <c r="AQ12" i="29" s="1"/>
</calcChain>
</file>

<file path=xl/sharedStrings.xml><?xml version="1.0" encoding="utf-8"?>
<sst xmlns="http://schemas.openxmlformats.org/spreadsheetml/2006/main" count="768" uniqueCount="369">
  <si>
    <t>PROCESOS ALCALDÍA CARTAGENA</t>
  </si>
  <si>
    <t>DIRECCIONAMIENTO  ESTRATÉGICO</t>
  </si>
  <si>
    <t>SEGUIMIENTO Y EVALUACIÓN</t>
  </si>
  <si>
    <t>GESTIÓN DE LA INVERSIÓN PUBLICA</t>
  </si>
  <si>
    <t>GESTIÓN DE DATOS E INFORMACIÓN ESTADISTICA DISTRITAL</t>
  </si>
  <si>
    <t xml:space="preserve">GESTIÓN TERRITORIAL Y GESTIÓN DE SUS INSTRUMENTOS </t>
  </si>
  <si>
    <t>GESTIÓN EN LA VIGILANCIA Y CONTROL DE LAS NORMAS URBANAS</t>
  </si>
  <si>
    <t>TIPO</t>
  </si>
  <si>
    <t>ESTRATEGICO</t>
  </si>
  <si>
    <t>ITEM</t>
  </si>
  <si>
    <t>GESTIÓN INSTITUCIONAL Y DE LA COMUNIDAD</t>
  </si>
  <si>
    <t>COMUNICACIÓN ESTRATÉGICA</t>
  </si>
  <si>
    <t>COMUNICACIÓN ORGANIZACIONAL</t>
  </si>
  <si>
    <t>GESTION DE LA COMUNICACION INSTITUCIONAL</t>
  </si>
  <si>
    <t>MACROPROCESO</t>
  </si>
  <si>
    <t>PLANEACION TERRITORIAL Y DIRECCIONAMIENTO ESTRATEGICO</t>
  </si>
  <si>
    <t>GESTIÓN DE PENSAMIENTO ESTRATEGICO INSTITUCIONAL Y DE LA COMUNIDAD</t>
  </si>
  <si>
    <t>COMUNICACIÓN PUBLICA</t>
  </si>
  <si>
    <t>CONTROL DISCIPLINARIO</t>
  </si>
  <si>
    <t>EVALUACIÓN INDEPENDIENTE</t>
  </si>
  <si>
    <t>EVALUACION Y CONTROL DE LA GESTION PUBLICA</t>
  </si>
  <si>
    <t>PROMOCIÓN SOCIAL EN SALUD</t>
  </si>
  <si>
    <t>SALUD PUBLICA</t>
  </si>
  <si>
    <t>ASEGURAMIENTO EN SALUD</t>
  </si>
  <si>
    <t xml:space="preserve">SALUD PÚBLICA EN EMERGENCIAS Y DESASTRES </t>
  </si>
  <si>
    <t>PRESTACIÓN DE SERVICIOS EN SALUD</t>
  </si>
  <si>
    <t>VIGILANCIA Y CONTROL DEL SISTEMA OBLIGATORIO DE GARANTIA DE LA CALIDAD DE LA ATENCIÓN EN SALUD</t>
  </si>
  <si>
    <t xml:space="preserve">GESTION SALUD </t>
  </si>
  <si>
    <t>MISIONAL</t>
  </si>
  <si>
    <t>EDUCACION VIAL</t>
  </si>
  <si>
    <t>GESTION TECNICA</t>
  </si>
  <si>
    <t>GESTION EN TRANSITO Y TRANSPORTE</t>
  </si>
  <si>
    <t>GESTIÓN EN SEGURIDAD Y CONVIVENCIA</t>
  </si>
  <si>
    <t>GESTION DE LA SEGURIDAD Y CONVIVENCIA</t>
  </si>
  <si>
    <t>GESTION INTEGRAL DEL RIESGO CONTRAINCENDIO</t>
  </si>
  <si>
    <t>DERECHOS HUMANOS Y CONSTRUCCCIÓN DE PAZ</t>
  </si>
  <si>
    <t>EQUIDAD E INCLUSIÓN DE LOS NEGROS, AFROS, PALENQUEROS E INDÍGENAS</t>
  </si>
  <si>
    <t xml:space="preserve">ACCESO A LA JUSTICIA </t>
  </si>
  <si>
    <t>GESTIÓN EN PARTICIPACION CIUDADANA</t>
  </si>
  <si>
    <t>FORTALECIMIENTO DE LA PARTICIPACIÓN CIUDADANA Y COMUNITARIA</t>
  </si>
  <si>
    <t>ASISTENCIA Y ACOMPAÑAMIENTO SOCIAL A LA POBLACIÓN HABITANTE DEL DISTRITO DE CARTAGENA</t>
  </si>
  <si>
    <t>DESARROLLO DE ESTRATEGIAS DE EMPRENDIMIENTO Y EMPRESARISMO PARA LA INCLUSION SOCIAL, PRODUCTIVA Y LA VINCULACION LABORAL</t>
  </si>
  <si>
    <t>EXTENSION AGROPECUARIA EN EL DISTRIRO DE CARTAGENA</t>
  </si>
  <si>
    <t>GERENCIA SOCIAL</t>
  </si>
  <si>
    <t>GESTIÓN DE PROYECTOS DE OBRAS PUBLICAS</t>
  </si>
  <si>
    <t>GESTIÓN EN INFRAESTRUCTURA</t>
  </si>
  <si>
    <t>ATENCIÓN AL CIUDADANO EDUCACIÓN</t>
  </si>
  <si>
    <t>ADMINISTRACIÓN DEL SISTEMA DE GESTIÓN DE CALIDAD - EDUCACIÓN</t>
  </si>
  <si>
    <t>CALIDAD EDUCATIVA</t>
  </si>
  <si>
    <t>COBERTURA EDUCATIVA</t>
  </si>
  <si>
    <t>GESTIÓN ADMINISTRATIVA DE BIENES Y SERVICIOS - EDUCACIÓN</t>
  </si>
  <si>
    <t>GESTIÓN ESTRATÉGICA EN EDUCACIÓN</t>
  </si>
  <si>
    <t>GESTIÓN FINANCIERA - EDUCACIÓN</t>
  </si>
  <si>
    <t>GESTIÓN LEGAL EDUCATIVA</t>
  </si>
  <si>
    <t>GESTIÓN DE PROGRAMAS Y PROYECTOS EDUCATIVOS</t>
  </si>
  <si>
    <t>GESTIÓN DE TICS - EDUCACIÓN</t>
  </si>
  <si>
    <t>GESTIÓN DE LA INSPECCIÓN Y VIGILANCIA DEL SERVICIO EDUCATIVO</t>
  </si>
  <si>
    <t>TALENTO HUMANO - EDUCACIÓN</t>
  </si>
  <si>
    <t>GESTIÓN EN EDUCACION</t>
  </si>
  <si>
    <t>GESTIÓN ADMINISTRATIVA</t>
  </si>
  <si>
    <t xml:space="preserve">GESTIÓN DEL TALENTO HUMANO </t>
  </si>
  <si>
    <t xml:space="preserve">ADMINISTRACIÓN DE BIENES Y SERVICIOS </t>
  </si>
  <si>
    <t>FONDO DE PENSIONES</t>
  </si>
  <si>
    <t>CALIDAD</t>
  </si>
  <si>
    <t>SERVICIO AL CIUDADANO</t>
  </si>
  <si>
    <t>TRANSPARENCIA Y PREVENCIÓN DE LA CORRUPCIÓN</t>
  </si>
  <si>
    <t>COOPERACION INTERNACIONAL</t>
  </si>
  <si>
    <t>MERCADOS PÚBLICOS</t>
  </si>
  <si>
    <t>SERVICIOS PÚBLICOS</t>
  </si>
  <si>
    <t>APOYO</t>
  </si>
  <si>
    <t>GESTION DE LAS TECNOLOGIAS DE LA INFORMACION</t>
  </si>
  <si>
    <t>GESTIÓN DE INFRAESTRUCTURA Y TELECOMUNICACIONES</t>
  </si>
  <si>
    <t>GESTION DE PROYECTOS DE TECNOLOGIAS DE LA INFORMACION</t>
  </si>
  <si>
    <t>GESTION DE SEGURIDAD Y LA PRIVACIDAD DE LA INFORMACIÓN</t>
  </si>
  <si>
    <t>GESTIÓN DE SOFTWARE</t>
  </si>
  <si>
    <t xml:space="preserve">DIRECCIONAMIENTO ESTRATÉGICO </t>
  </si>
  <si>
    <t>PLANEACIÓN DOCUMENTAL</t>
  </si>
  <si>
    <t>GESTIÓN DEL ARCHIVO GENERAL</t>
  </si>
  <si>
    <t xml:space="preserve">GESTIÓN  DE LAS COMUNICACIONES OFICIALES </t>
  </si>
  <si>
    <t>GESTIÓN DE PROCESOS ARCHIVÍSTICOS</t>
  </si>
  <si>
    <t>INFRAESTRUCTURA AMBIENTAL</t>
  </si>
  <si>
    <t>GESTION DOCUMENTAL</t>
  </si>
  <si>
    <t>DEFENSA JURIDICA</t>
  </si>
  <si>
    <t>CONTRATACION ESTATAL</t>
  </si>
  <si>
    <t>GESTION DE HACIENDA</t>
  </si>
  <si>
    <t>GESTIÓN LEGAL</t>
  </si>
  <si>
    <t>DESARROLLO ECONOMICO</t>
  </si>
  <si>
    <t>DIRECCIONAMIENTO ESTRATEGICO</t>
  </si>
  <si>
    <t>ADMINISTRACION DEL SISTEMA DE GESTION DE CALIDAD</t>
  </si>
  <si>
    <t>PRESUPUESTO</t>
  </si>
  <si>
    <t>GESTION TRIBUTARIA</t>
  </si>
  <si>
    <t>TESORERIA</t>
  </si>
  <si>
    <t>GESTION ADMINISTRATIVA</t>
  </si>
  <si>
    <t>PTDDE</t>
  </si>
  <si>
    <t>PTDSE</t>
  </si>
  <si>
    <t>PTDGI</t>
  </si>
  <si>
    <t>PTDSI</t>
  </si>
  <si>
    <t>PTDGT</t>
  </si>
  <si>
    <t>PTDCU</t>
  </si>
  <si>
    <t>GPEGI</t>
  </si>
  <si>
    <t>COMCE</t>
  </si>
  <si>
    <t>COMCO</t>
  </si>
  <si>
    <t>COMCI</t>
  </si>
  <si>
    <t>ECGCD</t>
  </si>
  <si>
    <t>ECGEI</t>
  </si>
  <si>
    <t>GESPA</t>
  </si>
  <si>
    <t>GESSP</t>
  </si>
  <si>
    <t>GESAS</t>
  </si>
  <si>
    <t>GESED</t>
  </si>
  <si>
    <t>GESPS</t>
  </si>
  <si>
    <t>GESVC</t>
  </si>
  <si>
    <t>GTTGO</t>
  </si>
  <si>
    <t>GESTION OPERATIVA,  CONTROL DE TRÁNSITO Y TRANSPORTE</t>
  </si>
  <si>
    <t>GTTEV</t>
  </si>
  <si>
    <t>GTTGT</t>
  </si>
  <si>
    <t>GSCPS</t>
  </si>
  <si>
    <t>GSCBO</t>
  </si>
  <si>
    <t>GSCDH</t>
  </si>
  <si>
    <t>GSCFO</t>
  </si>
  <si>
    <t>GSCJU</t>
  </si>
  <si>
    <t>GPCFP</t>
  </si>
  <si>
    <t>GESTIÓN EN DESARROLLO SOCIAL</t>
  </si>
  <si>
    <t>GDSAA</t>
  </si>
  <si>
    <t>GDSDE</t>
  </si>
  <si>
    <t>GDSAT</t>
  </si>
  <si>
    <t>GDSGS</t>
  </si>
  <si>
    <t>GINOP</t>
  </si>
  <si>
    <t>GEDAC</t>
  </si>
  <si>
    <t>GEDAS</t>
  </si>
  <si>
    <t>GEDCE</t>
  </si>
  <si>
    <t>GEDCO</t>
  </si>
  <si>
    <t>GEDGA</t>
  </si>
  <si>
    <t>GEDGE</t>
  </si>
  <si>
    <t>GEDGF</t>
  </si>
  <si>
    <t>GEDGL</t>
  </si>
  <si>
    <t>GEDGP</t>
  </si>
  <si>
    <t>GEDGT</t>
  </si>
  <si>
    <t>GEDIV</t>
  </si>
  <si>
    <t>GEDTH</t>
  </si>
  <si>
    <t>GADAT</t>
  </si>
  <si>
    <t>GADAD</t>
  </si>
  <si>
    <t>GADFP</t>
  </si>
  <si>
    <t>GADCA</t>
  </si>
  <si>
    <t>GADSC</t>
  </si>
  <si>
    <t>GADTR</t>
  </si>
  <si>
    <t>GADCO</t>
  </si>
  <si>
    <t>GADMP</t>
  </si>
  <si>
    <t>GADSP</t>
  </si>
  <si>
    <t>GTIGI</t>
  </si>
  <si>
    <t>GTIGP</t>
  </si>
  <si>
    <t>GTIGPS</t>
  </si>
  <si>
    <t>GTIGS</t>
  </si>
  <si>
    <t>GDODE</t>
  </si>
  <si>
    <t>GDOPD</t>
  </si>
  <si>
    <t>GDOGA</t>
  </si>
  <si>
    <t>GDOGC</t>
  </si>
  <si>
    <t>GDOGP</t>
  </si>
  <si>
    <t>GDOIA</t>
  </si>
  <si>
    <t>GLEDJ</t>
  </si>
  <si>
    <t>GLEGN</t>
  </si>
  <si>
    <t>GESTIÓN NORMATIVA</t>
  </si>
  <si>
    <t>GLECE</t>
  </si>
  <si>
    <t>GHADE</t>
  </si>
  <si>
    <t>GHADI</t>
  </si>
  <si>
    <t>GHAAS</t>
  </si>
  <si>
    <t>GHAPR</t>
  </si>
  <si>
    <t>GHAGT</t>
  </si>
  <si>
    <t>GHATE</t>
  </si>
  <si>
    <t>GHAGA</t>
  </si>
  <si>
    <t>CONTABILIDAD</t>
  </si>
  <si>
    <t>GHACO</t>
  </si>
  <si>
    <t xml:space="preserve">ALCALDIA MAYOR DE CARTAGENA DE INDIAS </t>
  </si>
  <si>
    <t>Código:GADCA03-F009</t>
  </si>
  <si>
    <t>MACROPROCESO: GESTIÓN ADMINISTRATIVA</t>
  </si>
  <si>
    <t>Versión: 1.0</t>
  </si>
  <si>
    <t>PROCESO/SUBPROCESO: CALIDAD/ IMPLEMENTACIÓN MODELOS DE GESTIÓN</t>
  </si>
  <si>
    <t>Vigencia: 04-01-2022</t>
  </si>
  <si>
    <t>Página: 1 de 1</t>
  </si>
  <si>
    <t>ENTIDAD:</t>
  </si>
  <si>
    <t>PROCESO:</t>
  </si>
  <si>
    <t>Elaboración o Actualización:</t>
  </si>
  <si>
    <t>OBJETIVO DEL PROCESO:</t>
  </si>
  <si>
    <t>Vigencia del:</t>
  </si>
  <si>
    <t>2022-2023</t>
  </si>
  <si>
    <t xml:space="preserve"> </t>
  </si>
  <si>
    <t>Tipo de control</t>
  </si>
  <si>
    <t>Peso del Control</t>
  </si>
  <si>
    <t>Afectación o Desplazamiento en la Matriz</t>
  </si>
  <si>
    <t>Implementación</t>
  </si>
  <si>
    <t>Peso de la implementación</t>
  </si>
  <si>
    <t>Documentación</t>
  </si>
  <si>
    <t>Frecuencia</t>
  </si>
  <si>
    <t>Evidencia</t>
  </si>
  <si>
    <t>R1</t>
  </si>
  <si>
    <t>N/A</t>
  </si>
  <si>
    <t>CODIGO</t>
  </si>
  <si>
    <t>SUBPROCESO</t>
  </si>
  <si>
    <t>Cód. Sp</t>
  </si>
  <si>
    <t>GESTIÓN DE POLITICAS PÚBLICAS E INSTITUCIONALES</t>
  </si>
  <si>
    <t xml:space="preserve">ADMINISTRACIÓN DE RIESGO </t>
  </si>
  <si>
    <t>EVALUACIÓN Y GESTIÓN DE LOS GRUPOS DE VALOR</t>
  </si>
  <si>
    <t xml:space="preserve">PLANEACIÓN ESTRATEGICA </t>
  </si>
  <si>
    <t>GESTIÓN  DEL PLAN DE DESARROLLO Y SUS INTRUMENTOS DE EJECUCIÓN</t>
  </si>
  <si>
    <t>GESTIÓN DE PROYECTOS DE INVERSIÓN PÚBLICA</t>
  </si>
  <si>
    <t xml:space="preserve">GESTIÓN DE PROYECTOS DE INVERSIÓN PÚBLICA CON RECURSOS DE REGALIAS </t>
  </si>
  <si>
    <t xml:space="preserve"> GESTIÓN Y  CONTROL  DE INVERSIONES PÚBLICAS </t>
  </si>
  <si>
    <t>SISTEMA DE INFORMACION - SISBEN</t>
  </si>
  <si>
    <t>SISTEMA DE INFORMACIÓN DE LA ESTRATIFICACIÓN SOCIOECONOMICA</t>
  </si>
  <si>
    <t>SISTEMA DE INFORMACIÓN GEOGRAFICA</t>
  </si>
  <si>
    <t>GESTIÓN ESTADISTICA</t>
  </si>
  <si>
    <t>FORMULACIÓN DE PLANES PARCIALES</t>
  </si>
  <si>
    <t>FORMULACIÓN Y SEGUIMIENTO DEL POT</t>
  </si>
  <si>
    <t>PLUSVALIA</t>
  </si>
  <si>
    <t>EXPEDIENTE URBANO</t>
  </si>
  <si>
    <t>INSPECCIÓN, CONTROL Y LA VIGILANCIA DE LOS ENAJENADORES DE VIVIENDA</t>
  </si>
  <si>
    <t>RECEPCIÓN DE BIENES DESTINADOS AL USO PÚBLICO EN ACTUACIONES URBANÍSTICAS</t>
  </si>
  <si>
    <t xml:space="preserve">PROCESOS POLICIVOS URBANÍSTICOS POR INFRACCIÓN URBANÍSTICA </t>
  </si>
  <si>
    <t>PROCESO</t>
  </si>
  <si>
    <t>FORTALEZAS</t>
  </si>
  <si>
    <t>DEBILIDADES</t>
  </si>
  <si>
    <t xml:space="preserve">OPORTUNIDADES </t>
  </si>
  <si>
    <t>AMENAZAS</t>
  </si>
  <si>
    <t>Factores positivos internos</t>
  </si>
  <si>
    <t>Factores negativos internos</t>
  </si>
  <si>
    <t>Factores positivos externos</t>
  </si>
  <si>
    <t>Factores negativos externos</t>
  </si>
  <si>
    <t>Estrategias DO</t>
  </si>
  <si>
    <t>Estrategias FA</t>
  </si>
  <si>
    <t>Estrategias FO</t>
  </si>
  <si>
    <t>Estrategias DA</t>
  </si>
  <si>
    <t>(Supervivencia) Este cruce consiste en contrarrestar Debilidades por medio de Oportunidades</t>
  </si>
  <si>
    <t>(Supervivencia): utilizar Fortalezas para contrarrestar Amenazas</t>
  </si>
  <si>
    <t xml:space="preserve">(Crecimiento): Utilizar Fortalezas para optimizar Oportunidades </t>
  </si>
  <si>
    <t>Cuando el riesgo se materialice a partir de la combinación de Debilidades con Amenazas, para formular acciones de contingencia.</t>
  </si>
  <si>
    <t>MATRIZ DOFA IDENTIFICACION DE FACTORES</t>
  </si>
  <si>
    <t>MATRIZ DOFA FORMULACION DE ESTRATEGIAS</t>
  </si>
  <si>
    <t>1. IDENTIFICACION DEL RIESGO</t>
  </si>
  <si>
    <t>2. VALORACION DEL RIESGO</t>
  </si>
  <si>
    <t>3. PLANES DE ACCION</t>
  </si>
  <si>
    <t>1.1. DESCRIPCION DEL RIESGO</t>
  </si>
  <si>
    <t>1.2. ANALISIS DEL RIESGO</t>
  </si>
  <si>
    <t>2.1. Descripción del Control</t>
  </si>
  <si>
    <t>2.2. EVALUACION DE RESGOS</t>
  </si>
  <si>
    <t>3.1. Plan de accion</t>
  </si>
  <si>
    <t>3.2. Responsable</t>
  </si>
  <si>
    <t>3.3. Fecha de implementacion</t>
  </si>
  <si>
    <t>3.4. Fecha seguimiento</t>
  </si>
  <si>
    <t>3.5. Seguimientos por parte del Líder del Proceso</t>
  </si>
  <si>
    <t>3.6. Verificación por parte de segunda línea de defensa o quien haga sus veces 
(Fecha y Descripción)</t>
  </si>
  <si>
    <t>3.7. Verificación por parte de la Oficina de Control Interno o quien haga sus veces 
(Fecha y Descripción)</t>
  </si>
  <si>
    <t>3.8. Estado</t>
  </si>
  <si>
    <t>3.5.1. Seguimiento 1 (Fecha y avance)</t>
  </si>
  <si>
    <t>3.5.2. Seguimiento 2 (Fecha y avance)</t>
  </si>
  <si>
    <t>3.5.3. Seguimiento 3 (Fecha y avance)</t>
  </si>
  <si>
    <t>1.1.1. No. de Riesgo</t>
  </si>
  <si>
    <t>1.1.2. ¿QUÉ? IMPACTO</t>
  </si>
  <si>
    <r>
      <t>1.1.3. ¿CÓMO? CAUSA INMEDIATA  (</t>
    </r>
    <r>
      <rPr>
        <sz val="9"/>
        <color theme="0"/>
        <rFont val="Arial Narrow"/>
        <family val="2"/>
      </rPr>
      <t xml:space="preserve">Iniciar con la palabra </t>
    </r>
    <r>
      <rPr>
        <b/>
        <sz val="9"/>
        <color theme="0"/>
        <rFont val="Arial Narrow"/>
        <family val="2"/>
      </rPr>
      <t>por)</t>
    </r>
  </si>
  <si>
    <r>
      <t>1.1.4. ¿PORQUÉ? CAUSA RAÍZ (</t>
    </r>
    <r>
      <rPr>
        <sz val="9"/>
        <color theme="0"/>
        <rFont val="Arial Narrow"/>
        <family val="2"/>
      </rPr>
      <t xml:space="preserve">Iniciar con </t>
    </r>
    <r>
      <rPr>
        <b/>
        <sz val="9"/>
        <color theme="0"/>
        <rFont val="Arial Narrow"/>
        <family val="2"/>
      </rPr>
      <t>debido a)</t>
    </r>
  </si>
  <si>
    <t>1.1.5. DESCRIPCIÓN DEL RIESGO</t>
  </si>
  <si>
    <t>1.1.6. FACTOR DEL RIESGO</t>
  </si>
  <si>
    <t>1.1.6.1. TIPO</t>
  </si>
  <si>
    <t>1.1.6.2. FUENTE GENERADORA DEL EVENTO PARA TIPO E,F,G</t>
  </si>
  <si>
    <t>1.1.6.3. VALIDACIÓN FUENTE GENERADORA DEL EVENTO PARA TIPO A,B,C,D</t>
  </si>
  <si>
    <t>1.1.6.4. RESULTADO FUENTE GENERADORA DEL EVENTO</t>
  </si>
  <si>
    <t>1.2.1. Frecuencia de la Actividad</t>
  </si>
  <si>
    <t>1.2.2. Probabilidad inherente</t>
  </si>
  <si>
    <t>1.2.3. %</t>
  </si>
  <si>
    <t>1.2.5.%</t>
  </si>
  <si>
    <t>2.1.2. No. Control</t>
  </si>
  <si>
    <t>2.1.3. Responsable (Cargo y/o Aplicativo)</t>
  </si>
  <si>
    <t>2.1.4. Acción (Inicia con un verbo)</t>
  </si>
  <si>
    <t>2.1.5. Complemento (Periodicidad - Observaciones o Desviaciones)</t>
  </si>
  <si>
    <t>2.1.6. Descripción del control</t>
  </si>
  <si>
    <t>2.2.1. Atributos del control</t>
  </si>
  <si>
    <t xml:space="preserve">2.2.2. Peso del Control + Peso de la implementación </t>
  </si>
  <si>
    <t>2.2.3. % Probabilidad Riesgo Inherente-(% Probabilidad Riesgo Inherente*Valor Total del Control)</t>
  </si>
  <si>
    <t>2.2.4. % Impacto Riesgo Inherente-(% Impacto Riesgo Inherente*Valor Total del Control)</t>
  </si>
  <si>
    <t>2.2.5. %</t>
  </si>
  <si>
    <t>2.2.6. Probabilidad Residual Final</t>
  </si>
  <si>
    <t>2.2.7. %</t>
  </si>
  <si>
    <t>2.2.8. Impacto Residual Final</t>
  </si>
  <si>
    <t>2.2.9. Zona de Riesgo Final</t>
  </si>
  <si>
    <t>2.2.10. Tratamiento</t>
  </si>
  <si>
    <t>2.2.1.1. Eficiencia</t>
  </si>
  <si>
    <t>2.2.1.2. Informativos</t>
  </si>
  <si>
    <t>1.2.7. Criterio Reputacional</t>
  </si>
  <si>
    <t>1.2.4. Criterio Afectación Económica</t>
  </si>
  <si>
    <t>El riesgo afecta la imagen de la entidad internamente, de conocimiento general nivel interno, de junta directiva y accionistas y/o de proveedores</t>
  </si>
  <si>
    <t>El riesgo afecta la imagen de algún área de la organización</t>
  </si>
  <si>
    <t>El riesgo afecta la imagen de la entidad a nivel nacional, con efecto publicitario sostenido a nivel país</t>
  </si>
  <si>
    <t>El riesgo afecta la imagen de la entidad con algunos usuarios de relevancia frente al logro de los objetivos</t>
  </si>
  <si>
    <t>El riesgo afecta la imagen de la entidad con efecto publicitario sostenido a nivel de sector administrativo, nivel departamental o municipal</t>
  </si>
  <si>
    <t>1.2.9. %</t>
  </si>
  <si>
    <t>1.2.10. Impacto Inherente mas alto</t>
  </si>
  <si>
    <t>1.2.12. Zona de riesgo inherente</t>
  </si>
  <si>
    <t>2.2.2. Valor Total del Control</t>
  </si>
  <si>
    <t>2.2.3. Probabilidad residual</t>
  </si>
  <si>
    <t>2.2.4. Impacto Residual</t>
  </si>
  <si>
    <t>MATRIZ DE RIESGOS INSTITUCIONALES - CONTEXTO E IDENTIFICACIÓN</t>
  </si>
  <si>
    <t>1.2.6. Impacto Inherente economico</t>
  </si>
  <si>
    <t>1.2.8. Impacto Inherente reputacional</t>
  </si>
  <si>
    <t>1.2.11. % mas alto</t>
  </si>
  <si>
    <t>NA</t>
  </si>
  <si>
    <t>Estrategico</t>
  </si>
  <si>
    <t>R2</t>
  </si>
  <si>
    <t>Posibilidad de perdida economica y reputacional</t>
  </si>
  <si>
    <t>Identificar, generar y mantener actualizado en un 100% el sistema de información Distrital de manera permanente, a través de los distintos instrumentos como bases de datos, información socioeconómica, estratificación y sistemas de información geográfica, buscando garantizar la calidad, uso y aprovechamiento estadístico de los registros administrativos, para la toma de decisiones del Distrito y que a su vez permita a las entidades y a la ciudadanía en general contar con información, relevante, accesible, precisa y oportuna.</t>
  </si>
  <si>
    <t>Posibilidad de perdida reputacional</t>
  </si>
  <si>
    <t xml:space="preserve">por Perdida de información de la base de datos SISBEN </t>
  </si>
  <si>
    <t>debido a cortes de fluido eléctrico, hackeo de información en el servidor y no realización de backup</t>
  </si>
  <si>
    <t>D Fallas teconologicas</t>
  </si>
  <si>
    <t>Tecnologias</t>
  </si>
  <si>
    <t xml:space="preserve"> por la atención al público no oportuna y eficaz de los procesos SISBEN </t>
  </si>
  <si>
    <t xml:space="preserve">debido a Falta de equipos idóneos, implementación de redes de comunicación eficaz y segura. </t>
  </si>
  <si>
    <t xml:space="preserve">El Coordinador del grupo del SISBEN </t>
  </si>
  <si>
    <t>seguimientos permanentes.</t>
  </si>
  <si>
    <t>verifica los requerimientos de la infraestructura tecnológica, de talento humano y espacio físico para dar cumplimiento a los lineamientos del DNP y la demanda de usuarios.</t>
  </si>
  <si>
    <t>Preventivo</t>
  </si>
  <si>
    <t>Manual</t>
  </si>
  <si>
    <t>Documentado</t>
  </si>
  <si>
    <t>Continua</t>
  </si>
  <si>
    <t>Con Registro</t>
  </si>
  <si>
    <t>verifica que el personal adscrito al SISBEN da cumplimiento a la normatividad  y aplicación de procedimientos aprobados por el MIPG y lineamientos del DNP.</t>
  </si>
  <si>
    <t>Reducir mitigar</t>
  </si>
  <si>
    <t>Realizar una (1) socialización al personal adscrito al SISBEN encargados de verificar el manejo de los diferentes procesos, normatividad y aplicación de la misma.</t>
  </si>
  <si>
    <t>Coordinador Sisben</t>
  </si>
  <si>
    <t>Realizar 1 requerimiento a la alta dirección para el mejoramiento de la infraestructura tecnológica, espacio físico y talento humano.</t>
  </si>
  <si>
    <t>verifica los requerimientos de la infraestructura tecnológica, para dar cumplimiento a los lineamientos del DNP y la demanda de usuarios.</t>
  </si>
  <si>
    <t>Realizar 1 requerimiento a la alta dirección para el mejoramiento de la infraestructura tecnológica.</t>
  </si>
  <si>
    <t xml:space="preserve"> por avería, pérdida de los planos de Cartografía física del Distrito de Cartagena y sus corregimientos,</t>
  </si>
  <si>
    <t xml:space="preserve">debido a falta de gestión documental </t>
  </si>
  <si>
    <t>A Ejecucion y administracion de procesos</t>
  </si>
  <si>
    <t>Procesos</t>
  </si>
  <si>
    <t xml:space="preserve">El coordinador del Grupo de Estratificación </t>
  </si>
  <si>
    <t>revisa y preserva la información catastral de los predios urbanos y rurales del Distrito, teniendo en cuenta los lineamientos del manual de gestion documental</t>
  </si>
  <si>
    <t>Socializar por lo menos una vez el manual de gestion documental del Distrito</t>
  </si>
  <si>
    <t xml:space="preserve">por no realizar visitas de inspección a solicitudes de revisión de estrato en primera y segunda instancia por falta de vehículo para el desplazamiento del equipo asesor de la dependencia y del Comité Permanente de Estratificación, </t>
  </si>
  <si>
    <t>debido a la no contratación oportuna del servicio</t>
  </si>
  <si>
    <t xml:space="preserve">Generar las solicitud de necesidades de vehicilos oportunamente </t>
  </si>
  <si>
    <t>R3</t>
  </si>
  <si>
    <t xml:space="preserve">Por retrasos para dar respuestas a requerimientos y solicitudes de usuarios por sobrecarga operativa y administrativa en la Coordinación de Estratificación </t>
  </si>
  <si>
    <t>debido a falta de la contratación de equipo Asesor.</t>
  </si>
  <si>
    <t xml:space="preserve">Generar las solicitud de necesidades de personal oportunamente </t>
  </si>
  <si>
    <t>verifica que las observaciones impartidas en el Comité de Estratificación en cuanto a las actualizaciones de información catastral, sean utilizadas para el proceso de estratificación de predios urbanos y rurales del Distrito, para dar respuestas oportunas a la comunidad</t>
  </si>
  <si>
    <t>Detectivo</t>
  </si>
  <si>
    <t xml:space="preserve">Revisar y actualizar semestralmente, la base de datos de acuerdo con las observaciones reportadas por el Comité de Estratificación </t>
  </si>
  <si>
    <t xml:space="preserve"> por desactualización de la información de las bases de datos en el Sistema de Información, </t>
  </si>
  <si>
    <t>debido a no entrega de la información apropiada, adecuada y la no adquisición o compra de información cartográfica, ortofotografía, etc por parte del distrito a las entidades competentes</t>
  </si>
  <si>
    <t>Lider del proceso</t>
  </si>
  <si>
    <t>revisa y actualiza la información cartográfica, ortofotografía, etc del Distrito, teniendo en cuenta la información remitida por parte de los entes pertinentes de acuerdo con la normatividad vigente</t>
  </si>
  <si>
    <t>mensual</t>
  </si>
  <si>
    <t>Realizar y radicar una (1) solicitud al ente catastral sobre la necesidad de la entrega oportuna de la información actualizada de los predios urbanos y rurales del Distrito</t>
  </si>
  <si>
    <t>R4</t>
  </si>
  <si>
    <t>R5</t>
  </si>
  <si>
    <t>R6</t>
  </si>
  <si>
    <t>Deficientes controles en la sistematización de la información que se genera en la dependencia (Perdida de memoria institucional)</t>
  </si>
  <si>
    <t>Políticas de transferencia de recursos</t>
  </si>
  <si>
    <t>Reconocimiento de la atención de calidad brindada por los servidores públicos</t>
  </si>
  <si>
    <t xml:space="preserve">Gestión en habilidades comportamentales o conductuales para los servidores públicos. </t>
  </si>
  <si>
    <t>Altos niveles de inseguridad ciudadana</t>
  </si>
  <si>
    <t>Población en situación de vulnerabilidad.</t>
  </si>
  <si>
    <t>Altos niveles de población flotante de personas en situación de desplazamiento</t>
  </si>
  <si>
    <t>El espacio fisico de algunas oficinas no es adecuado para la atención de la comunidad</t>
  </si>
  <si>
    <t>Dispersión geográfica de las unidades de servicio rurales, lo que dificulta la prestación del servicio y la recolección de registros</t>
  </si>
  <si>
    <t>Focalización de la población para la prestación del servicio</t>
  </si>
  <si>
    <t xml:space="preserve">Se cuenta con recurso humano idoneo </t>
  </si>
  <si>
    <t>Trabajo en equipo y excelentes relaciones interpersonales</t>
  </si>
  <si>
    <t>Falta de un sistema eficaz que optimice  la trazabilidad y respuesta oportuna de las PQRS.</t>
  </si>
  <si>
    <t>Infraestructura tecnológica deficiente u obsoleta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</si>
</sst>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0"/>
  </numFmts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0"/>
      <name val="Calibri"/>
      <family val="2"/>
      <scheme val="minor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6"/>
      <color theme="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Calibri"/>
      <family val="2"/>
      <scheme val="minor"/>
    </font>
    <font>
      <b/>
      <sz val="7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6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AA4C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4CAA4C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2" applyBorder="0">
      <alignment horizontal="center" vertical="center" wrapText="1"/>
    </xf>
    <xf numFmtId="0" fontId="34" fillId="0" borderId="0"/>
  </cellStyleXfs>
  <cellXfs count="146">
    <xf numFmtId="0" fontId="0" fillId="0" borderId="0" xfId="0"/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9" fillId="3" borderId="0" xfId="2" applyFont="1" applyFill="1"/>
    <xf numFmtId="0" fontId="15" fillId="0" borderId="0" xfId="2" applyFont="1" applyAlignment="1">
      <alignment vertical="center" wrapText="1"/>
    </xf>
    <xf numFmtId="0" fontId="23" fillId="0" borderId="0" xfId="2" applyFont="1" applyAlignment="1">
      <alignment vertical="center" wrapText="1"/>
    </xf>
    <xf numFmtId="0" fontId="26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9" fontId="23" fillId="0" borderId="1" xfId="0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justify" vertical="top" wrapText="1"/>
    </xf>
    <xf numFmtId="0" fontId="9" fillId="0" borderId="1" xfId="2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2" xfId="1" applyFont="1" applyBorder="1" applyAlignment="1">
      <alignment vertical="center" wrapText="1"/>
    </xf>
    <xf numFmtId="0" fontId="0" fillId="0" borderId="1" xfId="0" applyBorder="1"/>
    <xf numFmtId="0" fontId="30" fillId="8" borderId="1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23" fillId="0" borderId="1" xfId="0" applyNumberFormat="1" applyFont="1" applyBorder="1" applyAlignment="1">
      <alignment horizontal="center" vertical="center" wrapText="1"/>
    </xf>
    <xf numFmtId="9" fontId="28" fillId="0" borderId="2" xfId="2" applyNumberFormat="1" applyFont="1" applyBorder="1" applyAlignment="1" applyProtection="1">
      <alignment vertical="center" wrapText="1"/>
    </xf>
    <xf numFmtId="0" fontId="23" fillId="0" borderId="10" xfId="2" applyFont="1" applyBorder="1" applyAlignment="1" applyProtection="1">
      <alignment vertical="center"/>
    </xf>
    <xf numFmtId="0" fontId="23" fillId="0" borderId="6" xfId="2" applyFont="1" applyBorder="1" applyAlignment="1" applyProtection="1">
      <alignment vertical="center"/>
    </xf>
    <xf numFmtId="9" fontId="22" fillId="4" borderId="1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9" fontId="28" fillId="0" borderId="2" xfId="2" applyNumberFormat="1" applyFont="1" applyFill="1" applyBorder="1" applyAlignment="1" applyProtection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>
      <alignment horizontal="justify" vertical="top" wrapText="1"/>
    </xf>
    <xf numFmtId="9" fontId="23" fillId="0" borderId="1" xfId="0" applyNumberFormat="1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164" fontId="13" fillId="0" borderId="6" xfId="2" applyNumberFormat="1" applyFont="1" applyBorder="1" applyAlignment="1">
      <alignment horizontal="center" vertical="center" wrapText="1"/>
    </xf>
    <xf numFmtId="0" fontId="14" fillId="0" borderId="14" xfId="2" applyFont="1" applyFill="1" applyBorder="1" applyAlignment="1">
      <alignment vertical="center" wrapText="1"/>
    </xf>
    <xf numFmtId="0" fontId="14" fillId="0" borderId="15" xfId="2" applyFont="1" applyFill="1" applyBorder="1" applyAlignment="1">
      <alignment vertical="center" wrapText="1"/>
    </xf>
    <xf numFmtId="164" fontId="13" fillId="0" borderId="15" xfId="2" applyNumberFormat="1" applyFont="1" applyFill="1" applyBorder="1" applyAlignment="1">
      <alignment horizontal="center" vertical="center" wrapText="1"/>
    </xf>
    <xf numFmtId="0" fontId="15" fillId="0" borderId="15" xfId="2" applyFont="1" applyBorder="1" applyAlignment="1">
      <alignment vertical="center" wrapText="1"/>
    </xf>
    <xf numFmtId="0" fontId="14" fillId="0" borderId="4" xfId="2" applyFont="1" applyFill="1" applyBorder="1" applyAlignment="1">
      <alignment vertical="center" wrapText="1"/>
    </xf>
    <xf numFmtId="0" fontId="14" fillId="0" borderId="13" xfId="2" applyFont="1" applyFill="1" applyBorder="1" applyAlignment="1">
      <alignment vertical="center" wrapText="1"/>
    </xf>
    <xf numFmtId="0" fontId="13" fillId="0" borderId="13" xfId="2" applyFont="1" applyFill="1" applyBorder="1" applyAlignment="1">
      <alignment vertical="center" wrapText="1"/>
    </xf>
    <xf numFmtId="0" fontId="15" fillId="0" borderId="13" xfId="2" applyFont="1" applyFill="1" applyBorder="1" applyAlignment="1">
      <alignment vertical="center" wrapText="1"/>
    </xf>
    <xf numFmtId="0" fontId="15" fillId="0" borderId="13" xfId="2" applyFont="1" applyBorder="1" applyAlignment="1">
      <alignment vertical="center" wrapText="1"/>
    </xf>
    <xf numFmtId="0" fontId="17" fillId="0" borderId="13" xfId="2" applyFont="1" applyBorder="1" applyAlignment="1">
      <alignment vertical="center" wrapText="1"/>
    </xf>
    <xf numFmtId="9" fontId="18" fillId="0" borderId="13" xfId="2" applyNumberFormat="1" applyFont="1" applyBorder="1" applyAlignment="1">
      <alignment vertical="center" wrapText="1"/>
    </xf>
    <xf numFmtId="9" fontId="18" fillId="0" borderId="13" xfId="2" applyNumberFormat="1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vertical="top" wrapText="1"/>
    </xf>
    <xf numFmtId="0" fontId="9" fillId="0" borderId="10" xfId="2" applyFont="1" applyBorder="1" applyAlignment="1">
      <alignment vertical="top" wrapText="1"/>
    </xf>
    <xf numFmtId="0" fontId="9" fillId="0" borderId="6" xfId="2" applyFont="1" applyBorder="1" applyAlignment="1">
      <alignment vertical="top" wrapText="1"/>
    </xf>
    <xf numFmtId="9" fontId="2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9" fontId="35" fillId="3" borderId="1" xfId="0" applyNumberFormat="1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wrapText="1"/>
    </xf>
    <xf numFmtId="0" fontId="31" fillId="10" borderId="8" xfId="0" applyFont="1" applyFill="1" applyBorder="1" applyAlignment="1">
      <alignment horizontal="center" wrapText="1"/>
    </xf>
    <xf numFmtId="0" fontId="31" fillId="10" borderId="9" xfId="0" applyFont="1" applyFill="1" applyBorder="1" applyAlignment="1">
      <alignment horizontal="center" wrapText="1"/>
    </xf>
    <xf numFmtId="0" fontId="31" fillId="9" borderId="7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23" fillId="11" borderId="11" xfId="13" applyFont="1" applyFill="1" applyBorder="1" applyAlignment="1">
      <alignment horizontal="justify" vertical="center" wrapText="1"/>
    </xf>
    <xf numFmtId="0" fontId="23" fillId="11" borderId="12" xfId="13" applyFont="1" applyFill="1" applyBorder="1" applyAlignment="1">
      <alignment horizontal="justify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6" fillId="5" borderId="15" xfId="9" applyFont="1" applyFill="1" applyBorder="1" applyAlignment="1" applyProtection="1">
      <alignment horizontal="center" vertical="center" wrapText="1"/>
    </xf>
    <xf numFmtId="0" fontId="16" fillId="5" borderId="13" xfId="9" applyFont="1" applyFill="1" applyBorder="1" applyAlignment="1" applyProtection="1">
      <alignment horizontal="center" vertical="center" wrapText="1"/>
    </xf>
    <xf numFmtId="164" fontId="13" fillId="0" borderId="1" xfId="2" applyNumberFormat="1" applyFont="1" applyBorder="1" applyAlignment="1">
      <alignment horizontal="left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10" fillId="0" borderId="7" xfId="2" applyFont="1" applyBorder="1" applyAlignment="1" applyProtection="1">
      <alignment horizontal="left" vertical="center"/>
      <protection locked="0"/>
    </xf>
    <xf numFmtId="0" fontId="10" fillId="0" borderId="8" xfId="2" applyFont="1" applyBorder="1" applyAlignment="1" applyProtection="1">
      <alignment horizontal="left" vertical="center"/>
      <protection locked="0"/>
    </xf>
    <xf numFmtId="0" fontId="10" fillId="0" borderId="9" xfId="2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0" fillId="0" borderId="1" xfId="2" applyFont="1" applyBorder="1" applyAlignment="1" applyProtection="1">
      <alignment horizontal="left" vertical="center"/>
      <protection locked="0"/>
    </xf>
    <xf numFmtId="0" fontId="10" fillId="0" borderId="13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4" xfId="2" applyFont="1" applyBorder="1" applyAlignment="1" applyProtection="1">
      <alignment horizontal="center" vertical="center" wrapText="1"/>
      <protection locked="0"/>
    </xf>
    <xf numFmtId="0" fontId="13" fillId="0" borderId="5" xfId="2" applyFont="1" applyBorder="1" applyAlignment="1" applyProtection="1">
      <alignment horizontal="center" vertical="center" wrapText="1"/>
      <protection locked="0"/>
    </xf>
    <xf numFmtId="0" fontId="12" fillId="4" borderId="7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13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/>
    </xf>
    <xf numFmtId="0" fontId="14" fillId="4" borderId="13" xfId="2" applyFont="1" applyFill="1" applyBorder="1" applyAlignment="1">
      <alignment horizontal="center" vertical="center"/>
    </xf>
    <xf numFmtId="0" fontId="14" fillId="4" borderId="5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textRotation="90" wrapText="1"/>
    </xf>
    <xf numFmtId="0" fontId="21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  <xf numFmtId="0" fontId="21" fillId="6" borderId="1" xfId="2" applyFont="1" applyFill="1" applyBorder="1" applyAlignment="1" applyProtection="1">
      <alignment horizontal="center" vertical="center" textRotation="90" wrapText="1"/>
    </xf>
    <xf numFmtId="0" fontId="14" fillId="4" borderId="1" xfId="2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top" wrapText="1"/>
    </xf>
    <xf numFmtId="0" fontId="23" fillId="0" borderId="1" xfId="2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2" applyFont="1" applyFill="1" applyBorder="1" applyAlignment="1" applyProtection="1">
      <alignment horizontal="center" vertical="center"/>
    </xf>
    <xf numFmtId="9" fontId="23" fillId="0" borderId="1" xfId="0" applyNumberFormat="1" applyFont="1" applyBorder="1" applyAlignment="1">
      <alignment horizontal="center" vertical="center" wrapText="1"/>
    </xf>
    <xf numFmtId="0" fontId="27" fillId="0" borderId="1" xfId="2" applyFont="1" applyBorder="1" applyAlignment="1" applyProtection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9" fontId="27" fillId="0" borderId="1" xfId="0" applyNumberFormat="1" applyFont="1" applyBorder="1" applyAlignment="1">
      <alignment horizontal="center" vertical="center" wrapText="1"/>
    </xf>
    <xf numFmtId="3" fontId="23" fillId="0" borderId="1" xfId="2" applyNumberFormat="1" applyFont="1" applyFill="1" applyBorder="1" applyAlignment="1" applyProtection="1">
      <alignment horizontal="center" vertical="center" wrapText="1"/>
      <protection locked="0"/>
    </xf>
    <xf numFmtId="9" fontId="28" fillId="0" borderId="1" xfId="2" applyNumberFormat="1" applyFont="1" applyBorder="1" applyAlignment="1" applyProtection="1">
      <alignment horizontal="center" vertical="center" wrapText="1"/>
    </xf>
    <xf numFmtId="0" fontId="23" fillId="0" borderId="1" xfId="2" applyFont="1" applyBorder="1" applyAlignment="1" applyProtection="1">
      <alignment vertical="center"/>
    </xf>
    <xf numFmtId="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2" xfId="0" applyNumberFormat="1" applyFont="1" applyFill="1" applyBorder="1" applyAlignment="1" applyProtection="1">
      <alignment horizontal="center" vertical="top" wrapText="1"/>
      <protection locked="0"/>
    </xf>
    <xf numFmtId="9" fontId="28" fillId="0" borderId="10" xfId="0" applyNumberFormat="1" applyFont="1" applyFill="1" applyBorder="1" applyAlignment="1" applyProtection="1">
      <alignment horizontal="center" vertical="top" wrapText="1"/>
      <protection locked="0"/>
    </xf>
    <xf numFmtId="9" fontId="28" fillId="0" borderId="6" xfId="0" applyNumberFormat="1" applyFont="1" applyFill="1" applyBorder="1" applyAlignment="1" applyProtection="1">
      <alignment horizontal="center" vertical="top" wrapText="1"/>
      <protection locked="0"/>
    </xf>
    <xf numFmtId="0" fontId="23" fillId="0" borderId="7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 wrapText="1"/>
    </xf>
    <xf numFmtId="0" fontId="17" fillId="0" borderId="7" xfId="2" applyFont="1" applyBorder="1" applyAlignment="1" applyProtection="1">
      <alignment horizontal="center" vertical="justify" wrapText="1"/>
      <protection locked="0"/>
    </xf>
    <xf numFmtId="0" fontId="17" fillId="0" borderId="8" xfId="2" applyFont="1" applyBorder="1" applyAlignment="1" applyProtection="1">
      <alignment horizontal="center" vertical="justify" wrapText="1"/>
      <protection locked="0"/>
    </xf>
    <xf numFmtId="0" fontId="17" fillId="0" borderId="9" xfId="2" applyFont="1" applyBorder="1" applyAlignment="1" applyProtection="1">
      <alignment horizontal="center" vertical="justify" wrapText="1"/>
      <protection locked="0"/>
    </xf>
  </cellXfs>
  <cellStyles count="14">
    <cellStyle name="Estilo 2" xfId="12"/>
    <cellStyle name="Hipervínculo" xfId="1" builtinId="8"/>
    <cellStyle name="Normal" xfId="0" builtinId="0"/>
    <cellStyle name="Normal - Style1 2" xfId="13"/>
    <cellStyle name="Normal 10" xfId="9"/>
    <cellStyle name="Normal 11" xfId="7"/>
    <cellStyle name="Normal 12" xfId="4"/>
    <cellStyle name="Normal 13" xfId="6"/>
    <cellStyle name="Normal 14" xfId="5"/>
    <cellStyle name="Normal 2" xfId="2"/>
    <cellStyle name="Normal 4" xfId="3"/>
    <cellStyle name="Normal 6" xfId="11"/>
    <cellStyle name="Normal 8" xfId="10"/>
    <cellStyle name="Normal 9" xfId="8"/>
  </cellStyles>
  <dxfs count="30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2</xdr:row>
      <xdr:rowOff>76200</xdr:rowOff>
    </xdr:from>
    <xdr:to>
      <xdr:col>10</xdr:col>
      <xdr:colOff>514350</xdr:colOff>
      <xdr:row>6</xdr:row>
      <xdr:rowOff>239163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2FFBD74-D637-428D-88AF-5FF138586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457200"/>
          <a:ext cx="1143000" cy="1220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493449</xdr:colOff>
      <xdr:row>0</xdr:row>
      <xdr:rowOff>35719</xdr:rowOff>
    </xdr:from>
    <xdr:to>
      <xdr:col>1</xdr:col>
      <xdr:colOff>1136385</xdr:colOff>
      <xdr:row>3</xdr:row>
      <xdr:rowOff>183886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5725D69-38D9-40B7-BE3D-CF1B48041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449" y="35719"/>
          <a:ext cx="1195386" cy="776817"/>
        </a:xfrm>
        <a:prstGeom prst="rect">
          <a:avLst/>
        </a:prstGeom>
      </xdr:spPr>
    </xdr:pic>
    <xdr:clientData/>
  </xdr:twoCellAnchor>
  <xdr:oneCellAnchor>
    <xdr:from>
      <xdr:col>21</xdr:col>
      <xdr:colOff>0</xdr:colOff>
      <xdr:row>12</xdr:row>
      <xdr:rowOff>504825</xdr:rowOff>
    </xdr:from>
    <xdr:ext cx="95250" cy="444014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14</xdr:row>
      <xdr:rowOff>0</xdr:rowOff>
    </xdr:from>
    <xdr:to>
      <xdr:col>21</xdr:col>
      <xdr:colOff>95250</xdr:colOff>
      <xdr:row>14</xdr:row>
      <xdr:rowOff>171450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14</xdr:row>
      <xdr:rowOff>0</xdr:rowOff>
    </xdr:from>
    <xdr:to>
      <xdr:col>21</xdr:col>
      <xdr:colOff>95250</xdr:colOff>
      <xdr:row>14</xdr:row>
      <xdr:rowOff>171450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14</xdr:row>
      <xdr:rowOff>0</xdr:rowOff>
    </xdr:from>
    <xdr:to>
      <xdr:col>21</xdr:col>
      <xdr:colOff>95250</xdr:colOff>
      <xdr:row>14</xdr:row>
      <xdr:rowOff>171450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14</xdr:row>
      <xdr:rowOff>0</xdr:rowOff>
    </xdr:from>
    <xdr:to>
      <xdr:col>21</xdr:col>
      <xdr:colOff>95250</xdr:colOff>
      <xdr:row>14</xdr:row>
      <xdr:rowOff>171450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14</xdr:row>
      <xdr:rowOff>504825</xdr:rowOff>
    </xdr:from>
    <xdr:to>
      <xdr:col>21</xdr:col>
      <xdr:colOff>95250</xdr:colOff>
      <xdr:row>16</xdr:row>
      <xdr:rowOff>440939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82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14</xdr:row>
      <xdr:rowOff>0</xdr:rowOff>
    </xdr:from>
    <xdr:ext cx="95250" cy="171450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0</xdr:rowOff>
    </xdr:from>
    <xdr:ext cx="95250" cy="17145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0</xdr:rowOff>
    </xdr:from>
    <xdr:ext cx="95250" cy="171450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0</xdr:rowOff>
    </xdr:from>
    <xdr:ext cx="95250" cy="17145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11</xdr:row>
      <xdr:rowOff>0</xdr:rowOff>
    </xdr:from>
    <xdr:ext cx="95250" cy="171450"/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11</xdr:row>
      <xdr:rowOff>0</xdr:rowOff>
    </xdr:from>
    <xdr:ext cx="95250" cy="17145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11</xdr:row>
      <xdr:rowOff>0</xdr:rowOff>
    </xdr:from>
    <xdr:ext cx="95250" cy="171450"/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11</xdr:row>
      <xdr:rowOff>0</xdr:rowOff>
    </xdr:from>
    <xdr:ext cx="95250" cy="171450"/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14</xdr:row>
      <xdr:rowOff>504825</xdr:rowOff>
    </xdr:from>
    <xdr:ext cx="95250" cy="442269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3571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504825</xdr:rowOff>
    </xdr:from>
    <xdr:ext cx="95250" cy="444014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14</xdr:row>
      <xdr:rowOff>0</xdr:rowOff>
    </xdr:from>
    <xdr:ext cx="95250" cy="171450"/>
    <xdr:sp macro="" textlink="">
      <xdr:nvSpPr>
        <xdr:cNvPr id="20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14</xdr:row>
      <xdr:rowOff>0</xdr:rowOff>
    </xdr:from>
    <xdr:ext cx="95250" cy="17145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14</xdr:row>
      <xdr:rowOff>0</xdr:rowOff>
    </xdr:from>
    <xdr:ext cx="95250" cy="171450"/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14</xdr:row>
      <xdr:rowOff>0</xdr:rowOff>
    </xdr:from>
    <xdr:ext cx="95250" cy="171450"/>
    <xdr:sp macro="" textlink="">
      <xdr:nvSpPr>
        <xdr:cNvPr id="23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14</xdr:row>
      <xdr:rowOff>504825</xdr:rowOff>
    </xdr:from>
    <xdr:ext cx="95250" cy="213632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14</xdr:row>
      <xdr:rowOff>504825</xdr:rowOff>
    </xdr:from>
    <xdr:ext cx="95250" cy="444331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xmlns="" id="{00000000-0008-0000-0800-0000E802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44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0</xdr:rowOff>
    </xdr:from>
    <xdr:ext cx="95250" cy="171450"/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0</xdr:rowOff>
    </xdr:from>
    <xdr:ext cx="95250" cy="17145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14</xdr:row>
      <xdr:rowOff>15875</xdr:rowOff>
    </xdr:from>
    <xdr:ext cx="95250" cy="171450"/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48362" y="5816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95250" cy="171450"/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95250" cy="17145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95250" cy="171450"/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95250" cy="171450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14</xdr:row>
      <xdr:rowOff>504825</xdr:rowOff>
    </xdr:from>
    <xdr:ext cx="95250" cy="442269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17</xdr:row>
      <xdr:rowOff>504825</xdr:rowOff>
    </xdr:from>
    <xdr:ext cx="95250" cy="444014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193250" y="73723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19</xdr:row>
      <xdr:rowOff>0</xdr:rowOff>
    </xdr:from>
    <xdr:to>
      <xdr:col>21</xdr:col>
      <xdr:colOff>95250</xdr:colOff>
      <xdr:row>19</xdr:row>
      <xdr:rowOff>171450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95250</xdr:colOff>
      <xdr:row>19</xdr:row>
      <xdr:rowOff>171450</xdr:rowOff>
    </xdr:to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95250</xdr:colOff>
      <xdr:row>19</xdr:row>
      <xdr:rowOff>171450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95250</xdr:colOff>
      <xdr:row>19</xdr:row>
      <xdr:rowOff>171450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4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50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0</xdr:rowOff>
    </xdr:from>
    <xdr:ext cx="95250" cy="171450"/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19</xdr:row>
      <xdr:rowOff>504825</xdr:rowOff>
    </xdr:from>
    <xdr:ext cx="95250" cy="442269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3571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19</xdr:row>
      <xdr:rowOff>0</xdr:rowOff>
    </xdr:from>
    <xdr:ext cx="95250" cy="171450"/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19</xdr:row>
      <xdr:rowOff>0</xdr:rowOff>
    </xdr:from>
    <xdr:ext cx="95250" cy="17145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19</xdr:row>
      <xdr:rowOff>0</xdr:rowOff>
    </xdr:from>
    <xdr:ext cx="95250" cy="171450"/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19</xdr:row>
      <xdr:rowOff>0</xdr:rowOff>
    </xdr:from>
    <xdr:ext cx="95250" cy="171450"/>
    <xdr:sp macro="" textlink="">
      <xdr:nvSpPr>
        <xdr:cNvPr id="59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19</xdr:row>
      <xdr:rowOff>504825</xdr:rowOff>
    </xdr:from>
    <xdr:ext cx="95250" cy="213632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193250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19</xdr:row>
      <xdr:rowOff>15875</xdr:rowOff>
    </xdr:from>
    <xdr:ext cx="95250" cy="171450"/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48362" y="7816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16</xdr:row>
      <xdr:rowOff>0</xdr:rowOff>
    </xdr:from>
    <xdr:ext cx="95250" cy="171450"/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19</xdr:row>
      <xdr:rowOff>504825</xdr:rowOff>
    </xdr:from>
    <xdr:ext cx="95250" cy="442269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15</xdr:row>
      <xdr:rowOff>504825</xdr:rowOff>
    </xdr:from>
    <xdr:to>
      <xdr:col>21</xdr:col>
      <xdr:colOff>95250</xdr:colOff>
      <xdr:row>16</xdr:row>
      <xdr:rowOff>5940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5075"/>
          <a:ext cx="95250" cy="5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193250" y="951547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77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78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93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94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95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193250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48362" y="9959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07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112531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49090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193250" y="116586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18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27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29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3571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33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34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193250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48362" y="12103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46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47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48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112531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112531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xmlns="" id="{85512673-BE7A-4079-B230-14E99C8BAC32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311331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311331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311331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311331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112531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20</xdr:row>
      <xdr:rowOff>309166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20</xdr:row>
      <xdr:rowOff>309166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20</xdr:row>
      <xdr:rowOff>309166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20</xdr:row>
      <xdr:rowOff>309166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20</xdr:row>
      <xdr:rowOff>414156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20</xdr:row>
      <xdr:rowOff>414156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20</xdr:row>
      <xdr:rowOff>414156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7541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7541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7541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7541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15</xdr:row>
      <xdr:rowOff>301625</xdr:rowOff>
    </xdr:from>
    <xdr:to>
      <xdr:col>21</xdr:col>
      <xdr:colOff>97630</xdr:colOff>
      <xdr:row>15</xdr:row>
      <xdr:rowOff>416321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20</xdr:row>
      <xdr:rowOff>414156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20</xdr:row>
      <xdr:rowOff>414156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20</xdr:row>
      <xdr:rowOff>301625</xdr:rowOff>
    </xdr:from>
    <xdr:to>
      <xdr:col>21</xdr:col>
      <xdr:colOff>97630</xdr:colOff>
      <xdr:row>20</xdr:row>
      <xdr:rowOff>414156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112531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12</xdr:row>
      <xdr:rowOff>504825</xdr:rowOff>
    </xdr:from>
    <xdr:ext cx="95250" cy="442269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12</xdr:row>
      <xdr:rowOff>504825</xdr:rowOff>
    </xdr:from>
    <xdr:ext cx="95250" cy="213632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442269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213632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20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0</xdr:rowOff>
    </xdr:from>
    <xdr:ext cx="95250" cy="171450"/>
    <xdr:sp macro="" textlink="">
      <xdr:nvSpPr>
        <xdr:cNvPr id="20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14</xdr:row>
      <xdr:rowOff>15875</xdr:rowOff>
    </xdr:from>
    <xdr:ext cx="95250" cy="171450"/>
    <xdr:sp macro="" textlink="">
      <xdr:nvSpPr>
        <xdr:cNvPr id="20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0</xdr:rowOff>
    </xdr:from>
    <xdr:ext cx="95250" cy="171450"/>
    <xdr:sp macro="" textlink="">
      <xdr:nvSpPr>
        <xdr:cNvPr id="21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0</xdr:rowOff>
    </xdr:from>
    <xdr:ext cx="95250" cy="171450"/>
    <xdr:sp macro="" textlink="">
      <xdr:nvSpPr>
        <xdr:cNvPr id="21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0</xdr:rowOff>
    </xdr:from>
    <xdr:ext cx="95250" cy="171450"/>
    <xdr:sp macro="" textlink="">
      <xdr:nvSpPr>
        <xdr:cNvPr id="21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0</xdr:rowOff>
    </xdr:from>
    <xdr:ext cx="95250" cy="171450"/>
    <xdr:sp macro="" textlink="">
      <xdr:nvSpPr>
        <xdr:cNvPr id="21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0</xdr:rowOff>
    </xdr:from>
    <xdr:ext cx="95250" cy="171450"/>
    <xdr:sp macro="" textlink="">
      <xdr:nvSpPr>
        <xdr:cNvPr id="21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0</xdr:rowOff>
    </xdr:from>
    <xdr:ext cx="95250" cy="171450"/>
    <xdr:sp macro="" textlink="">
      <xdr:nvSpPr>
        <xdr:cNvPr id="22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17</xdr:row>
      <xdr:rowOff>15875</xdr:rowOff>
    </xdr:from>
    <xdr:ext cx="95250" cy="171450"/>
    <xdr:sp macro="" textlink="">
      <xdr:nvSpPr>
        <xdr:cNvPr id="22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0</xdr:rowOff>
    </xdr:from>
    <xdr:ext cx="95250" cy="171450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0</xdr:rowOff>
    </xdr:from>
    <xdr:ext cx="95250" cy="171450"/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0</xdr:rowOff>
    </xdr:from>
    <xdr:ext cx="95250" cy="171450"/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0</xdr:rowOff>
    </xdr:from>
    <xdr:ext cx="95250" cy="171450"/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0</xdr:rowOff>
    </xdr:from>
    <xdr:ext cx="95250" cy="171450"/>
    <xdr:sp macro="" textlink="">
      <xdr:nvSpPr>
        <xdr:cNvPr id="23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0</xdr:rowOff>
    </xdr:from>
    <xdr:ext cx="95250" cy="171450"/>
    <xdr:sp macro="" textlink="">
      <xdr:nvSpPr>
        <xdr:cNvPr id="23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18</xdr:row>
      <xdr:rowOff>15875</xdr:rowOff>
    </xdr:from>
    <xdr:ext cx="95250" cy="171450"/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504825</xdr:rowOff>
    </xdr:from>
    <xdr:ext cx="95250" cy="442269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504825</xdr:rowOff>
    </xdr:from>
    <xdr:ext cx="95250" cy="213632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23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23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24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19</xdr:row>
      <xdr:rowOff>15875</xdr:rowOff>
    </xdr:from>
    <xdr:ext cx="95250" cy="171450"/>
    <xdr:sp macro="" textlink="">
      <xdr:nvSpPr>
        <xdr:cNvPr id="24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0</xdr:rowOff>
    </xdr:from>
    <xdr:ext cx="95250" cy="171450"/>
    <xdr:sp macro="" textlink="">
      <xdr:nvSpPr>
        <xdr:cNvPr id="24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0</xdr:rowOff>
    </xdr:from>
    <xdr:ext cx="95250" cy="171450"/>
    <xdr:sp macro="" textlink="">
      <xdr:nvSpPr>
        <xdr:cNvPr id="24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0</xdr:rowOff>
    </xdr:from>
    <xdr:ext cx="95250" cy="171450"/>
    <xdr:sp macro="" textlink="">
      <xdr:nvSpPr>
        <xdr:cNvPr id="24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0</xdr:rowOff>
    </xdr:from>
    <xdr:ext cx="95250" cy="171450"/>
    <xdr:sp macro="" textlink="">
      <xdr:nvSpPr>
        <xdr:cNvPr id="25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0</xdr:rowOff>
    </xdr:from>
    <xdr:ext cx="95250" cy="171450"/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0</xdr:rowOff>
    </xdr:from>
    <xdr:ext cx="95250" cy="171450"/>
    <xdr:sp macro="" textlink="">
      <xdr:nvSpPr>
        <xdr:cNvPr id="25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20</xdr:row>
      <xdr:rowOff>15875</xdr:rowOff>
    </xdr:from>
    <xdr:ext cx="95250" cy="171450"/>
    <xdr:sp macro="" textlink="">
      <xdr:nvSpPr>
        <xdr:cNvPr id="25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25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26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26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19</xdr:row>
      <xdr:rowOff>15875</xdr:rowOff>
    </xdr:from>
    <xdr:ext cx="95250" cy="171450"/>
    <xdr:sp macro="" textlink="">
      <xdr:nvSpPr>
        <xdr:cNvPr id="26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0</xdr:rowOff>
    </xdr:from>
    <xdr:ext cx="95250" cy="171450"/>
    <xdr:sp macro="" textlink="">
      <xdr:nvSpPr>
        <xdr:cNvPr id="2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0</xdr:rowOff>
    </xdr:from>
    <xdr:ext cx="95250" cy="171450"/>
    <xdr:sp macro="" textlink="">
      <xdr:nvSpPr>
        <xdr:cNvPr id="2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0</xdr:rowOff>
    </xdr:from>
    <xdr:ext cx="95250" cy="171450"/>
    <xdr:sp macro="" textlink="">
      <xdr:nvSpPr>
        <xdr:cNvPr id="2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0</xdr:rowOff>
    </xdr:from>
    <xdr:ext cx="95250" cy="171450"/>
    <xdr:sp macro="" textlink="">
      <xdr:nvSpPr>
        <xdr:cNvPr id="2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0</xdr:rowOff>
    </xdr:from>
    <xdr:ext cx="95250" cy="171450"/>
    <xdr:sp macro="" textlink="">
      <xdr:nvSpPr>
        <xdr:cNvPr id="27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0</xdr:rowOff>
    </xdr:from>
    <xdr:ext cx="95250" cy="171450"/>
    <xdr:sp macro="" textlink="">
      <xdr:nvSpPr>
        <xdr:cNvPr id="27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17</xdr:row>
      <xdr:rowOff>15875</xdr:rowOff>
    </xdr:from>
    <xdr:ext cx="95250" cy="171450"/>
    <xdr:sp macro="" textlink="">
      <xdr:nvSpPr>
        <xdr:cNvPr id="27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732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0</xdr:rowOff>
    </xdr:from>
    <xdr:ext cx="95250" cy="171450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0</xdr:rowOff>
    </xdr:from>
    <xdr:ext cx="95250" cy="171450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0</xdr:rowOff>
    </xdr:from>
    <xdr:ext cx="95250" cy="171450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0</xdr:rowOff>
    </xdr:from>
    <xdr:ext cx="95250" cy="171450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0</xdr:rowOff>
    </xdr:from>
    <xdr:ext cx="95250" cy="171450"/>
    <xdr:sp macro="" textlink="">
      <xdr:nvSpPr>
        <xdr:cNvPr id="28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0</xdr:rowOff>
    </xdr:from>
    <xdr:ext cx="95250" cy="171450"/>
    <xdr:sp macro="" textlink="">
      <xdr:nvSpPr>
        <xdr:cNvPr id="28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18</xdr:row>
      <xdr:rowOff>15875</xdr:rowOff>
    </xdr:from>
    <xdr:ext cx="95250" cy="171450"/>
    <xdr:sp macro="" textlink="">
      <xdr:nvSpPr>
        <xdr:cNvPr id="28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7754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29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29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29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19</xdr:row>
      <xdr:rowOff>15875</xdr:rowOff>
    </xdr:from>
    <xdr:ext cx="95250" cy="171450"/>
    <xdr:sp macro="" textlink="">
      <xdr:nvSpPr>
        <xdr:cNvPr id="29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0</xdr:rowOff>
    </xdr:from>
    <xdr:ext cx="95250" cy="171450"/>
    <xdr:sp macro="" textlink="">
      <xdr:nvSpPr>
        <xdr:cNvPr id="30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0</xdr:rowOff>
    </xdr:from>
    <xdr:ext cx="95250" cy="171450"/>
    <xdr:sp macro="" textlink="">
      <xdr:nvSpPr>
        <xdr:cNvPr id="30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0</xdr:rowOff>
    </xdr:from>
    <xdr:ext cx="95250" cy="171450"/>
    <xdr:sp macro="" textlink="">
      <xdr:nvSpPr>
        <xdr:cNvPr id="30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0</xdr:rowOff>
    </xdr:from>
    <xdr:ext cx="95250" cy="171450"/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0</xdr:rowOff>
    </xdr:from>
    <xdr:ext cx="95250" cy="171450"/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0</xdr:rowOff>
    </xdr:from>
    <xdr:ext cx="95250" cy="171450"/>
    <xdr:sp macro="" textlink="">
      <xdr:nvSpPr>
        <xdr:cNvPr id="30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20</xdr:row>
      <xdr:rowOff>15875</xdr:rowOff>
    </xdr:from>
    <xdr:ext cx="95250" cy="171450"/>
    <xdr:sp macro="" textlink="">
      <xdr:nvSpPr>
        <xdr:cNvPr id="30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61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2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3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4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4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4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4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4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4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5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6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7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7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37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8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8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8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8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8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38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9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0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3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4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5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6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7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442269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213632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504825</xdr:rowOff>
    </xdr:from>
    <xdr:ext cx="95250" cy="442269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17</xdr:row>
      <xdr:rowOff>504825</xdr:rowOff>
    </xdr:from>
    <xdr:ext cx="95250" cy="213632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704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705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706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707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1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1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715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716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718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719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720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721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2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2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2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7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8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9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30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31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732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733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734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735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4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4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4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4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5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6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7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8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9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0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1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1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1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1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1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2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3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968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969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970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971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982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983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984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985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8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991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992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993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994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995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997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998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999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1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1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1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1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1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1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01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2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2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2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2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2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2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02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3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3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3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3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3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3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03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4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4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4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4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4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05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5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5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5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5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6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6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06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0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7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8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8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8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8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8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08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9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9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9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9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9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09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09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251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252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253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254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5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5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5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5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260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261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262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263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265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266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267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268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7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7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27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27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27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27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27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279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280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281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282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683691</xdr:rowOff>
    </xdr:to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683691</xdr:rowOff>
    </xdr:to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683691</xdr:rowOff>
    </xdr:to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683691</xdr:rowOff>
    </xdr:to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683691</xdr:rowOff>
    </xdr:to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683691</xdr:rowOff>
    </xdr:to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9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9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9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9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0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0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0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0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0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31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1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1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1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1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2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2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32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2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2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2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3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3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3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3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4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4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4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4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4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34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5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5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5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5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5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5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35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6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6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6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6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6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6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36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7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7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7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7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2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2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4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534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535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536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537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3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3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4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4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543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544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545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546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548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549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550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551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5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5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55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557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558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559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560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561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562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563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564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565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683691</xdr:rowOff>
    </xdr:to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683691</xdr:rowOff>
    </xdr:to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683691</xdr:rowOff>
    </xdr:to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683691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683691</xdr:rowOff>
    </xdr:to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683691</xdr:rowOff>
    </xdr:to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7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7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7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7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8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8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58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8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8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8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9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9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9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59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59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0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0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0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0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0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60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6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1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1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1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1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1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1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61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2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2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2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2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2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2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62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3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3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3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3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3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3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63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4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4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4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4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4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5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65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5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5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5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5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6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66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66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2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3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4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818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820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2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2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2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2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826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827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828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829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831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832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833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834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3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3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83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84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84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84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84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84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845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846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847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848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683691</xdr:rowOff>
    </xdr:to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683691</xdr:rowOff>
    </xdr:to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683691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683691</xdr:rowOff>
    </xdr:to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683691</xdr:rowOff>
    </xdr:to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683691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5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6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6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6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6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6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86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7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7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7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7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7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7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87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8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8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8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8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8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8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8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8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88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8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9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9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9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9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9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0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0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0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0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0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1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91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1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1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1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1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2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2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92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9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2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2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3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3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3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3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93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3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4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4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4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4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94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94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9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9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1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07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07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07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8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09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09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09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2099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100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101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102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103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0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0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0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0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109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110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111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112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114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115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116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117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2118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1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2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12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123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124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125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126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127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128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129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130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131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213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213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213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213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4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4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4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4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4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4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4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14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1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5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5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5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5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5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5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15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1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6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6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6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6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6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7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17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1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7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7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7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7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8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8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18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8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8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8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9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9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1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19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0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0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0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0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0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20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2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1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1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1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1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1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1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21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2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2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2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2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2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22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22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3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2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5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6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9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0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0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1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1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2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35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35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36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36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6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37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37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38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2382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383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384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385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386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38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38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38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39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392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393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394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395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39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397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398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399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400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2401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0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0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40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4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406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407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408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409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410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411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412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413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414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41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241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241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241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242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242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2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2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2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2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2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3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43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4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3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3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3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3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4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4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44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4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4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4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4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5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5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5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5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45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4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5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6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6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6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6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6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46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4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7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7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7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7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7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7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7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47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4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8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8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8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8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8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8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48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4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49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9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9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9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9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9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49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50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5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50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50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50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50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50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51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51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5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1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1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5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3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4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4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5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6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7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7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8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9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9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0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0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64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64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64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64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5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66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66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66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66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2665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666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667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668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669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67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67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67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67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6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675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676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677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678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67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680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681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682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683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2684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68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68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68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689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690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691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692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693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694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695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696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697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69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270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270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270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683692</xdr:rowOff>
    </xdr:to>
    <xdr:sp macro="" textlink="">
      <xdr:nvSpPr>
        <xdr:cNvPr id="270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683692</xdr:rowOff>
    </xdr:to>
    <xdr:sp macro="" textlink="">
      <xdr:nvSpPr>
        <xdr:cNvPr id="270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0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0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0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1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1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1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1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71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7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1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2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2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2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2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2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72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7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3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3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3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3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3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3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3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73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7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4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4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4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4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4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4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74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7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5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5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5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5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5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5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5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76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7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6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6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6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6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6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7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77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7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7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7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7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8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8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8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78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7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8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8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9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9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7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7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7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0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0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8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8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1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1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3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3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4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4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5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5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6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6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7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8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9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9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8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8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92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92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92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92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3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3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2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94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94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94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94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2948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949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950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951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2952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95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95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95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95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958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959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960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2961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296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963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964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965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2966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2967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96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96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97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29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972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973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974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975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2976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977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978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979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2980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298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676888</xdr:rowOff>
    </xdr:to>
    <xdr:sp macro="" textlink="">
      <xdr:nvSpPr>
        <xdr:cNvPr id="298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676888</xdr:rowOff>
    </xdr:to>
    <xdr:sp macro="" textlink="">
      <xdr:nvSpPr>
        <xdr:cNvPr id="298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676888</xdr:rowOff>
    </xdr:to>
    <xdr:sp macro="" textlink="">
      <xdr:nvSpPr>
        <xdr:cNvPr id="298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676888</xdr:rowOff>
    </xdr:to>
    <xdr:sp macro="" textlink="">
      <xdr:nvSpPr>
        <xdr:cNvPr id="298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676888</xdr:rowOff>
    </xdr:to>
    <xdr:sp macro="" textlink="">
      <xdr:nvSpPr>
        <xdr:cNvPr id="298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676888</xdr:rowOff>
    </xdr:to>
    <xdr:sp macro="" textlink="">
      <xdr:nvSpPr>
        <xdr:cNvPr id="298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9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99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99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99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99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99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299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299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2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0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0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0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0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0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0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0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00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0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1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1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1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1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1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1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1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02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0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2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2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2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2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2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3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03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0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3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3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3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3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4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4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4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04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0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4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4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5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5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5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5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05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0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5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6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6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6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6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6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6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06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0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7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7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7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7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7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07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07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0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8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8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0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0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0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0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1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1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2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2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3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3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4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5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6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6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7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7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2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2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320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320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321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321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1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1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2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2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322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322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322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323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3231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231350" y="126111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3232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3233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3234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3235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3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3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3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3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3241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3242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3243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3244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8414325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324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3246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3247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3248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3249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231350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3250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231350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5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5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25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25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25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25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25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25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3260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3261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3262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3263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814500" y="11753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326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676888</xdr:rowOff>
    </xdr:to>
    <xdr:sp macro="" textlink="">
      <xdr:nvSpPr>
        <xdr:cNvPr id="326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676888</xdr:rowOff>
    </xdr:to>
    <xdr:sp macro="" textlink="">
      <xdr:nvSpPr>
        <xdr:cNvPr id="326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676888</xdr:rowOff>
    </xdr:to>
    <xdr:sp macro="" textlink="">
      <xdr:nvSpPr>
        <xdr:cNvPr id="326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676888</xdr:rowOff>
    </xdr:to>
    <xdr:sp macro="" textlink="">
      <xdr:nvSpPr>
        <xdr:cNvPr id="326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676888</xdr:rowOff>
    </xdr:to>
    <xdr:sp macro="" textlink="">
      <xdr:nvSpPr>
        <xdr:cNvPr id="326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2313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21</xdr:row>
      <xdr:rowOff>0</xdr:rowOff>
    </xdr:from>
    <xdr:to>
      <xdr:col>43</xdr:col>
      <xdr:colOff>97629</xdr:colOff>
      <xdr:row>21</xdr:row>
      <xdr:rowOff>676888</xdr:rowOff>
    </xdr:to>
    <xdr:sp macro="" textlink="">
      <xdr:nvSpPr>
        <xdr:cNvPr id="327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1548050" y="13769975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7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7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7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7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7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7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7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28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2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8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8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8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8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8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9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29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19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2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9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9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29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0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0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30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3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0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0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1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1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1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1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31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2626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3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1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2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2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2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2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2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2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32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3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3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3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3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3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3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3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33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055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3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4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4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4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4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4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4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4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34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5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5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5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5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5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35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36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386462" y="13484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3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6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6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3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325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8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8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9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9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0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0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2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2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3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3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4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4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5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5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1753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182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26111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039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4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349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349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84143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349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814500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49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0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38487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13725" y="134683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50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50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51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51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51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351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0520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062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5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062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51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51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52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52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52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352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0504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352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0520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5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062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062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497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3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3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3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3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4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4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4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54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2262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5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4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4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5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5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5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55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224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55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2262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5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267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5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267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7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7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8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8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5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267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5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267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6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2239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0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0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0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0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0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1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1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61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439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6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1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1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1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2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2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2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62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439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6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6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6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4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4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5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5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6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6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6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6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6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6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7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67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439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7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7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7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7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8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68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23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68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439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6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69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1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7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7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3981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7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416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1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1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1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1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1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1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2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82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2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2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2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2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3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3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83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8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8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4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5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6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6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8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8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7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7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7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7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7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7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7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88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8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8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8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8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8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8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89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89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8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8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8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8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0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0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1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2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3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3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3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3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3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3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3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93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9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4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4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4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4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4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394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395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9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3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6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6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7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7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39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9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9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9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39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3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0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0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0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0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0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0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0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00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0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1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1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1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1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1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1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01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0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0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0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3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3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4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4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4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4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4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4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4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04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0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5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5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5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5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5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5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05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0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0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0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7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7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0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8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8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8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8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8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8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9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09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0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0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9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9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9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9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9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09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10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1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1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1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1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1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1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2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2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2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2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3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3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3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13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1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3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3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3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3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4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4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14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1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5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5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41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41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7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7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7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7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7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7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7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18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1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8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8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8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8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8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18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18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1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1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1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0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0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1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1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1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1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1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2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2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22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2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2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2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2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2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2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3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23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2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2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2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4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4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2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2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5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5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5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6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6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6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6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26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2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2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2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2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2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9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9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2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2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29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0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0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0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0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0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0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30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0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1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1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1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1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1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31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3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3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3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43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3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43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5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5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5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5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5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5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6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36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6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6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6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6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6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6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37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3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8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8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3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3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39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9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9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39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0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0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0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40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4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0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0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0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0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1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41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4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4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4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2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3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3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3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4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4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4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4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4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44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4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4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4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5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5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5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5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45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4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4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4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7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7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8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8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8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8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8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8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8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48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4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9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9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9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9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9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49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7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49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8793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4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1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1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5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45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45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771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9206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3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3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3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3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3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4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4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54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4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4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4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4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4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5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55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6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6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7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7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7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8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8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8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8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58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8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8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8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9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9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59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59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5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6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1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1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1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2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2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2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2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2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2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62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2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3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3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3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3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3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63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6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6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5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5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6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46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46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6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6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6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6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7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7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7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7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8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68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68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6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6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69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0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0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0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1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1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1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1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1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71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7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1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1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2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2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2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2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72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7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4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4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5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5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5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5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5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5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5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75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7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6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6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6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6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6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76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76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7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7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8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8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7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47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47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7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7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7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7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8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0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0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0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0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0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0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0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81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8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1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1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1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1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1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1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81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8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8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8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3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3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4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4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4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4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4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5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5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85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8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5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5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5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5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5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6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86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8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8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8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7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7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8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8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8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9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9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8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8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9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9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89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90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90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490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6600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490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6616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9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9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1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2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4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9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9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9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49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9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49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4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6593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9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9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9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9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49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7029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59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59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3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3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59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59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5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5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59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59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7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7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59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59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771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9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9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59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5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0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0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0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0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0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0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0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0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0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0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0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0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0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0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8335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12</xdr:row>
      <xdr:rowOff>504825</xdr:rowOff>
    </xdr:from>
    <xdr:ext cx="95250" cy="442269"/>
    <xdr:sp macro="" textlink="">
      <xdr:nvSpPr>
        <xdr:cNvPr id="60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12</xdr:row>
      <xdr:rowOff>504825</xdr:rowOff>
    </xdr:from>
    <xdr:ext cx="95250" cy="213632"/>
    <xdr:sp macro="" textlink="">
      <xdr:nvSpPr>
        <xdr:cNvPr id="60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442269"/>
    <xdr:sp macro="" textlink="">
      <xdr:nvSpPr>
        <xdr:cNvPr id="60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213632"/>
    <xdr:sp macro="" textlink="">
      <xdr:nvSpPr>
        <xdr:cNvPr id="60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6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60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60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60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442269"/>
    <xdr:sp macro="" textlink="">
      <xdr:nvSpPr>
        <xdr:cNvPr id="6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213632"/>
    <xdr:sp macro="" textlink="">
      <xdr:nvSpPr>
        <xdr:cNvPr id="60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60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60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442269"/>
    <xdr:sp macro="" textlink="">
      <xdr:nvSpPr>
        <xdr:cNvPr id="6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213632"/>
    <xdr:sp macro="" textlink="">
      <xdr:nvSpPr>
        <xdr:cNvPr id="60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60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60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6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60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6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60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6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60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6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60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442269"/>
    <xdr:sp macro="" textlink="">
      <xdr:nvSpPr>
        <xdr:cNvPr id="6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13</xdr:row>
      <xdr:rowOff>504825</xdr:rowOff>
    </xdr:from>
    <xdr:ext cx="95250" cy="213632"/>
    <xdr:sp macro="" textlink="">
      <xdr:nvSpPr>
        <xdr:cNvPr id="60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60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60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60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60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60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60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60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60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60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60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60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60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442269"/>
    <xdr:sp macro="" textlink="">
      <xdr:nvSpPr>
        <xdr:cNvPr id="60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213632"/>
    <xdr:sp macro="" textlink="">
      <xdr:nvSpPr>
        <xdr:cNvPr id="60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60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60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60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60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442269"/>
    <xdr:sp macro="" textlink="">
      <xdr:nvSpPr>
        <xdr:cNvPr id="60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213632"/>
    <xdr:sp macro="" textlink="">
      <xdr:nvSpPr>
        <xdr:cNvPr id="60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6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60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442269"/>
    <xdr:sp macro="" textlink="">
      <xdr:nvSpPr>
        <xdr:cNvPr id="6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14</xdr:row>
      <xdr:rowOff>504825</xdr:rowOff>
    </xdr:from>
    <xdr:ext cx="95250" cy="213632"/>
    <xdr:sp macro="" textlink="">
      <xdr:nvSpPr>
        <xdr:cNvPr id="60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442269"/>
    <xdr:sp macro="" textlink="">
      <xdr:nvSpPr>
        <xdr:cNvPr id="6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213632"/>
    <xdr:sp macro="" textlink="">
      <xdr:nvSpPr>
        <xdr:cNvPr id="60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6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60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442269"/>
    <xdr:sp macro="" textlink="">
      <xdr:nvSpPr>
        <xdr:cNvPr id="6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213632"/>
    <xdr:sp macro="" textlink="">
      <xdr:nvSpPr>
        <xdr:cNvPr id="60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6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60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442269"/>
    <xdr:sp macro="" textlink="">
      <xdr:nvSpPr>
        <xdr:cNvPr id="60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213632"/>
    <xdr:sp macro="" textlink="">
      <xdr:nvSpPr>
        <xdr:cNvPr id="60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6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60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442269"/>
    <xdr:sp macro="" textlink="">
      <xdr:nvSpPr>
        <xdr:cNvPr id="60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15</xdr:row>
      <xdr:rowOff>504825</xdr:rowOff>
    </xdr:from>
    <xdr:ext cx="95250" cy="213632"/>
    <xdr:sp macro="" textlink="">
      <xdr:nvSpPr>
        <xdr:cNvPr id="60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6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60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608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608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608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608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60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608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0</xdr:rowOff>
    </xdr:from>
    <xdr:ext cx="95250" cy="171450"/>
    <xdr:sp macro="" textlink="">
      <xdr:nvSpPr>
        <xdr:cNvPr id="609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19</xdr:row>
      <xdr:rowOff>15875</xdr:rowOff>
    </xdr:from>
    <xdr:ext cx="95250" cy="171450"/>
    <xdr:sp macro="" textlink="">
      <xdr:nvSpPr>
        <xdr:cNvPr id="609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6384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60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093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094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095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096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097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60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60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10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10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10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10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6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10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0</xdr:rowOff>
    </xdr:from>
    <xdr:ext cx="95250" cy="171450"/>
    <xdr:sp macro="" textlink="">
      <xdr:nvSpPr>
        <xdr:cNvPr id="610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19</xdr:row>
      <xdr:rowOff>15875</xdr:rowOff>
    </xdr:from>
    <xdr:ext cx="95250" cy="171450"/>
    <xdr:sp macro="" textlink="">
      <xdr:nvSpPr>
        <xdr:cNvPr id="610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6384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61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6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61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6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61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61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6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61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6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61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6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61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6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61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6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61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61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61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61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61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6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61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6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61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6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61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61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61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61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61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61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61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442269"/>
    <xdr:sp macro="" textlink="">
      <xdr:nvSpPr>
        <xdr:cNvPr id="61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18</xdr:row>
      <xdr:rowOff>504825</xdr:rowOff>
    </xdr:from>
    <xdr:ext cx="95250" cy="213632"/>
    <xdr:sp macro="" textlink="">
      <xdr:nvSpPr>
        <xdr:cNvPr id="61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61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61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61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61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61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61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61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61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61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61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6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61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6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61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6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61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61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61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6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61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6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61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442269"/>
    <xdr:sp macro="" textlink="">
      <xdr:nvSpPr>
        <xdr:cNvPr id="6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19</xdr:row>
      <xdr:rowOff>504825</xdr:rowOff>
    </xdr:from>
    <xdr:ext cx="95250" cy="213632"/>
    <xdr:sp macro="" textlink="">
      <xdr:nvSpPr>
        <xdr:cNvPr id="61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6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61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61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61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6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61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6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61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61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61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61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61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61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61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61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18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18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18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18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18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18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18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8778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191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192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193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194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195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196" name="Text Box 15">
          <a:extLst>
            <a:ext uri="{FF2B5EF4-FFF2-40B4-BE49-F238E27FC236}">
              <a16:creationId xmlns:a16="http://schemas.microsoft.com/office/drawing/2014/main" xmlns="" id="{85512673-BE7A-4079-B230-14E99C8BAC32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1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19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0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0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0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0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0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20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8778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1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1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1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1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1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1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21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9214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2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2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2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2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2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2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2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622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8778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3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3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3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3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3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3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623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8778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4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4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4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4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4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4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624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9214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2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2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7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8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8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8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8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28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28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8778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88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89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90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91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92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2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9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9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9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29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30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30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876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630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8778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3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3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3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875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19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3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962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6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6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6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6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7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7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37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37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37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37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37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37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8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8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8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8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8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8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38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8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9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9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9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9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9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39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3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3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9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39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0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0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0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0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40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1391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4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0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1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1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1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1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1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41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1391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4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2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2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2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2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3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3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4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4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5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5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5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5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5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45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4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58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59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60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61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62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463" name="Text Box 15">
          <a:extLst>
            <a:ext uri="{FF2B5EF4-FFF2-40B4-BE49-F238E27FC236}">
              <a16:creationId xmlns:a16="http://schemas.microsoft.com/office/drawing/2014/main" xmlns="" id="{85512673-BE7A-4079-B230-14E99C8BAC32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4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6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6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6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6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4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4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4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7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7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7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8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8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48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48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1391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4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8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8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8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9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64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4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4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4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9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49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0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0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0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0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650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0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1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1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1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1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1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75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651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1391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54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54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54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54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55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55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55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5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5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5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5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5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6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6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6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6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6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56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40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656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0956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5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5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0933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368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1804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63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63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63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63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63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63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63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6384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64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64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64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64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64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64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65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65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65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65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65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814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665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638401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6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6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7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3667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7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7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7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681581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7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7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7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3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3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3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4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4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4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74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746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747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748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749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750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5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5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5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5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5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5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5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75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874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6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6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6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6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6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6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76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874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7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7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7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7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7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7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7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77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8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8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8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8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8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8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79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7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79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9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9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9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79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80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80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80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745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8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80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80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80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81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81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81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81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745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8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2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2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3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4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4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5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6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6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7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7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0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0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91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92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92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92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92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692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692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928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929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930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931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932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93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93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93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94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94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694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694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69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69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6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69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0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0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0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0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0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1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1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1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1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1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1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01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021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022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023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024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025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2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2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2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2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3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3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3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03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874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3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3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3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3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4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4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04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874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4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4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4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5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5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5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5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05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5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6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6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6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6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6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06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7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7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7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7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7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7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7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07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745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8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8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8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8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8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08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08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745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0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0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0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1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1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2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2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3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3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4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4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7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8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1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1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1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1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1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19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19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19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19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19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20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20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03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04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05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06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07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1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1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1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1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1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1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721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2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2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28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28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28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29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2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2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2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2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96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97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98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299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300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0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0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0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0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0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0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0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30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874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3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1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1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1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1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1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1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9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31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4874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3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2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2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2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2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2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2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2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32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3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3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3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3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3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3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3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34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3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4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4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4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4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4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5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5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35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745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3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5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5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5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6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6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36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9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36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745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3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7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7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8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9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39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0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1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1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2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2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5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5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4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4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4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4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4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4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46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47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47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47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47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47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47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4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478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479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480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481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482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4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48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48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48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49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4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4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94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74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15310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4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4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4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4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5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4852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5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5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5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287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5723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5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16158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6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6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6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6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6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6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56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57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57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57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57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57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7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7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7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7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7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8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8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58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8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8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8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8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8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59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59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5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0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0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1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2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6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3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3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3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3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3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3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4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64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6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4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4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4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4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4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64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65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6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6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6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7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7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6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6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6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6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6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6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6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7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7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7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7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7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7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7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7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7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3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3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3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3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3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3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73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74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74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74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74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74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4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4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4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4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4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5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5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75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5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5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5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5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5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6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76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6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7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7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7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8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8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8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8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78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8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9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9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9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9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9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79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79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7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7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0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0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0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0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0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0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80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8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1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1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1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1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1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1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1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81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8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2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2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2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2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2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82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83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8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4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4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5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5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6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7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8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8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9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9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0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0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3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4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5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5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79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9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9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9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9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9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9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9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9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7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7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7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7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7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7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97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9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98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98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98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98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798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8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8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8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8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8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9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9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799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7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79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9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9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9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9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799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0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00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0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0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0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0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0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1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1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1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01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0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1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1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2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2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2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2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02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0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2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3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3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3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3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3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3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03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0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4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4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4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4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4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04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04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0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6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6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7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7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8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8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9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9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0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0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3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3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1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1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1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1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1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15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15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15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15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15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15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16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1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162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163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164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165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166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1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1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17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17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17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17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17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17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817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1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1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1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1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1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1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1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1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1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1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1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2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2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2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2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2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4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4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4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4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5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5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25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25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25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25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25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825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5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6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6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6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6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6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6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26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6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7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7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7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7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27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27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2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9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9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0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0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3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1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1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2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2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2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2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2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32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3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2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2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3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3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3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33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33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3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4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4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6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6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3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3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3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3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3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3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3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3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3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3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3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3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3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3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3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3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84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4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4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4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4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4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4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84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1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1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1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1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2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2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42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2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2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2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2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2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2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3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43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3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3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3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3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3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3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44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4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4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4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4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4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5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5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45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5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5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5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6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6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6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46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6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6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7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7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7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7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7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47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8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8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8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8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8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8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48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4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9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9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9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9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9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9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49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49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5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50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50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50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50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50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50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50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5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2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2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3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3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4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4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5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6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7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7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8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8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9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9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0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0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1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1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2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2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2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2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62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2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2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2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3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3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3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3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63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3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3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3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4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4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4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64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4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4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5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5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5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5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5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65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6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6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6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6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6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6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66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7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7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7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7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7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7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7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67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8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8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8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8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8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68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68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6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0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0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1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1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2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2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3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3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4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5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6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6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7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7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7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7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77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77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77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7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1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1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1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1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1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1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81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1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2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2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2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2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2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2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82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2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3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3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3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3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3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83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5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5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6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6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7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7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7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7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7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7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7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87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8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8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8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8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8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88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88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8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89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0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1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1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3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3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3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3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4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4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94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4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4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4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4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4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5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5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95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5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5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5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5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5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6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96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6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9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7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7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8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8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8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8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98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8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9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9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9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9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9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899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899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8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89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0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0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0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0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0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0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00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0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1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1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1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1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1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1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1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01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0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2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2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2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2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2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02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03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0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4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4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5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5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6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7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8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8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9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9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0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0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1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1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2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2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3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4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4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4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4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4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14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4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4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5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5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5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5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5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15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5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5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6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6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6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6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16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6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7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7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7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7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7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7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17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8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8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8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8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8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8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18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1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19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9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9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9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9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9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19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19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2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20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20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20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20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20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20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21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2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2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2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3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3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4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4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5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6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7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7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8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8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2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2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28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28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29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29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29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29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29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2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3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3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3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3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3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3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33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4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4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4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4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4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4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4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34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5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5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5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5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5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5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35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7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7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8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8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3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9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9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9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9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9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9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39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39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0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0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0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0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0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0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40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2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2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3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3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5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5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5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6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6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6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46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6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4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7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7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7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7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8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8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48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8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8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8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9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9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4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4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4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49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0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0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0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0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0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50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5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1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1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1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1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1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1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1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51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5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2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2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2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2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2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2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52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3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3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3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3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3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3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3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54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5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4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4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4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4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4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55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55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5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6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6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7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7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9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9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0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0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1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1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2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2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3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3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4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4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6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6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6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6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6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6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6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6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6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6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6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6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6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6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66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6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6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7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7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7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7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7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7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67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6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7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8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8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8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8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8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55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68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09708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6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9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9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9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9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9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9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69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69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7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0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0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0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0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0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0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70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1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1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1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1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1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1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1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72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7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2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2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2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2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2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73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25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73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841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7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4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4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5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5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6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6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8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8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9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9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0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0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0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1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1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1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1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1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90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81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1406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0948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383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1819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5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5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5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5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5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5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85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6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6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6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6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6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6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6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86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7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7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7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7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7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87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87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8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9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9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0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0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1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91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91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91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91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91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91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91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92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92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92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92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92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992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61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992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1424562" y="22277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4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4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5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5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99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254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99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1422975" y="22689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9978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9979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9980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9981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9982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9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1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1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1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1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1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52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53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54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55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56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0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0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0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0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8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8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8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8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8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9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9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9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9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9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09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1009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23583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0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13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13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13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13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13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1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178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179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180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181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182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1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1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1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1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1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52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53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54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55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56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2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2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2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2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8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8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8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8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8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9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9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9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9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9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29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1029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23583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2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33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33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33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33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33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3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378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379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380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381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382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1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1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1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1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1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003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52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53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54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55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56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4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4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4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8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8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8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8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8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9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9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9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9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9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49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7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1049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3641166" y="2358344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4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1253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56076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399619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53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53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53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53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053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3639579" y="24438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431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5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24867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0578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0386000" y="20519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0579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0386000" y="20519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0580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0386000" y="20519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0581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0386000" y="2051957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058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0386000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058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0386000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058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0386000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058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0386000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058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0386000" y="22254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5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5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591774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5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5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5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5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6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6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6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0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06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0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06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0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06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0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06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0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06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0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06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0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06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6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6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6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6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6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6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6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6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6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6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6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6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6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6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0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06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6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6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6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6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6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7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7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7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0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07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07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07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7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7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7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8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8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8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8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8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08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08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0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08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8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09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0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0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1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2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3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4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5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6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7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8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19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1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0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1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2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3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4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5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6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7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8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29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2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0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1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2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3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2648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3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3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39579" y="77710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442269"/>
    <xdr:sp macro="" textlink="">
      <xdr:nvSpPr>
        <xdr:cNvPr id="13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10</xdr:row>
      <xdr:rowOff>504825</xdr:rowOff>
    </xdr:from>
    <xdr:ext cx="95250" cy="213632"/>
    <xdr:sp macro="" textlink="">
      <xdr:nvSpPr>
        <xdr:cNvPr id="134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4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4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442269"/>
    <xdr:sp macro="" textlink="">
      <xdr:nvSpPr>
        <xdr:cNvPr id="13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11</xdr:row>
      <xdr:rowOff>504825</xdr:rowOff>
    </xdr:from>
    <xdr:ext cx="95250" cy="213632"/>
    <xdr:sp macro="" textlink="">
      <xdr:nvSpPr>
        <xdr:cNvPr id="13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442269"/>
    <xdr:sp macro="" textlink="">
      <xdr:nvSpPr>
        <xdr:cNvPr id="13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12</xdr:row>
      <xdr:rowOff>504825</xdr:rowOff>
    </xdr:from>
    <xdr:ext cx="95250" cy="213632"/>
    <xdr:sp macro="" textlink="">
      <xdr:nvSpPr>
        <xdr:cNvPr id="135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5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5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442269"/>
    <xdr:sp macro="" textlink="">
      <xdr:nvSpPr>
        <xdr:cNvPr id="13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13</xdr:row>
      <xdr:rowOff>504825</xdr:rowOff>
    </xdr:from>
    <xdr:ext cx="95250" cy="213632"/>
    <xdr:sp macro="" textlink="">
      <xdr:nvSpPr>
        <xdr:cNvPr id="136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6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6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442269"/>
    <xdr:sp macro="" textlink="">
      <xdr:nvSpPr>
        <xdr:cNvPr id="13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14</xdr:row>
      <xdr:rowOff>504825</xdr:rowOff>
    </xdr:from>
    <xdr:ext cx="95250" cy="213632"/>
    <xdr:sp macro="" textlink="">
      <xdr:nvSpPr>
        <xdr:cNvPr id="137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7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7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7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7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7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7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7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7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7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442269"/>
    <xdr:sp macro="" textlink="">
      <xdr:nvSpPr>
        <xdr:cNvPr id="13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15</xdr:row>
      <xdr:rowOff>504825</xdr:rowOff>
    </xdr:from>
    <xdr:ext cx="95250" cy="213632"/>
    <xdr:sp macro="" textlink="">
      <xdr:nvSpPr>
        <xdr:cNvPr id="138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8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442269"/>
    <xdr:sp macro="" textlink="">
      <xdr:nvSpPr>
        <xdr:cNvPr id="13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16</xdr:row>
      <xdr:rowOff>504825</xdr:rowOff>
    </xdr:from>
    <xdr:ext cx="95250" cy="213632"/>
    <xdr:sp macro="" textlink="">
      <xdr:nvSpPr>
        <xdr:cNvPr id="139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39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3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0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0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442269"/>
    <xdr:sp macro="" textlink="">
      <xdr:nvSpPr>
        <xdr:cNvPr id="14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17</xdr:row>
      <xdr:rowOff>504825</xdr:rowOff>
    </xdr:from>
    <xdr:ext cx="95250" cy="213632"/>
    <xdr:sp macro="" textlink="">
      <xdr:nvSpPr>
        <xdr:cNvPr id="141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1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1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1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1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1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442269"/>
    <xdr:sp macro="" textlink="">
      <xdr:nvSpPr>
        <xdr:cNvPr id="14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18</xdr:row>
      <xdr:rowOff>504825</xdr:rowOff>
    </xdr:from>
    <xdr:ext cx="95250" cy="213632"/>
    <xdr:sp macro="" textlink="">
      <xdr:nvSpPr>
        <xdr:cNvPr id="142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2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3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3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4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4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4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4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442269"/>
    <xdr:sp macro="" textlink="">
      <xdr:nvSpPr>
        <xdr:cNvPr id="14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19</xdr:row>
      <xdr:rowOff>504825</xdr:rowOff>
    </xdr:from>
    <xdr:ext cx="95250" cy="213632"/>
    <xdr:sp macro="" textlink="">
      <xdr:nvSpPr>
        <xdr:cNvPr id="144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1031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4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3620869" y="655558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444014"/>
    <xdr:sp macro="" textlink="">
      <xdr:nvSpPr>
        <xdr:cNvPr id="14461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2873607" y="8865054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4462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4463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4464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95250</xdr:colOff>
      <xdr:row>21</xdr:row>
      <xdr:rowOff>171450</xdr:rowOff>
    </xdr:to>
    <xdr:sp macro="" textlink="">
      <xdr:nvSpPr>
        <xdr:cNvPr id="14465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46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46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46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46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4471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583179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4472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583179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4473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583179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4474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583179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442269"/>
    <xdr:sp macro="" textlink="">
      <xdr:nvSpPr>
        <xdr:cNvPr id="1447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58317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4476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4477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4478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171450"/>
    <xdr:sp macro="" textlink="">
      <xdr:nvSpPr>
        <xdr:cNvPr id="14479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2873607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21</xdr:row>
      <xdr:rowOff>0</xdr:rowOff>
    </xdr:from>
    <xdr:ext cx="95250" cy="213632"/>
    <xdr:sp macro="" textlink="">
      <xdr:nvSpPr>
        <xdr:cNvPr id="14480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2873607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48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48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448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023276" y="9323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48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48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48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48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48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4490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0984714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4491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0984714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4492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0984714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4493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0984714" y="78105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442269"/>
    <xdr:sp macro="" textlink="">
      <xdr:nvSpPr>
        <xdr:cNvPr id="1449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0984714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20</xdr:row>
      <xdr:rowOff>504825</xdr:rowOff>
    </xdr:from>
    <xdr:to>
      <xdr:col>21</xdr:col>
      <xdr:colOff>95250</xdr:colOff>
      <xdr:row>21</xdr:row>
      <xdr:rowOff>498</xdr:rowOff>
    </xdr:to>
    <xdr:sp macro="" textlink="">
      <xdr:nvSpPr>
        <xdr:cNvPr id="1449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3607" y="7809139"/>
          <a:ext cx="95250" cy="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131366</xdr:rowOff>
    </xdr:to>
    <xdr:sp macro="" textlink="">
      <xdr:nvSpPr>
        <xdr:cNvPr id="1449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131366</xdr:rowOff>
    </xdr:to>
    <xdr:sp macro="" textlink="">
      <xdr:nvSpPr>
        <xdr:cNvPr id="1449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131366</xdr:rowOff>
    </xdr:to>
    <xdr:sp macro="" textlink="">
      <xdr:nvSpPr>
        <xdr:cNvPr id="1449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131366</xdr:rowOff>
    </xdr:to>
    <xdr:sp macro="" textlink="">
      <xdr:nvSpPr>
        <xdr:cNvPr id="1449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236356</xdr:rowOff>
    </xdr:to>
    <xdr:sp macro="" textlink="">
      <xdr:nvSpPr>
        <xdr:cNvPr id="1450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236356</xdr:rowOff>
    </xdr:to>
    <xdr:sp macro="" textlink="">
      <xdr:nvSpPr>
        <xdr:cNvPr id="1450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236356</xdr:rowOff>
    </xdr:to>
    <xdr:sp macro="" textlink="">
      <xdr:nvSpPr>
        <xdr:cNvPr id="1450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236356</xdr:rowOff>
    </xdr:to>
    <xdr:sp macro="" textlink="">
      <xdr:nvSpPr>
        <xdr:cNvPr id="1450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236356</xdr:rowOff>
    </xdr:to>
    <xdr:sp macro="" textlink="">
      <xdr:nvSpPr>
        <xdr:cNvPr id="1450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21</xdr:row>
      <xdr:rowOff>0</xdr:rowOff>
    </xdr:from>
    <xdr:to>
      <xdr:col>21</xdr:col>
      <xdr:colOff>97630</xdr:colOff>
      <xdr:row>21</xdr:row>
      <xdr:rowOff>236356</xdr:rowOff>
    </xdr:to>
    <xdr:sp macro="" textlink="">
      <xdr:nvSpPr>
        <xdr:cNvPr id="1450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877689" y="10044339"/>
          <a:ext cx="93548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0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021689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0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021689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0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021689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0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021689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1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021689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1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021689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451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023276" y="8452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1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021689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1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021689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1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021689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1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021689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1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021689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1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021689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452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023276" y="8887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5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5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2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2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2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2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2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3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453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023276" y="9323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5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5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3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021689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3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021689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3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021689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3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021689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3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021689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54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021689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454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023276" y="9758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5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4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4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4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4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5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4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5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1455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239880" y="9323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5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5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238293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5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238293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5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238293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5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238293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5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238293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5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238293" y="843642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1456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239880" y="845230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5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5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6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238293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6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238293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6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238293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6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238293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6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238293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7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238293" y="8871857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1457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239880" y="8887732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5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5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7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7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7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7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8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8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1458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239880" y="9323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5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5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8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238293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8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238293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8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238293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8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238293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9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238293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59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238293" y="974271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1459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239880" y="975858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5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5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5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14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46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6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14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46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6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14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46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6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14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46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6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14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46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6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442269"/>
    <xdr:sp macro="" textlink="">
      <xdr:nvSpPr>
        <xdr:cNvPr id="14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20</xdr:row>
      <xdr:rowOff>504825</xdr:rowOff>
    </xdr:from>
    <xdr:ext cx="95250" cy="213632"/>
    <xdr:sp macro="" textlink="">
      <xdr:nvSpPr>
        <xdr:cNvPr id="146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6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65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65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65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65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65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171450"/>
    <xdr:sp macro="" textlink="">
      <xdr:nvSpPr>
        <xdr:cNvPr id="1465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21</xdr:row>
      <xdr:rowOff>0</xdr:rowOff>
    </xdr:from>
    <xdr:ext cx="95250" cy="171450"/>
    <xdr:sp macro="" textlink="">
      <xdr:nvSpPr>
        <xdr:cNvPr id="1466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023276" y="9323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662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663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664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665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666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66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67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67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67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67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171450"/>
    <xdr:sp macro="" textlink="">
      <xdr:nvSpPr>
        <xdr:cNvPr id="1467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728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21</xdr:row>
      <xdr:rowOff>0</xdr:rowOff>
    </xdr:from>
    <xdr:ext cx="95250" cy="171450"/>
    <xdr:sp macro="" textlink="">
      <xdr:nvSpPr>
        <xdr:cNvPr id="1467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239880" y="932316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6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6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7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7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7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7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442269"/>
    <xdr:sp macro="" textlink="">
      <xdr:nvSpPr>
        <xdr:cNvPr id="14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21</xdr:row>
      <xdr:rowOff>0</xdr:rowOff>
    </xdr:from>
    <xdr:ext cx="95250" cy="213632"/>
    <xdr:sp macro="" textlink="">
      <xdr:nvSpPr>
        <xdr:cNvPr id="14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021689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7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7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7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7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8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8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8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8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9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9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9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9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9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9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49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4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49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4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15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213632"/>
    <xdr:sp macro="" textlink="">
      <xdr:nvSpPr>
        <xdr:cNvPr id="150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780913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0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1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3153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2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886505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3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300482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4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442269"/>
    <xdr:sp macro="" textlink="">
      <xdr:nvSpPr>
        <xdr:cNvPr id="15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0</xdr:rowOff>
    </xdr:from>
    <xdr:ext cx="95250" cy="213632"/>
    <xdr:sp macro="" textlink="">
      <xdr:nvSpPr>
        <xdr:cNvPr id="155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238293" y="973591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22</xdr:row>
      <xdr:rowOff>504825</xdr:rowOff>
    </xdr:from>
    <xdr:ext cx="95250" cy="444014"/>
    <xdr:sp macro="" textlink="">
      <xdr:nvSpPr>
        <xdr:cNvPr id="15583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656272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24</xdr:row>
      <xdr:rowOff>0</xdr:rowOff>
    </xdr:from>
    <xdr:to>
      <xdr:col>21</xdr:col>
      <xdr:colOff>95250</xdr:colOff>
      <xdr:row>24</xdr:row>
      <xdr:rowOff>171450</xdr:rowOff>
    </xdr:to>
    <xdr:sp macro="" textlink="">
      <xdr:nvSpPr>
        <xdr:cNvPr id="15584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95250</xdr:colOff>
      <xdr:row>24</xdr:row>
      <xdr:rowOff>171450</xdr:rowOff>
    </xdr:to>
    <xdr:sp macro="" textlink="">
      <xdr:nvSpPr>
        <xdr:cNvPr id="15585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95250</xdr:colOff>
      <xdr:row>24</xdr:row>
      <xdr:rowOff>171450</xdr:rowOff>
    </xdr:to>
    <xdr:sp macro="" textlink="">
      <xdr:nvSpPr>
        <xdr:cNvPr id="15586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21</xdr:col>
      <xdr:colOff>95250</xdr:colOff>
      <xdr:row>24</xdr:row>
      <xdr:rowOff>171450</xdr:rowOff>
    </xdr:to>
    <xdr:sp macro="" textlink="">
      <xdr:nvSpPr>
        <xdr:cNvPr id="15587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24</xdr:row>
      <xdr:rowOff>504825</xdr:rowOff>
    </xdr:from>
    <xdr:to>
      <xdr:col>21</xdr:col>
      <xdr:colOff>95250</xdr:colOff>
      <xdr:row>29</xdr:row>
      <xdr:rowOff>126613</xdr:rowOff>
    </xdr:to>
    <xdr:sp macro="" textlink="">
      <xdr:nvSpPr>
        <xdr:cNvPr id="1558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458075"/>
          <a:ext cx="95250" cy="888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58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59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59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59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15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5594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5595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5596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21</xdr:row>
      <xdr:rowOff>0</xdr:rowOff>
    </xdr:from>
    <xdr:ext cx="95250" cy="171450"/>
    <xdr:sp macro="" textlink="">
      <xdr:nvSpPr>
        <xdr:cNvPr id="15597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24</xdr:row>
      <xdr:rowOff>504825</xdr:rowOff>
    </xdr:from>
    <xdr:ext cx="95250" cy="442269"/>
    <xdr:sp macro="" textlink="">
      <xdr:nvSpPr>
        <xdr:cNvPr id="1559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22</xdr:row>
      <xdr:rowOff>504825</xdr:rowOff>
    </xdr:from>
    <xdr:ext cx="95250" cy="444014"/>
    <xdr:sp macro="" textlink="">
      <xdr:nvSpPr>
        <xdr:cNvPr id="15599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656272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0</xdr:rowOff>
    </xdr:from>
    <xdr:ext cx="95250" cy="171450"/>
    <xdr:sp macro="" textlink="">
      <xdr:nvSpPr>
        <xdr:cNvPr id="15600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0</xdr:rowOff>
    </xdr:from>
    <xdr:ext cx="95250" cy="171450"/>
    <xdr:sp macro="" textlink="">
      <xdr:nvSpPr>
        <xdr:cNvPr id="15601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0</xdr:rowOff>
    </xdr:from>
    <xdr:ext cx="95250" cy="171450"/>
    <xdr:sp macro="" textlink="">
      <xdr:nvSpPr>
        <xdr:cNvPr id="15602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0</xdr:rowOff>
    </xdr:from>
    <xdr:ext cx="95250" cy="171450"/>
    <xdr:sp macro="" textlink="">
      <xdr:nvSpPr>
        <xdr:cNvPr id="15603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504825</xdr:rowOff>
    </xdr:from>
    <xdr:ext cx="95250" cy="213632"/>
    <xdr:sp macro="" textlink="">
      <xdr:nvSpPr>
        <xdr:cNvPr id="15604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504825</xdr:rowOff>
    </xdr:from>
    <xdr:ext cx="95250" cy="444331"/>
    <xdr:sp macro="" textlink="">
      <xdr:nvSpPr>
        <xdr:cNvPr id="15605" name="Text Box 15">
          <a:extLst>
            <a:ext uri="{FF2B5EF4-FFF2-40B4-BE49-F238E27FC236}">
              <a16:creationId xmlns:a16="http://schemas.microsoft.com/office/drawing/2014/main" xmlns="" id="{00000000-0008-0000-0800-0000E8020000}"/>
            </a:ext>
          </a:extLst>
        </xdr:cNvPr>
        <xdr:cNvSpPr txBox="1">
          <a:spLocks noChangeArrowheads="1"/>
        </xdr:cNvSpPr>
      </xdr:nvSpPr>
      <xdr:spPr bwMode="auto">
        <a:xfrm>
          <a:off x="23002875" y="7458075"/>
          <a:ext cx="95250" cy="44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60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0</xdr:rowOff>
    </xdr:from>
    <xdr:ext cx="95250" cy="171450"/>
    <xdr:sp macro="" textlink="">
      <xdr:nvSpPr>
        <xdr:cNvPr id="1560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24</xdr:row>
      <xdr:rowOff>15875</xdr:rowOff>
    </xdr:from>
    <xdr:ext cx="95250" cy="171450"/>
    <xdr:sp macro="" textlink="">
      <xdr:nvSpPr>
        <xdr:cNvPr id="1560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7026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56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61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61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61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61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61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5615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5616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5617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21</xdr:row>
      <xdr:rowOff>0</xdr:rowOff>
    </xdr:from>
    <xdr:ext cx="95250" cy="171450"/>
    <xdr:sp macro="" textlink="">
      <xdr:nvSpPr>
        <xdr:cNvPr id="15618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24</xdr:row>
      <xdr:rowOff>504825</xdr:rowOff>
    </xdr:from>
    <xdr:ext cx="95250" cy="442269"/>
    <xdr:sp macro="" textlink="">
      <xdr:nvSpPr>
        <xdr:cNvPr id="1561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504825</xdr:rowOff>
    </xdr:from>
    <xdr:ext cx="95250" cy="444014"/>
    <xdr:sp macro="" textlink="">
      <xdr:nvSpPr>
        <xdr:cNvPr id="15620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896302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171450</xdr:rowOff>
    </xdr:to>
    <xdr:sp macro="" textlink="">
      <xdr:nvSpPr>
        <xdr:cNvPr id="15621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171450</xdr:rowOff>
    </xdr:to>
    <xdr:sp macro="" textlink="">
      <xdr:nvSpPr>
        <xdr:cNvPr id="15622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171450</xdr:rowOff>
    </xdr:to>
    <xdr:sp macro="" textlink="">
      <xdr:nvSpPr>
        <xdr:cNvPr id="15623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171450</xdr:rowOff>
    </xdr:to>
    <xdr:sp macro="" textlink="">
      <xdr:nvSpPr>
        <xdr:cNvPr id="15624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1562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1562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1562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1562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15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26</xdr:row>
      <xdr:rowOff>0</xdr:rowOff>
    </xdr:from>
    <xdr:ext cx="95250" cy="171450"/>
    <xdr:sp macro="" textlink="">
      <xdr:nvSpPr>
        <xdr:cNvPr id="15630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26</xdr:row>
      <xdr:rowOff>0</xdr:rowOff>
    </xdr:from>
    <xdr:ext cx="95250" cy="171450"/>
    <xdr:sp macro="" textlink="">
      <xdr:nvSpPr>
        <xdr:cNvPr id="15631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26</xdr:row>
      <xdr:rowOff>0</xdr:rowOff>
    </xdr:from>
    <xdr:ext cx="95250" cy="171450"/>
    <xdr:sp macro="" textlink="">
      <xdr:nvSpPr>
        <xdr:cNvPr id="15632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26</xdr:row>
      <xdr:rowOff>0</xdr:rowOff>
    </xdr:from>
    <xdr:ext cx="95250" cy="171450"/>
    <xdr:sp macro="" textlink="">
      <xdr:nvSpPr>
        <xdr:cNvPr id="15633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29</xdr:row>
      <xdr:rowOff>504825</xdr:rowOff>
    </xdr:from>
    <xdr:ext cx="95250" cy="442269"/>
    <xdr:sp macro="" textlink="">
      <xdr:nvSpPr>
        <xdr:cNvPr id="1563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29</xdr:row>
      <xdr:rowOff>0</xdr:rowOff>
    </xdr:from>
    <xdr:ext cx="95250" cy="171450"/>
    <xdr:sp macro="" textlink="">
      <xdr:nvSpPr>
        <xdr:cNvPr id="15635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29</xdr:row>
      <xdr:rowOff>0</xdr:rowOff>
    </xdr:from>
    <xdr:ext cx="95250" cy="171450"/>
    <xdr:sp macro="" textlink="">
      <xdr:nvSpPr>
        <xdr:cNvPr id="15636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29</xdr:row>
      <xdr:rowOff>0</xdr:rowOff>
    </xdr:from>
    <xdr:ext cx="95250" cy="171450"/>
    <xdr:sp macro="" textlink="">
      <xdr:nvSpPr>
        <xdr:cNvPr id="15637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29</xdr:row>
      <xdr:rowOff>0</xdr:rowOff>
    </xdr:from>
    <xdr:ext cx="95250" cy="171450"/>
    <xdr:sp macro="" textlink="">
      <xdr:nvSpPr>
        <xdr:cNvPr id="15638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29</xdr:row>
      <xdr:rowOff>504825</xdr:rowOff>
    </xdr:from>
    <xdr:ext cx="95250" cy="213632"/>
    <xdr:sp macro="" textlink="">
      <xdr:nvSpPr>
        <xdr:cNvPr id="15639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1564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1564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29</xdr:row>
      <xdr:rowOff>15875</xdr:rowOff>
    </xdr:from>
    <xdr:ext cx="95250" cy="171450"/>
    <xdr:sp macro="" textlink="">
      <xdr:nvSpPr>
        <xdr:cNvPr id="1564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94075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156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64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64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64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64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64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26</xdr:row>
      <xdr:rowOff>0</xdr:rowOff>
    </xdr:from>
    <xdr:ext cx="95250" cy="171450"/>
    <xdr:sp macro="" textlink="">
      <xdr:nvSpPr>
        <xdr:cNvPr id="15649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26</xdr:row>
      <xdr:rowOff>0</xdr:rowOff>
    </xdr:from>
    <xdr:ext cx="95250" cy="171450"/>
    <xdr:sp macro="" textlink="">
      <xdr:nvSpPr>
        <xdr:cNvPr id="15650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26</xdr:row>
      <xdr:rowOff>0</xdr:rowOff>
    </xdr:from>
    <xdr:ext cx="95250" cy="171450"/>
    <xdr:sp macro="" textlink="">
      <xdr:nvSpPr>
        <xdr:cNvPr id="15651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26</xdr:row>
      <xdr:rowOff>0</xdr:rowOff>
    </xdr:from>
    <xdr:ext cx="95250" cy="171450"/>
    <xdr:sp macro="" textlink="">
      <xdr:nvSpPr>
        <xdr:cNvPr id="15652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29</xdr:row>
      <xdr:rowOff>504825</xdr:rowOff>
    </xdr:from>
    <xdr:ext cx="95250" cy="442269"/>
    <xdr:sp macro="" textlink="">
      <xdr:nvSpPr>
        <xdr:cNvPr id="1565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25</xdr:row>
      <xdr:rowOff>504825</xdr:rowOff>
    </xdr:from>
    <xdr:to>
      <xdr:col>21</xdr:col>
      <xdr:colOff>95250</xdr:colOff>
      <xdr:row>26</xdr:row>
      <xdr:rowOff>5941</xdr:rowOff>
    </xdr:to>
    <xdr:sp macro="" textlink="">
      <xdr:nvSpPr>
        <xdr:cNvPr id="1565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905750"/>
          <a:ext cx="95250" cy="5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0</xdr:colOff>
      <xdr:row>31</xdr:row>
      <xdr:rowOff>0</xdr:rowOff>
    </xdr:from>
    <xdr:ext cx="95250" cy="444014"/>
    <xdr:sp macro="" textlink="">
      <xdr:nvSpPr>
        <xdr:cNvPr id="15655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5656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5657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5658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5659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66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66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66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66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6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5665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5666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5667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5668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566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5670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5671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5672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5673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213632"/>
    <xdr:sp macro="" textlink="">
      <xdr:nvSpPr>
        <xdr:cNvPr id="15674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67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67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567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56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679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680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681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682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683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5684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5685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5686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5687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568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68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112531</xdr:rowOff>
    </xdr:to>
    <xdr:sp macro="" textlink="">
      <xdr:nvSpPr>
        <xdr:cNvPr id="1569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569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569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444014"/>
    <xdr:sp macro="" textlink="">
      <xdr:nvSpPr>
        <xdr:cNvPr id="15694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5695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5696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5697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5698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69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70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70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70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5704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5705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5706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5707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570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5709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5710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5711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5712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213632"/>
    <xdr:sp macro="" textlink="">
      <xdr:nvSpPr>
        <xdr:cNvPr id="15713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71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71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571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57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718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719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720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721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722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5723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5724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5725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5726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572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72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112531</xdr:rowOff>
    </xdr:to>
    <xdr:sp macro="" textlink="">
      <xdr:nvSpPr>
        <xdr:cNvPr id="1572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112531</xdr:rowOff>
    </xdr:to>
    <xdr:sp macro="" textlink="">
      <xdr:nvSpPr>
        <xdr:cNvPr id="1573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15731" name="Text Box 15">
          <a:extLst>
            <a:ext uri="{FF2B5EF4-FFF2-40B4-BE49-F238E27FC236}">
              <a16:creationId xmlns:a16="http://schemas.microsoft.com/office/drawing/2014/main" xmlns="" id="{85512673-BE7A-4079-B230-14E99C8BAC32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6532</xdr:rowOff>
    </xdr:to>
    <xdr:sp macro="" textlink="">
      <xdr:nvSpPr>
        <xdr:cNvPr id="1573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6532</xdr:rowOff>
    </xdr:to>
    <xdr:sp macro="" textlink="">
      <xdr:nvSpPr>
        <xdr:cNvPr id="1573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6532</xdr:rowOff>
    </xdr:to>
    <xdr:sp macro="" textlink="">
      <xdr:nvSpPr>
        <xdr:cNvPr id="1573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6532</xdr:rowOff>
    </xdr:to>
    <xdr:sp macro="" textlink="">
      <xdr:nvSpPr>
        <xdr:cNvPr id="1573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73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73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112531</xdr:rowOff>
    </xdr:to>
    <xdr:sp macro="" textlink="">
      <xdr:nvSpPr>
        <xdr:cNvPr id="1573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111522</xdr:rowOff>
    </xdr:to>
    <xdr:sp macro="" textlink="">
      <xdr:nvSpPr>
        <xdr:cNvPr id="1573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111522</xdr:rowOff>
    </xdr:to>
    <xdr:sp macro="" textlink="">
      <xdr:nvSpPr>
        <xdr:cNvPr id="1574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111522</xdr:rowOff>
    </xdr:to>
    <xdr:sp macro="" textlink="">
      <xdr:nvSpPr>
        <xdr:cNvPr id="1574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30</xdr:row>
      <xdr:rowOff>301625</xdr:rowOff>
    </xdr:from>
    <xdr:to>
      <xdr:col>21</xdr:col>
      <xdr:colOff>97630</xdr:colOff>
      <xdr:row>31</xdr:row>
      <xdr:rowOff>4366</xdr:rowOff>
    </xdr:to>
    <xdr:sp macro="" textlink="">
      <xdr:nvSpPr>
        <xdr:cNvPr id="1574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121900"/>
          <a:ext cx="97630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30</xdr:row>
      <xdr:rowOff>301625</xdr:rowOff>
    </xdr:from>
    <xdr:to>
      <xdr:col>21</xdr:col>
      <xdr:colOff>97630</xdr:colOff>
      <xdr:row>31</xdr:row>
      <xdr:rowOff>4366</xdr:rowOff>
    </xdr:to>
    <xdr:sp macro="" textlink="">
      <xdr:nvSpPr>
        <xdr:cNvPr id="1574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121900"/>
          <a:ext cx="97630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30</xdr:row>
      <xdr:rowOff>301625</xdr:rowOff>
    </xdr:from>
    <xdr:to>
      <xdr:col>21</xdr:col>
      <xdr:colOff>97630</xdr:colOff>
      <xdr:row>31</xdr:row>
      <xdr:rowOff>4366</xdr:rowOff>
    </xdr:to>
    <xdr:sp macro="" textlink="">
      <xdr:nvSpPr>
        <xdr:cNvPr id="1574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121900"/>
          <a:ext cx="97630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30</xdr:row>
      <xdr:rowOff>301625</xdr:rowOff>
    </xdr:from>
    <xdr:to>
      <xdr:col>21</xdr:col>
      <xdr:colOff>97630</xdr:colOff>
      <xdr:row>31</xdr:row>
      <xdr:rowOff>4366</xdr:rowOff>
    </xdr:to>
    <xdr:sp macro="" textlink="">
      <xdr:nvSpPr>
        <xdr:cNvPr id="1574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121900"/>
          <a:ext cx="97630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30</xdr:row>
      <xdr:rowOff>301625</xdr:rowOff>
    </xdr:from>
    <xdr:to>
      <xdr:col>21</xdr:col>
      <xdr:colOff>97630</xdr:colOff>
      <xdr:row>31</xdr:row>
      <xdr:rowOff>109356</xdr:rowOff>
    </xdr:to>
    <xdr:sp macro="" textlink="">
      <xdr:nvSpPr>
        <xdr:cNvPr id="1574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121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30</xdr:row>
      <xdr:rowOff>301625</xdr:rowOff>
    </xdr:from>
    <xdr:to>
      <xdr:col>21</xdr:col>
      <xdr:colOff>97630</xdr:colOff>
      <xdr:row>31</xdr:row>
      <xdr:rowOff>109356</xdr:rowOff>
    </xdr:to>
    <xdr:sp macro="" textlink="">
      <xdr:nvSpPr>
        <xdr:cNvPr id="1574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121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30</xdr:row>
      <xdr:rowOff>301625</xdr:rowOff>
    </xdr:from>
    <xdr:to>
      <xdr:col>21</xdr:col>
      <xdr:colOff>97630</xdr:colOff>
      <xdr:row>31</xdr:row>
      <xdr:rowOff>109356</xdr:rowOff>
    </xdr:to>
    <xdr:sp macro="" textlink="">
      <xdr:nvSpPr>
        <xdr:cNvPr id="1574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121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7541</xdr:rowOff>
    </xdr:to>
    <xdr:sp macro="" textlink="">
      <xdr:nvSpPr>
        <xdr:cNvPr id="1574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7541</xdr:rowOff>
    </xdr:to>
    <xdr:sp macro="" textlink="">
      <xdr:nvSpPr>
        <xdr:cNvPr id="1575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7541</xdr:rowOff>
    </xdr:to>
    <xdr:sp macro="" textlink="">
      <xdr:nvSpPr>
        <xdr:cNvPr id="1575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7541</xdr:rowOff>
    </xdr:to>
    <xdr:sp macro="" textlink="">
      <xdr:nvSpPr>
        <xdr:cNvPr id="1575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75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75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75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75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75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75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111522</xdr:rowOff>
    </xdr:to>
    <xdr:sp macro="" textlink="">
      <xdr:nvSpPr>
        <xdr:cNvPr id="1575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111522</xdr:rowOff>
    </xdr:to>
    <xdr:sp macro="" textlink="">
      <xdr:nvSpPr>
        <xdr:cNvPr id="1576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111522</xdr:rowOff>
    </xdr:to>
    <xdr:sp macro="" textlink="">
      <xdr:nvSpPr>
        <xdr:cNvPr id="1576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111522</xdr:rowOff>
    </xdr:to>
    <xdr:sp macro="" textlink="">
      <xdr:nvSpPr>
        <xdr:cNvPr id="1576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111522</xdr:rowOff>
    </xdr:to>
    <xdr:sp macro="" textlink="">
      <xdr:nvSpPr>
        <xdr:cNvPr id="1576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25</xdr:row>
      <xdr:rowOff>301625</xdr:rowOff>
    </xdr:from>
    <xdr:to>
      <xdr:col>21</xdr:col>
      <xdr:colOff>97630</xdr:colOff>
      <xdr:row>26</xdr:row>
      <xdr:rowOff>111522</xdr:rowOff>
    </xdr:to>
    <xdr:sp macro="" textlink="">
      <xdr:nvSpPr>
        <xdr:cNvPr id="1576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30</xdr:row>
      <xdr:rowOff>301625</xdr:rowOff>
    </xdr:from>
    <xdr:to>
      <xdr:col>21</xdr:col>
      <xdr:colOff>97630</xdr:colOff>
      <xdr:row>31</xdr:row>
      <xdr:rowOff>109356</xdr:rowOff>
    </xdr:to>
    <xdr:sp macro="" textlink="">
      <xdr:nvSpPr>
        <xdr:cNvPr id="1576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121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30</xdr:row>
      <xdr:rowOff>301625</xdr:rowOff>
    </xdr:from>
    <xdr:to>
      <xdr:col>21</xdr:col>
      <xdr:colOff>97630</xdr:colOff>
      <xdr:row>31</xdr:row>
      <xdr:rowOff>109356</xdr:rowOff>
    </xdr:to>
    <xdr:sp macro="" textlink="">
      <xdr:nvSpPr>
        <xdr:cNvPr id="1576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121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30</xdr:row>
      <xdr:rowOff>301625</xdr:rowOff>
    </xdr:from>
    <xdr:to>
      <xdr:col>21</xdr:col>
      <xdr:colOff>97630</xdr:colOff>
      <xdr:row>31</xdr:row>
      <xdr:rowOff>109356</xdr:rowOff>
    </xdr:to>
    <xdr:sp macro="" textlink="">
      <xdr:nvSpPr>
        <xdr:cNvPr id="1576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121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76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76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112531</xdr:rowOff>
    </xdr:to>
    <xdr:sp macro="" textlink="">
      <xdr:nvSpPr>
        <xdr:cNvPr id="1577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22</xdr:row>
      <xdr:rowOff>504825</xdr:rowOff>
    </xdr:from>
    <xdr:ext cx="95250" cy="442269"/>
    <xdr:sp macro="" textlink="">
      <xdr:nvSpPr>
        <xdr:cNvPr id="15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504825</xdr:rowOff>
    </xdr:from>
    <xdr:ext cx="95250" cy="213632"/>
    <xdr:sp macro="" textlink="">
      <xdr:nvSpPr>
        <xdr:cNvPr id="157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5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57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7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7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7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7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5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8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0</xdr:rowOff>
    </xdr:from>
    <xdr:ext cx="95250" cy="171450"/>
    <xdr:sp macro="" textlink="">
      <xdr:nvSpPr>
        <xdr:cNvPr id="1578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24</xdr:row>
      <xdr:rowOff>15875</xdr:rowOff>
    </xdr:from>
    <xdr:ext cx="95250" cy="171450"/>
    <xdr:sp macro="" textlink="">
      <xdr:nvSpPr>
        <xdr:cNvPr id="1578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7026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57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15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157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57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57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27</xdr:row>
      <xdr:rowOff>0</xdr:rowOff>
    </xdr:from>
    <xdr:ext cx="95250" cy="171450"/>
    <xdr:sp macro="" textlink="">
      <xdr:nvSpPr>
        <xdr:cNvPr id="1578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8534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27</xdr:row>
      <xdr:rowOff>0</xdr:rowOff>
    </xdr:from>
    <xdr:ext cx="95250" cy="171450"/>
    <xdr:sp macro="" textlink="">
      <xdr:nvSpPr>
        <xdr:cNvPr id="1578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8534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27</xdr:row>
      <xdr:rowOff>0</xdr:rowOff>
    </xdr:from>
    <xdr:ext cx="95250" cy="171450"/>
    <xdr:sp macro="" textlink="">
      <xdr:nvSpPr>
        <xdr:cNvPr id="1579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8534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27</xdr:row>
      <xdr:rowOff>0</xdr:rowOff>
    </xdr:from>
    <xdr:ext cx="95250" cy="171450"/>
    <xdr:sp macro="" textlink="">
      <xdr:nvSpPr>
        <xdr:cNvPr id="1579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8534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27</xdr:row>
      <xdr:rowOff>0</xdr:rowOff>
    </xdr:from>
    <xdr:ext cx="95250" cy="171450"/>
    <xdr:sp macro="" textlink="">
      <xdr:nvSpPr>
        <xdr:cNvPr id="157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8534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27</xdr:row>
      <xdr:rowOff>0</xdr:rowOff>
    </xdr:from>
    <xdr:ext cx="95250" cy="171450"/>
    <xdr:sp macro="" textlink="">
      <xdr:nvSpPr>
        <xdr:cNvPr id="157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8534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27</xdr:row>
      <xdr:rowOff>15875</xdr:rowOff>
    </xdr:from>
    <xdr:ext cx="95250" cy="171450"/>
    <xdr:sp macro="" textlink="">
      <xdr:nvSpPr>
        <xdr:cNvPr id="157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855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0</xdr:rowOff>
    </xdr:from>
    <xdr:ext cx="95250" cy="171450"/>
    <xdr:sp macro="" textlink="">
      <xdr:nvSpPr>
        <xdr:cNvPr id="1579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89630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0</xdr:rowOff>
    </xdr:from>
    <xdr:ext cx="95250" cy="171450"/>
    <xdr:sp macro="" textlink="">
      <xdr:nvSpPr>
        <xdr:cNvPr id="1579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89630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0</xdr:rowOff>
    </xdr:from>
    <xdr:ext cx="95250" cy="171450"/>
    <xdr:sp macro="" textlink="">
      <xdr:nvSpPr>
        <xdr:cNvPr id="1579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89630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0</xdr:rowOff>
    </xdr:from>
    <xdr:ext cx="95250" cy="171450"/>
    <xdr:sp macro="" textlink="">
      <xdr:nvSpPr>
        <xdr:cNvPr id="1579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89630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442269"/>
    <xdr:sp macro="" textlink="">
      <xdr:nvSpPr>
        <xdr:cNvPr id="15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0</xdr:rowOff>
    </xdr:from>
    <xdr:ext cx="95250" cy="171450"/>
    <xdr:sp macro="" textlink="">
      <xdr:nvSpPr>
        <xdr:cNvPr id="1580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89630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0</xdr:rowOff>
    </xdr:from>
    <xdr:ext cx="95250" cy="171450"/>
    <xdr:sp macro="" textlink="">
      <xdr:nvSpPr>
        <xdr:cNvPr id="1580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89630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28</xdr:row>
      <xdr:rowOff>15875</xdr:rowOff>
    </xdr:from>
    <xdr:ext cx="95250" cy="171450"/>
    <xdr:sp macro="" textlink="">
      <xdr:nvSpPr>
        <xdr:cNvPr id="1580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897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213632"/>
    <xdr:sp macro="" textlink="">
      <xdr:nvSpPr>
        <xdr:cNvPr id="158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27</xdr:row>
      <xdr:rowOff>504825</xdr:rowOff>
    </xdr:from>
    <xdr:ext cx="95250" cy="442269"/>
    <xdr:sp macro="" textlink="">
      <xdr:nvSpPr>
        <xdr:cNvPr id="158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27</xdr:row>
      <xdr:rowOff>504825</xdr:rowOff>
    </xdr:from>
    <xdr:ext cx="95250" cy="213632"/>
    <xdr:sp macro="" textlink="">
      <xdr:nvSpPr>
        <xdr:cNvPr id="158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1580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1580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1580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1580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158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1581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1581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29</xdr:row>
      <xdr:rowOff>15875</xdr:rowOff>
    </xdr:from>
    <xdr:ext cx="95250" cy="171450"/>
    <xdr:sp macro="" textlink="">
      <xdr:nvSpPr>
        <xdr:cNvPr id="1581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94075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158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442269"/>
    <xdr:sp macro="" textlink="">
      <xdr:nvSpPr>
        <xdr:cNvPr id="15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213632"/>
    <xdr:sp macro="" textlink="">
      <xdr:nvSpPr>
        <xdr:cNvPr id="158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0</xdr:rowOff>
    </xdr:from>
    <xdr:ext cx="95250" cy="171450"/>
    <xdr:sp macro="" textlink="">
      <xdr:nvSpPr>
        <xdr:cNvPr id="1581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0</xdr:rowOff>
    </xdr:from>
    <xdr:ext cx="95250" cy="171450"/>
    <xdr:sp macro="" textlink="">
      <xdr:nvSpPr>
        <xdr:cNvPr id="1581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0</xdr:rowOff>
    </xdr:from>
    <xdr:ext cx="95250" cy="171450"/>
    <xdr:sp macro="" textlink="">
      <xdr:nvSpPr>
        <xdr:cNvPr id="1581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0</xdr:rowOff>
    </xdr:from>
    <xdr:ext cx="95250" cy="171450"/>
    <xdr:sp macro="" textlink="">
      <xdr:nvSpPr>
        <xdr:cNvPr id="1582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0</xdr:rowOff>
    </xdr:from>
    <xdr:ext cx="95250" cy="171450"/>
    <xdr:sp macro="" textlink="">
      <xdr:nvSpPr>
        <xdr:cNvPr id="1582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0</xdr:rowOff>
    </xdr:from>
    <xdr:ext cx="95250" cy="171450"/>
    <xdr:sp macro="" textlink="">
      <xdr:nvSpPr>
        <xdr:cNvPr id="1582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30</xdr:row>
      <xdr:rowOff>15875</xdr:rowOff>
    </xdr:from>
    <xdr:ext cx="95250" cy="171450"/>
    <xdr:sp macro="" textlink="">
      <xdr:nvSpPr>
        <xdr:cNvPr id="1582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98361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15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15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158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82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82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82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83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15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83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83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29</xdr:row>
      <xdr:rowOff>15875</xdr:rowOff>
    </xdr:from>
    <xdr:ext cx="95250" cy="171450"/>
    <xdr:sp macro="" textlink="">
      <xdr:nvSpPr>
        <xdr:cNvPr id="1583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94075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158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0</xdr:rowOff>
    </xdr:from>
    <xdr:ext cx="95250" cy="171450"/>
    <xdr:sp macro="" textlink="">
      <xdr:nvSpPr>
        <xdr:cNvPr id="1583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8534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0</xdr:rowOff>
    </xdr:from>
    <xdr:ext cx="95250" cy="171450"/>
    <xdr:sp macro="" textlink="">
      <xdr:nvSpPr>
        <xdr:cNvPr id="1583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8534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0</xdr:rowOff>
    </xdr:from>
    <xdr:ext cx="95250" cy="171450"/>
    <xdr:sp macro="" textlink="">
      <xdr:nvSpPr>
        <xdr:cNvPr id="1583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8534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0</xdr:rowOff>
    </xdr:from>
    <xdr:ext cx="95250" cy="171450"/>
    <xdr:sp macro="" textlink="">
      <xdr:nvSpPr>
        <xdr:cNvPr id="1583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8534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15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0</xdr:rowOff>
    </xdr:from>
    <xdr:ext cx="95250" cy="171450"/>
    <xdr:sp macro="" textlink="">
      <xdr:nvSpPr>
        <xdr:cNvPr id="1584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8534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0</xdr:rowOff>
    </xdr:from>
    <xdr:ext cx="95250" cy="171450"/>
    <xdr:sp macro="" textlink="">
      <xdr:nvSpPr>
        <xdr:cNvPr id="1584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8534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27</xdr:row>
      <xdr:rowOff>15875</xdr:rowOff>
    </xdr:from>
    <xdr:ext cx="95250" cy="171450"/>
    <xdr:sp macro="" textlink="">
      <xdr:nvSpPr>
        <xdr:cNvPr id="1584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855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158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15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15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0</xdr:rowOff>
    </xdr:from>
    <xdr:ext cx="95250" cy="171450"/>
    <xdr:sp macro="" textlink="">
      <xdr:nvSpPr>
        <xdr:cNvPr id="1584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0</xdr:rowOff>
    </xdr:from>
    <xdr:ext cx="95250" cy="171450"/>
    <xdr:sp macro="" textlink="">
      <xdr:nvSpPr>
        <xdr:cNvPr id="1584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0</xdr:rowOff>
    </xdr:from>
    <xdr:ext cx="95250" cy="171450"/>
    <xdr:sp macro="" textlink="">
      <xdr:nvSpPr>
        <xdr:cNvPr id="1584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0</xdr:rowOff>
    </xdr:from>
    <xdr:ext cx="95250" cy="171450"/>
    <xdr:sp macro="" textlink="">
      <xdr:nvSpPr>
        <xdr:cNvPr id="1585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15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0</xdr:rowOff>
    </xdr:from>
    <xdr:ext cx="95250" cy="171450"/>
    <xdr:sp macro="" textlink="">
      <xdr:nvSpPr>
        <xdr:cNvPr id="1585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0</xdr:rowOff>
    </xdr:from>
    <xdr:ext cx="95250" cy="171450"/>
    <xdr:sp macro="" textlink="">
      <xdr:nvSpPr>
        <xdr:cNvPr id="1585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28</xdr:row>
      <xdr:rowOff>15875</xdr:rowOff>
    </xdr:from>
    <xdr:ext cx="95250" cy="171450"/>
    <xdr:sp macro="" textlink="">
      <xdr:nvSpPr>
        <xdr:cNvPr id="1585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897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158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158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158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85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85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86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86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158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86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1586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29</xdr:row>
      <xdr:rowOff>15875</xdr:rowOff>
    </xdr:from>
    <xdr:ext cx="95250" cy="171450"/>
    <xdr:sp macro="" textlink="">
      <xdr:nvSpPr>
        <xdr:cNvPr id="1586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94075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158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15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158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0</xdr:rowOff>
    </xdr:from>
    <xdr:ext cx="95250" cy="171450"/>
    <xdr:sp macro="" textlink="">
      <xdr:nvSpPr>
        <xdr:cNvPr id="1586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0</xdr:rowOff>
    </xdr:from>
    <xdr:ext cx="95250" cy="171450"/>
    <xdr:sp macro="" textlink="">
      <xdr:nvSpPr>
        <xdr:cNvPr id="1587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0</xdr:rowOff>
    </xdr:from>
    <xdr:ext cx="95250" cy="171450"/>
    <xdr:sp macro="" textlink="">
      <xdr:nvSpPr>
        <xdr:cNvPr id="1587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0</xdr:rowOff>
    </xdr:from>
    <xdr:ext cx="95250" cy="171450"/>
    <xdr:sp macro="" textlink="">
      <xdr:nvSpPr>
        <xdr:cNvPr id="1587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0</xdr:rowOff>
    </xdr:from>
    <xdr:ext cx="95250" cy="171450"/>
    <xdr:sp macro="" textlink="">
      <xdr:nvSpPr>
        <xdr:cNvPr id="1587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0</xdr:rowOff>
    </xdr:from>
    <xdr:ext cx="95250" cy="171450"/>
    <xdr:sp macro="" textlink="">
      <xdr:nvSpPr>
        <xdr:cNvPr id="1587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30</xdr:row>
      <xdr:rowOff>15875</xdr:rowOff>
    </xdr:from>
    <xdr:ext cx="95250" cy="171450"/>
    <xdr:sp macro="" textlink="">
      <xdr:nvSpPr>
        <xdr:cNvPr id="1587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98361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158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158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58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8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8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8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8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8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8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588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8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8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9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9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9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9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9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589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58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9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89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0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0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0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0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590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59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0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0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0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1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1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1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591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59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1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1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2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2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2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2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592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59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92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92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92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93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93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1593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5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59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59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5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93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93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93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94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94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594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1594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59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59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4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4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4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4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5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5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5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595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5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5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5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6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6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6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6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596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59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6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7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7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7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7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7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7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597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59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8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8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8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8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8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8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598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59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599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9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9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9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9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9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599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599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0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0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0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0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0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0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01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0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1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1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1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1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1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2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2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02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0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2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2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2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3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3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03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03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0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16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160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160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16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160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16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160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16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160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27</xdr:row>
      <xdr:rowOff>504825</xdr:rowOff>
    </xdr:from>
    <xdr:ext cx="95250" cy="442269"/>
    <xdr:sp macro="" textlink="">
      <xdr:nvSpPr>
        <xdr:cNvPr id="16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27</xdr:row>
      <xdr:rowOff>504825</xdr:rowOff>
    </xdr:from>
    <xdr:ext cx="95250" cy="213632"/>
    <xdr:sp macro="" textlink="">
      <xdr:nvSpPr>
        <xdr:cNvPr id="160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442269"/>
    <xdr:sp macro="" textlink="">
      <xdr:nvSpPr>
        <xdr:cNvPr id="160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213632"/>
    <xdr:sp macro="" textlink="">
      <xdr:nvSpPr>
        <xdr:cNvPr id="160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442269"/>
    <xdr:sp macro="" textlink="">
      <xdr:nvSpPr>
        <xdr:cNvPr id="16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213632"/>
    <xdr:sp macro="" textlink="">
      <xdr:nvSpPr>
        <xdr:cNvPr id="160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16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160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442269"/>
    <xdr:sp macro="" textlink="">
      <xdr:nvSpPr>
        <xdr:cNvPr id="16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213632"/>
    <xdr:sp macro="" textlink="">
      <xdr:nvSpPr>
        <xdr:cNvPr id="160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16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160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16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160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16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160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16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160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16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160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16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160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16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160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16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160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16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160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16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160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16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160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16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160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16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160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16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160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16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16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8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8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9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9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9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09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0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0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1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3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3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4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4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5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5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7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7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8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8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9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9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0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0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623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624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624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624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444014"/>
    <xdr:sp macro="" textlink="">
      <xdr:nvSpPr>
        <xdr:cNvPr id="16244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6245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6246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6247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6248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4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5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5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5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6254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6255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6256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6257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625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6259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6260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6261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6262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213632"/>
    <xdr:sp macro="" textlink="">
      <xdr:nvSpPr>
        <xdr:cNvPr id="16263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6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6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26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2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268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269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270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271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272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6273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6274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6275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6276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627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627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627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628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628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628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628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8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8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8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8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9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9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9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29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9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29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0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0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0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0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30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3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0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1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1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1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1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1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1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31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3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2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2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2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2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2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2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32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3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3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3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3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3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3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3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3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33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3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4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4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4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4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4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4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35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5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5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5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5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5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6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6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36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3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3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3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3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8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8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3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9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9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1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1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2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2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3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3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4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4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5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5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6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6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4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5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650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650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650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650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444014"/>
    <xdr:sp macro="" textlink="">
      <xdr:nvSpPr>
        <xdr:cNvPr id="16507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6508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6509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6510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6511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1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1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1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1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6517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6518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6519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6520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652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6522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6523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6524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6525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213632"/>
    <xdr:sp macro="" textlink="">
      <xdr:nvSpPr>
        <xdr:cNvPr id="16526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2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2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52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531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532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533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534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535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6536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6537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6538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6539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654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654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654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654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654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654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654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4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5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5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5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5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5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5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55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5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6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6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6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6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6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6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56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5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7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7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7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7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7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7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7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57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5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8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8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8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8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8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8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59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5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59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9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9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9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59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0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0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60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6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0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0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0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1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1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1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61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6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1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1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2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2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2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2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2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62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3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3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3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3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3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63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63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6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4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4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6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6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6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6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7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7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8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8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9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9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0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0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2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2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3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3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676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676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676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677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7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7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678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678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678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678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444014"/>
    <xdr:sp macro="" textlink="">
      <xdr:nvSpPr>
        <xdr:cNvPr id="16790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6791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6792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6793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6794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79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79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79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79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6800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6801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6802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6803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680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6805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6806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6807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6808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213632"/>
    <xdr:sp macro="" textlink="">
      <xdr:nvSpPr>
        <xdr:cNvPr id="16809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1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1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81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8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81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81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81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81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681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6819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6820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6821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6822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682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188391</xdr:rowOff>
    </xdr:to>
    <xdr:sp macro="" textlink="">
      <xdr:nvSpPr>
        <xdr:cNvPr id="1682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188391</xdr:rowOff>
    </xdr:to>
    <xdr:sp macro="" textlink="">
      <xdr:nvSpPr>
        <xdr:cNvPr id="1682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188391</xdr:rowOff>
    </xdr:to>
    <xdr:sp macro="" textlink="">
      <xdr:nvSpPr>
        <xdr:cNvPr id="1682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188391</xdr:rowOff>
    </xdr:to>
    <xdr:sp macro="" textlink="">
      <xdr:nvSpPr>
        <xdr:cNvPr id="1682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188391</xdr:rowOff>
    </xdr:to>
    <xdr:sp macro="" textlink="">
      <xdr:nvSpPr>
        <xdr:cNvPr id="1682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188391</xdr:rowOff>
    </xdr:to>
    <xdr:sp macro="" textlink="">
      <xdr:nvSpPr>
        <xdr:cNvPr id="1682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3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3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3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3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3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3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3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83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8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4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4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4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4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4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4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85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8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5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5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5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5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5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6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6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86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8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8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8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7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7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8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8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8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8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8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88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8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9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9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9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9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9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89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89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8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0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90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90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90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90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90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90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90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9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91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91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91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91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91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691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691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69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2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2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69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4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4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5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5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6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6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8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8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9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9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6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0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0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1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1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04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05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05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05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5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5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06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06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07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07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444014"/>
    <xdr:sp macro="" textlink="">
      <xdr:nvSpPr>
        <xdr:cNvPr id="17073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074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075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076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077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07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07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08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08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083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084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085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086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08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088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089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090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091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213632"/>
    <xdr:sp macro="" textlink="">
      <xdr:nvSpPr>
        <xdr:cNvPr id="17092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09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09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09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0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097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098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099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100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101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102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103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104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105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10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188391</xdr:rowOff>
    </xdr:to>
    <xdr:sp macro="" textlink="">
      <xdr:nvSpPr>
        <xdr:cNvPr id="1710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188391</xdr:rowOff>
    </xdr:to>
    <xdr:sp macro="" textlink="">
      <xdr:nvSpPr>
        <xdr:cNvPr id="1710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188391</xdr:rowOff>
    </xdr:to>
    <xdr:sp macro="" textlink="">
      <xdr:nvSpPr>
        <xdr:cNvPr id="1710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188391</xdr:rowOff>
    </xdr:to>
    <xdr:sp macro="" textlink="">
      <xdr:nvSpPr>
        <xdr:cNvPr id="1711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188391</xdr:rowOff>
    </xdr:to>
    <xdr:sp macro="" textlink="">
      <xdr:nvSpPr>
        <xdr:cNvPr id="1711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188391</xdr:rowOff>
    </xdr:to>
    <xdr:sp macro="" textlink="">
      <xdr:nvSpPr>
        <xdr:cNvPr id="1711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1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1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1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1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1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2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2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12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1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2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2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2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3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3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3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13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1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3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3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4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4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4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4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4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14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5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5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5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5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5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5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15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1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6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6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6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6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6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6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6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16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1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7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7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7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7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7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7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17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1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8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8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8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8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8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8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9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19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1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9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9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9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19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20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20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20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2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0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1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2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2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2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3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4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5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5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6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6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7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7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8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8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9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29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33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33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33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33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4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4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35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35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35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35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444014"/>
    <xdr:sp macro="" textlink="">
      <xdr:nvSpPr>
        <xdr:cNvPr id="17356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357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358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359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360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36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36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36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36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366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367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368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369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37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371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372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373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374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213632"/>
    <xdr:sp macro="" textlink="">
      <xdr:nvSpPr>
        <xdr:cNvPr id="17375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37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37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37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3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38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38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38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38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38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385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386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387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388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38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188391</xdr:rowOff>
    </xdr:to>
    <xdr:sp macro="" textlink="">
      <xdr:nvSpPr>
        <xdr:cNvPr id="1739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188391</xdr:rowOff>
    </xdr:to>
    <xdr:sp macro="" textlink="">
      <xdr:nvSpPr>
        <xdr:cNvPr id="1739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188391</xdr:rowOff>
    </xdr:to>
    <xdr:sp macro="" textlink="">
      <xdr:nvSpPr>
        <xdr:cNvPr id="1739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188391</xdr:rowOff>
    </xdr:to>
    <xdr:sp macro="" textlink="">
      <xdr:nvSpPr>
        <xdr:cNvPr id="1739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188391</xdr:rowOff>
    </xdr:to>
    <xdr:sp macro="" textlink="">
      <xdr:nvSpPr>
        <xdr:cNvPr id="1739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188391</xdr:rowOff>
    </xdr:to>
    <xdr:sp macro="" textlink="">
      <xdr:nvSpPr>
        <xdr:cNvPr id="1739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39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39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0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0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0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0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0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40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4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1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1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1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1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1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1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41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4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2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2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2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2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2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2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2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42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4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3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3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3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3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3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3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43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4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4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4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4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4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4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4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5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45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4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5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5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5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5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6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6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46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4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6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6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6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7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7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7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7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47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4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7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8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8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8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8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48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48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4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9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9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4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4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0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1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2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2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3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3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4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4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5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5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7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7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8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8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61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61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61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61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2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2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6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63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63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63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63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444014"/>
    <xdr:sp macro="" textlink="">
      <xdr:nvSpPr>
        <xdr:cNvPr id="17639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640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641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642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643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4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4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4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4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649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650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651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652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65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654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655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656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657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213632"/>
    <xdr:sp macro="" textlink="">
      <xdr:nvSpPr>
        <xdr:cNvPr id="17658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5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6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66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6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663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664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665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666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667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668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669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670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671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67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767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767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767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767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767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767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8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8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8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8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8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8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8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68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6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9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9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9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9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9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69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69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7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0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0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0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0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0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0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1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71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1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1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1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1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2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2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72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2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2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2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3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3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3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3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73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7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3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4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4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4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4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4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74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7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5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5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5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5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5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5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5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75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7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6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6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6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6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6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76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76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7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7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7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7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9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9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0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0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1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1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2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3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4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4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5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5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6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6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89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89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90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90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0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0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7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91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91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92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92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444014"/>
    <xdr:sp macro="" textlink="">
      <xdr:nvSpPr>
        <xdr:cNvPr id="17922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923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924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925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7926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2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2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2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3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932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933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934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7935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793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937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938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939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7940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213632"/>
    <xdr:sp macro="" textlink="">
      <xdr:nvSpPr>
        <xdr:cNvPr id="17941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4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4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94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9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946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947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948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949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7950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951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952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953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7954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795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795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795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795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795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796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796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6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6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6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6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6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6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7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97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9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7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7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7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7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8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8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98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9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8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8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8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9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9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79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79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7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799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0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0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0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0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0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00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0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1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1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1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1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1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1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1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01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0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2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2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2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2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2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2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02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0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3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3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3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3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3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3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3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04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0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4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4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4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4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4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05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05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0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5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5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7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7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8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8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09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0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1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1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2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2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3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3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4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4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18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18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18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18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9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9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20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20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20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20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444014"/>
    <xdr:sp macro="" textlink="">
      <xdr:nvSpPr>
        <xdr:cNvPr id="18205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8206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8207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8208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8209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1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1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1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1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8215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8216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8217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8218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21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8220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8221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8222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8223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213632"/>
    <xdr:sp macro="" textlink="">
      <xdr:nvSpPr>
        <xdr:cNvPr id="18224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2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2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22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2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229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230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231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232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233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8234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8235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8236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8237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23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823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824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824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824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31</xdr:row>
      <xdr:rowOff>188392</xdr:rowOff>
    </xdr:to>
    <xdr:sp macro="" textlink="">
      <xdr:nvSpPr>
        <xdr:cNvPr id="1824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31</xdr:row>
      <xdr:rowOff>188392</xdr:rowOff>
    </xdr:to>
    <xdr:sp macro="" textlink="">
      <xdr:nvSpPr>
        <xdr:cNvPr id="1824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4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4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4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5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5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5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5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25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2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5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6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6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6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6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6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26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2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7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7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7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7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7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7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7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27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2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8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8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8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8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8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8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28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2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29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9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9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9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9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9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29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30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3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0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0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0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0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0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1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31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3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1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1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1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1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2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2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2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32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3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2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2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3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3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3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33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33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3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4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4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3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3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5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5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7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7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8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8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9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9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0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0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1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2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3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3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46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46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46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46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7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7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48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48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48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48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444014"/>
    <xdr:sp macro="" textlink="">
      <xdr:nvSpPr>
        <xdr:cNvPr id="18488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8489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8490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8491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8492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49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49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49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49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8498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8499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8500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8501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502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8503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8504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8505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8506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213632"/>
    <xdr:sp macro="" textlink="">
      <xdr:nvSpPr>
        <xdr:cNvPr id="18507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0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0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51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5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512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513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514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515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516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8517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8518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8519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8520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52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32</xdr:row>
      <xdr:rowOff>614</xdr:rowOff>
    </xdr:to>
    <xdr:sp macro="" textlink="">
      <xdr:nvSpPr>
        <xdr:cNvPr id="1852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7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32</xdr:row>
      <xdr:rowOff>614</xdr:rowOff>
    </xdr:to>
    <xdr:sp macro="" textlink="">
      <xdr:nvSpPr>
        <xdr:cNvPr id="1852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7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32</xdr:row>
      <xdr:rowOff>614</xdr:rowOff>
    </xdr:to>
    <xdr:sp macro="" textlink="">
      <xdr:nvSpPr>
        <xdr:cNvPr id="1852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7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32</xdr:row>
      <xdr:rowOff>614</xdr:rowOff>
    </xdr:to>
    <xdr:sp macro="" textlink="">
      <xdr:nvSpPr>
        <xdr:cNvPr id="1852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7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32</xdr:row>
      <xdr:rowOff>614</xdr:rowOff>
    </xdr:to>
    <xdr:sp macro="" textlink="">
      <xdr:nvSpPr>
        <xdr:cNvPr id="1852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7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32</xdr:row>
      <xdr:rowOff>614</xdr:rowOff>
    </xdr:to>
    <xdr:sp macro="" textlink="">
      <xdr:nvSpPr>
        <xdr:cNvPr id="1852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7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3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3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3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3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3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3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3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53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5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4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4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4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4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4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4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54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5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5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5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5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5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5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5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5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56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5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6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6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6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6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6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7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57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5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7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7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7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7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8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8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8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58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5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8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8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9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9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5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5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5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59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60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60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60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60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60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60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60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6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61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61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61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61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61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61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61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6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2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2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6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6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4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4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5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5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6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6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7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7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8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9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0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0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1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1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74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74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75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75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5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5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7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76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76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769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77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444014"/>
    <xdr:sp macro="" textlink="">
      <xdr:nvSpPr>
        <xdr:cNvPr id="18771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8772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8773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8774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21</xdr:col>
      <xdr:colOff>95250</xdr:colOff>
      <xdr:row>31</xdr:row>
      <xdr:rowOff>171450</xdr:rowOff>
    </xdr:to>
    <xdr:sp macro="" textlink="">
      <xdr:nvSpPr>
        <xdr:cNvPr id="18775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77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77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77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77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8781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8782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8783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18784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878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8786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8787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8788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171450"/>
    <xdr:sp macro="" textlink="">
      <xdr:nvSpPr>
        <xdr:cNvPr id="18789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31</xdr:row>
      <xdr:rowOff>0</xdr:rowOff>
    </xdr:from>
    <xdr:ext cx="95250" cy="213632"/>
    <xdr:sp macro="" textlink="">
      <xdr:nvSpPr>
        <xdr:cNvPr id="18790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79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79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79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7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79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79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79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79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879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8800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8801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8802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18803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880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32</xdr:row>
      <xdr:rowOff>614</xdr:rowOff>
    </xdr:to>
    <xdr:sp macro="" textlink="">
      <xdr:nvSpPr>
        <xdr:cNvPr id="1880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7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32</xdr:row>
      <xdr:rowOff>614</xdr:rowOff>
    </xdr:to>
    <xdr:sp macro="" textlink="">
      <xdr:nvSpPr>
        <xdr:cNvPr id="1880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7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32</xdr:row>
      <xdr:rowOff>614</xdr:rowOff>
    </xdr:to>
    <xdr:sp macro="" textlink="">
      <xdr:nvSpPr>
        <xdr:cNvPr id="1880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7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32</xdr:row>
      <xdr:rowOff>614</xdr:rowOff>
    </xdr:to>
    <xdr:sp macro="" textlink="">
      <xdr:nvSpPr>
        <xdr:cNvPr id="1880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7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31</xdr:row>
      <xdr:rowOff>0</xdr:rowOff>
    </xdr:from>
    <xdr:to>
      <xdr:col>21</xdr:col>
      <xdr:colOff>97630</xdr:colOff>
      <xdr:row>32</xdr:row>
      <xdr:rowOff>614</xdr:rowOff>
    </xdr:to>
    <xdr:sp macro="" textlink="">
      <xdr:nvSpPr>
        <xdr:cNvPr id="1880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7630" cy="67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857250</xdr:colOff>
      <xdr:row>31</xdr:row>
      <xdr:rowOff>0</xdr:rowOff>
    </xdr:from>
    <xdr:to>
      <xdr:col>43</xdr:col>
      <xdr:colOff>97629</xdr:colOff>
      <xdr:row>32</xdr:row>
      <xdr:rowOff>614</xdr:rowOff>
    </xdr:to>
    <xdr:sp macro="" textlink="">
      <xdr:nvSpPr>
        <xdr:cNvPr id="1881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2862500" y="10248900"/>
          <a:ext cx="97629" cy="67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1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1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1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1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1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1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1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82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8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2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2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2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2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2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3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83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8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3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3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3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3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4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4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4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84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4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4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5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5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5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5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85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8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5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6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6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6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6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6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6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86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8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7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7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7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7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7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7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87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8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8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8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8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8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8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8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8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88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8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9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9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9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9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9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889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890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89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0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0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8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2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2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3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3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4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4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6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6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7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7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8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8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9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9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8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9030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9031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442269"/>
    <xdr:sp macro="" textlink="">
      <xdr:nvSpPr>
        <xdr:cNvPr id="19033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1903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3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4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904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904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905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905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905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1905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0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905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905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906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906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906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1906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1906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0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0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0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7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07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07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07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08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08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08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08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08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08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09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09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0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0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0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0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1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1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1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1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2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2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1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1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1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4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14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14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14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14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15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15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15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1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15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15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15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16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16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16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16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1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1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1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8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8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9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9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0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0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0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0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0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0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1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21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2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1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1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1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1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2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2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22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2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2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3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3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4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5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2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2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2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2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7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7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7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7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7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7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7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27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2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8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8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8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8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8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28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29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2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2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0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0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1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1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3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3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3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3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3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3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3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33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3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4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4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4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4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4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4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34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3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3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3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6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6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7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7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9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9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9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9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9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9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39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39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4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0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0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0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0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0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0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40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4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4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2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2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3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3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4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4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4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4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5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5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6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6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6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6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6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46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4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6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6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7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7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7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47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47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4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4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4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9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9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0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0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0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0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0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0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0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50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5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1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1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1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1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1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1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51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5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5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5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3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3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4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4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4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4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4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4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4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54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5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5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5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5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5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5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5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55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5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5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5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7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7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8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8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8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8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8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8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9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59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5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9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9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9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9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9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59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60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6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1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1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6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6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6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3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3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3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3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3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3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3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63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6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4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4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4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4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4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4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64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6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6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6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6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6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7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7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7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7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7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7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7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68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6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8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8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8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8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8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68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68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6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6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6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0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0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1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1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1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1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1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2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2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72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2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2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2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2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2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3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73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7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7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7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4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4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5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5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5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6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6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6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6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76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7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7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7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7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7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8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9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7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7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8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8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8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1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1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1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1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1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1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1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81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2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2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2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2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2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2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82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4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4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8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8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5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5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5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5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5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5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6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86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6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6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6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6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6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6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87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8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8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8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8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89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9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9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89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0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0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0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90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0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0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0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0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1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1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91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2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3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9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3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3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4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4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4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4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4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94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4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4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5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5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5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5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1995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7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7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9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9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9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9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199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19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199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1999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9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9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9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9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9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1999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00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0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0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0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0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0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0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00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0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0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0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2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2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3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3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3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3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3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4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4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04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0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4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4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4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4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4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5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05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0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0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0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6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6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0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7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7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7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8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8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8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8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08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8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8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8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9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9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09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09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0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0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0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0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1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1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1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2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2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2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2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2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2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3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13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1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3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3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3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3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3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3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14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1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1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5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5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6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1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1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7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7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7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7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8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18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18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1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1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19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0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0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0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1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1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1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1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1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21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1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1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2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2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2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2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22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4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4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2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2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6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6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6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6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6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6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6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26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7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7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7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7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7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27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27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2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9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9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2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0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0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0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0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0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0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0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31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1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1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1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1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1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1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31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3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3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4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4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4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4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4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5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5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35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5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5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5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5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5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36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36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7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7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3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3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3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3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0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0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2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2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4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4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6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6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4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4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4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4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504825</xdr:rowOff>
    </xdr:from>
    <xdr:ext cx="95250" cy="442269"/>
    <xdr:sp macro="" textlink="">
      <xdr:nvSpPr>
        <xdr:cNvPr id="20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22</xdr:row>
      <xdr:rowOff>504825</xdr:rowOff>
    </xdr:from>
    <xdr:ext cx="95250" cy="213632"/>
    <xdr:sp macro="" textlink="">
      <xdr:nvSpPr>
        <xdr:cNvPr id="204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20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204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0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04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0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04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20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205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0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05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20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205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20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205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0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05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0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05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20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205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0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05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442269"/>
    <xdr:sp macro="" textlink="">
      <xdr:nvSpPr>
        <xdr:cNvPr id="20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23</xdr:row>
      <xdr:rowOff>504825</xdr:rowOff>
    </xdr:from>
    <xdr:ext cx="95250" cy="213632"/>
    <xdr:sp macro="" textlink="">
      <xdr:nvSpPr>
        <xdr:cNvPr id="205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20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205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0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05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0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05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20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205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0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05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20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20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504825</xdr:rowOff>
    </xdr:from>
    <xdr:ext cx="95250" cy="442269"/>
    <xdr:sp macro="" textlink="">
      <xdr:nvSpPr>
        <xdr:cNvPr id="20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504825</xdr:rowOff>
    </xdr:from>
    <xdr:ext cx="95250" cy="213632"/>
    <xdr:sp macro="" textlink="">
      <xdr:nvSpPr>
        <xdr:cNvPr id="20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0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05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0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05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504825</xdr:rowOff>
    </xdr:from>
    <xdr:ext cx="95250" cy="442269"/>
    <xdr:sp macro="" textlink="">
      <xdr:nvSpPr>
        <xdr:cNvPr id="20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504825</xdr:rowOff>
    </xdr:from>
    <xdr:ext cx="95250" cy="213632"/>
    <xdr:sp macro="" textlink="">
      <xdr:nvSpPr>
        <xdr:cNvPr id="205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0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05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442269"/>
    <xdr:sp macro="" textlink="">
      <xdr:nvSpPr>
        <xdr:cNvPr id="20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24</xdr:row>
      <xdr:rowOff>504825</xdr:rowOff>
    </xdr:from>
    <xdr:ext cx="95250" cy="213632"/>
    <xdr:sp macro="" textlink="">
      <xdr:nvSpPr>
        <xdr:cNvPr id="205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504825</xdr:rowOff>
    </xdr:from>
    <xdr:ext cx="95250" cy="442269"/>
    <xdr:sp macro="" textlink="">
      <xdr:nvSpPr>
        <xdr:cNvPr id="20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504825</xdr:rowOff>
    </xdr:from>
    <xdr:ext cx="95250" cy="213632"/>
    <xdr:sp macro="" textlink="">
      <xdr:nvSpPr>
        <xdr:cNvPr id="205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0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05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504825</xdr:rowOff>
    </xdr:from>
    <xdr:ext cx="95250" cy="442269"/>
    <xdr:sp macro="" textlink="">
      <xdr:nvSpPr>
        <xdr:cNvPr id="20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504825</xdr:rowOff>
    </xdr:from>
    <xdr:ext cx="95250" cy="213632"/>
    <xdr:sp macro="" textlink="">
      <xdr:nvSpPr>
        <xdr:cNvPr id="205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0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05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504825</xdr:rowOff>
    </xdr:from>
    <xdr:ext cx="95250" cy="442269"/>
    <xdr:sp macro="" textlink="">
      <xdr:nvSpPr>
        <xdr:cNvPr id="20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504825</xdr:rowOff>
    </xdr:from>
    <xdr:ext cx="95250" cy="213632"/>
    <xdr:sp macro="" textlink="">
      <xdr:nvSpPr>
        <xdr:cNvPr id="205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0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05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504825</xdr:rowOff>
    </xdr:from>
    <xdr:ext cx="95250" cy="442269"/>
    <xdr:sp macro="" textlink="">
      <xdr:nvSpPr>
        <xdr:cNvPr id="20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25</xdr:row>
      <xdr:rowOff>504825</xdr:rowOff>
    </xdr:from>
    <xdr:ext cx="95250" cy="213632"/>
    <xdr:sp macro="" textlink="">
      <xdr:nvSpPr>
        <xdr:cNvPr id="205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0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0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2055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2055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2055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2056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20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2056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0</xdr:rowOff>
    </xdr:from>
    <xdr:ext cx="95250" cy="171450"/>
    <xdr:sp macro="" textlink="">
      <xdr:nvSpPr>
        <xdr:cNvPr id="2056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29</xdr:row>
      <xdr:rowOff>15875</xdr:rowOff>
    </xdr:from>
    <xdr:ext cx="95250" cy="171450"/>
    <xdr:sp macro="" textlink="">
      <xdr:nvSpPr>
        <xdr:cNvPr id="2056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94075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205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20566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20567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20568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20569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20570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442269"/>
    <xdr:sp macro="" textlink="">
      <xdr:nvSpPr>
        <xdr:cNvPr id="20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213632"/>
    <xdr:sp macro="" textlink="">
      <xdr:nvSpPr>
        <xdr:cNvPr id="205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2057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2057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2057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2057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0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2057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0</xdr:rowOff>
    </xdr:from>
    <xdr:ext cx="95250" cy="171450"/>
    <xdr:sp macro="" textlink="">
      <xdr:nvSpPr>
        <xdr:cNvPr id="2057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29</xdr:row>
      <xdr:rowOff>15875</xdr:rowOff>
    </xdr:from>
    <xdr:ext cx="95250" cy="171450"/>
    <xdr:sp macro="" textlink="">
      <xdr:nvSpPr>
        <xdr:cNvPr id="2058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94075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05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0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05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442269"/>
    <xdr:sp macro="" textlink="">
      <xdr:nvSpPr>
        <xdr:cNvPr id="20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213632"/>
    <xdr:sp macro="" textlink="">
      <xdr:nvSpPr>
        <xdr:cNvPr id="205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205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0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05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0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05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0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05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442269"/>
    <xdr:sp macro="" textlink="">
      <xdr:nvSpPr>
        <xdr:cNvPr id="20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213632"/>
    <xdr:sp macro="" textlink="">
      <xdr:nvSpPr>
        <xdr:cNvPr id="205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0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05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442269"/>
    <xdr:sp macro="" textlink="">
      <xdr:nvSpPr>
        <xdr:cNvPr id="20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213632"/>
    <xdr:sp macro="" textlink="">
      <xdr:nvSpPr>
        <xdr:cNvPr id="205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0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06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442269"/>
    <xdr:sp macro="" textlink="">
      <xdr:nvSpPr>
        <xdr:cNvPr id="20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213632"/>
    <xdr:sp macro="" textlink="">
      <xdr:nvSpPr>
        <xdr:cNvPr id="20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20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206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0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06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0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06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20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206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0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06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442269"/>
    <xdr:sp macro="" textlink="">
      <xdr:nvSpPr>
        <xdr:cNvPr id="20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28</xdr:row>
      <xdr:rowOff>504825</xdr:rowOff>
    </xdr:from>
    <xdr:ext cx="95250" cy="213632"/>
    <xdr:sp macro="" textlink="">
      <xdr:nvSpPr>
        <xdr:cNvPr id="206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20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206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0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06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0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06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20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206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0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06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20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206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20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20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0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06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0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06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20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206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0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06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442269"/>
    <xdr:sp macro="" textlink="">
      <xdr:nvSpPr>
        <xdr:cNvPr id="20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29</xdr:row>
      <xdr:rowOff>504825</xdr:rowOff>
    </xdr:from>
    <xdr:ext cx="95250" cy="213632"/>
    <xdr:sp macro="" textlink="">
      <xdr:nvSpPr>
        <xdr:cNvPr id="206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20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206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0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06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20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206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0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06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20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206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0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06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20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206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0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06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5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5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5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5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6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6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66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6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66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66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66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66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66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669" name="Text Box 15">
          <a:extLst>
            <a:ext uri="{FF2B5EF4-FFF2-40B4-BE49-F238E27FC236}">
              <a16:creationId xmlns:a16="http://schemas.microsoft.com/office/drawing/2014/main" xmlns="" id="{85512673-BE7A-4079-B230-14E99C8BAC32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6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7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7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7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7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6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7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7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67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6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6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8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8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8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8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8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68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68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6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6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69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69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69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69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69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69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070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0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0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0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0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0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1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071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1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1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1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1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1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2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072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75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75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75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75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75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75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75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61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62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63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64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65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6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6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7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7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7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77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077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7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7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8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8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3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3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3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4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4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4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84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846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847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848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849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850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5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5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5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5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5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5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85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6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6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6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6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6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6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86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7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7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7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7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7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7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87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8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8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8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8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8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88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88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8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9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9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9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9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0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0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9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9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2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2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2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2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2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2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92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9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3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3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3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3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3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935" name="Text Box 15">
          <a:extLst>
            <a:ext uri="{FF2B5EF4-FFF2-40B4-BE49-F238E27FC236}">
              <a16:creationId xmlns:a16="http://schemas.microsoft.com/office/drawing/2014/main" xmlns="" id="{85512673-BE7A-4079-B230-14E99C8BAC32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9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3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3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4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4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4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4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94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9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9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4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5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5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5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5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095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095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9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5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6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6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6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6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6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096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9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9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7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7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7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7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7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7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097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9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9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8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8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8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8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8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098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098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0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09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9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9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9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9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0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09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01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01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02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02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02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02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02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027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028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029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030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031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03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03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03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03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03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04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104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0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0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0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10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10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10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10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10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10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11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112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113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114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115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116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12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12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12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12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12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12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112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1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1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2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2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2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2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2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0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1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1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1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1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1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21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2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218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219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220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221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222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2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2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2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2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2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2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2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23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2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3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3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3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3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3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3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23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2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4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4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4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4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4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4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5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25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5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5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5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5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6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6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26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2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6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6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6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7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7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7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7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27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2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7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8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8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8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8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28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28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2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9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29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1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1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2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2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3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3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4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4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7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7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3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3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3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3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3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39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39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39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39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39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39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39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3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0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0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0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0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0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0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1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1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1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1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1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141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4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48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48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48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48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48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49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49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4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93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94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95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96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497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49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49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0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0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0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0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0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50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5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0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0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1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1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1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1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51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5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1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2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2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2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2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2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2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52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5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3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3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3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3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3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3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53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5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4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4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4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4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4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4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4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54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5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5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5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5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5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5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55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56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5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7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7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8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8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9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9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0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1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2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2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5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5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6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6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6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6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6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6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66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66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66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66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6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6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6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6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67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67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67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67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67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6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6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68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68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68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68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68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69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169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6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6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6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6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6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7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5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6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6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6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6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6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76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768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769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770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771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772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7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7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7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7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7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7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7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78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8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8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8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8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8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8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78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7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79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9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9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9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9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79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0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80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0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0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0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0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1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1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81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8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1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1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1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2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2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2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2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82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8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2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3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3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3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3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83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83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8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4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4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6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6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7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7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8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8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9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9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2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2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9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9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94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94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94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94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94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194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194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9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95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95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95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95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95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9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95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96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96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96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96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196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196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9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9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9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9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9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9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19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19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1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19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0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0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0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0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0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0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0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0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0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0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0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0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0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0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3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3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3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3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3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3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04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042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043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044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045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046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4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4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4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5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5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5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5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05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5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5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5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6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6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06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06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0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8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8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9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9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0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0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0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10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10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10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11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11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11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11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11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11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11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11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12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12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12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3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3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5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5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1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1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1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2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2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2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0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0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0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0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0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0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21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2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212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213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214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215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216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1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1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1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2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2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2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2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22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2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2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2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2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3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3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3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23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2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3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3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4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4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4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4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4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24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2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5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5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5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5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5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5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25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6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6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6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6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6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6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6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26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2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7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7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7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7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7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7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27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2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8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8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8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8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8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8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9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29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2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9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9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9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29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30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30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30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3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1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1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2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2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4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4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5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5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6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6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7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7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1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1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2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2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4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4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4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4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4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4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45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452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453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454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455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456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5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5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5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6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6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6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6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46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6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6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6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7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7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7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47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7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7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8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8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8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8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8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48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9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9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9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9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9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49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49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4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0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50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50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50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50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50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50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50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5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51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51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51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51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51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51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51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5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3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3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4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4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5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5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6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6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7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8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1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1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62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62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62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62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63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63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63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63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63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63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63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63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64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64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64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64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64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64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265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6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6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7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7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7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7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7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7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7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1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1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2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2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2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2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72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726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727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728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729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2730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3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3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3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3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3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3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3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73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4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4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4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4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4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4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74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6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6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7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7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7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7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9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9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9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9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9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9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79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79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7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7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0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0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0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0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0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0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80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1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2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3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3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28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28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8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8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8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9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8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8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896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9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9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89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0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0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0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90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9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0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0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0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0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1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1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91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1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1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1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2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2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2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2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92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9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2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3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3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3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3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3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93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9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4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4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4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4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4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4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4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94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9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5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5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5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5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5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5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95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9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6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6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6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6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6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6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6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97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9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7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7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7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7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7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298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298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29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9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9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2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0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0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2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2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3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3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4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4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5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5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6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6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7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7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0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0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0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0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0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0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0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09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09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09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09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09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09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09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0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09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0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0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0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0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0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0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10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1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0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1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1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1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1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1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11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1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2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2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2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2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2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2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2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12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1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3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3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3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3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3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3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13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4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4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4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4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4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4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4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15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1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5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5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5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5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5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16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16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1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7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7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8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8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9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9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10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11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2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2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3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3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3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4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4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4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4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4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24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8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8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8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8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8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8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28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2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9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9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9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9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9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9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29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29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0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0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0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0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0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0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30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2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2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3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3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4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4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4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4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4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4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4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34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5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5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5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5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5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35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35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7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7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8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8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3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3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0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0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1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1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1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1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41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17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1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1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2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2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2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2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42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2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2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2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3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3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3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43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3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3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4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4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4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4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4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44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5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5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5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5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5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5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45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6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6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6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6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6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6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6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46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7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7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7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7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7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7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47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8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8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8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8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8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8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9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49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4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9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9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9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49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50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50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50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5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1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1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2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2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4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4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5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5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6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6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7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7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8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8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9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59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1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1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1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1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1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1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61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20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2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2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2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2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2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2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62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3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3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3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3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3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3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63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4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4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4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4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4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4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4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64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5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5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5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5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5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5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65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6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6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6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6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6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6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7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67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7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7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7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7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8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68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68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6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9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9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0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0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1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1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31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32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4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4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5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5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76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76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76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76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76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76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76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7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7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8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8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0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0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0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0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0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0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81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8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1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1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1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1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1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1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1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81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8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2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2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2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2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2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2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82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8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45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46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5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5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8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6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6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6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6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6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6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6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87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8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7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7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7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7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7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87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87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8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9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9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0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0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2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3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3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3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3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3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93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38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3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4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4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4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4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4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94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4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4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5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5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5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5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95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59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60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61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62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63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6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6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96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7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7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7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7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7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7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97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8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8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8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8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8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8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8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398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39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3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9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9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9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9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9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399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00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0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00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00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00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00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01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01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01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0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01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01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01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02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02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02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02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0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3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3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4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5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6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6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7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7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8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8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9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9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08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09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1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2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3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3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3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3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3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3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13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41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4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4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4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4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4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4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14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5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5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5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5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5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5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15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62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6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6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6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6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6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6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16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7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7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7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7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7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7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18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85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8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8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8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8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9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9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19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1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9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9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19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20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20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20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20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2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1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1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2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3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39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40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52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53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6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6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7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7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2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2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28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28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28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28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286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287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288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2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2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2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2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2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2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2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2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2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2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3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33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33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3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3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3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3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3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3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34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4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4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4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4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4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4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34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66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67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77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78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84" name="Text Box 15">
          <a:extLst>
            <a:ext uri="{FF2B5EF4-FFF2-40B4-BE49-F238E27FC236}">
              <a16:creationId xmlns:a16="http://schemas.microsoft.com/office/drawing/2014/main" xmlns="" id="{80781E93-CC21-4A3A-86BE-46E1A4DF763F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85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86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87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88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89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90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391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3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3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9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9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9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9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9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2439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0</xdr:rowOff>
    </xdr:from>
    <xdr:ext cx="95250" cy="171450"/>
    <xdr:sp macro="" textlink="">
      <xdr:nvSpPr>
        <xdr:cNvPr id="2440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13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14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24" name="Text Box 15">
          <a:extLst>
            <a:ext uri="{FF2B5EF4-FFF2-40B4-BE49-F238E27FC236}">
              <a16:creationId xmlns:a16="http://schemas.microsoft.com/office/drawing/2014/main" xmlns="" id="{189826E8-8678-4506-B387-6C4A2011E61A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25" name="Text Box 15">
          <a:extLst>
            <a:ext uri="{FF2B5EF4-FFF2-40B4-BE49-F238E27FC236}">
              <a16:creationId xmlns:a16="http://schemas.microsoft.com/office/drawing/2014/main" xmlns="" id="{9A0B35F6-EED3-4E90-9539-8D9576423666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442269"/>
    <xdr:sp macro="" textlink="">
      <xdr:nvSpPr>
        <xdr:cNvPr id="24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213632"/>
    <xdr:sp macro="" textlink="">
      <xdr:nvSpPr>
        <xdr:cNvPr id="244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45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45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45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45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45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487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488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489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490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491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2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2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2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2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2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57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58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59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60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61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6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6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6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6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6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56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456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5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06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07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08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09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10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6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5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5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5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5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5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87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88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89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90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691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2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2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2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2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2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57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58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59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60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61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6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6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6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6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6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76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476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7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7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06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07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08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09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10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8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50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51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52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53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54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87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88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89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90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891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24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25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26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27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28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57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58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59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60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61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6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6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6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6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6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496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0</xdr:rowOff>
    </xdr:from>
    <xdr:ext cx="95250" cy="171450"/>
    <xdr:sp macro="" textlink="">
      <xdr:nvSpPr>
        <xdr:cNvPr id="2496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4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49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5006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5007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5008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5009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25010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0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0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25050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25051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25052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25053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25054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25055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25056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2505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442269"/>
    <xdr:sp macro="" textlink="">
      <xdr:nvSpPr>
        <xdr:cNvPr id="2505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0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0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5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50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5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50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5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50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5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50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5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50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5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50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5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50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5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50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5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50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5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50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5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50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5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5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5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50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5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50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5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50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5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50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5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50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5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50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5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51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5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51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5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51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5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51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5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51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5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51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5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51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5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51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5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51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5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51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5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51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5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51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5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51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5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51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5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51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1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1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1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1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1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1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1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1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1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5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51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1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1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1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1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5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51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1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1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1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1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5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52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2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2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2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5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52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2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2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5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53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3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4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5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6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7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8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59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5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0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1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2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3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4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5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6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7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8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69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69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0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1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2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2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3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4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4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5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5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6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6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7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7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8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8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9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9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9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9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9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9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9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9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9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9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9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9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9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442269"/>
    <xdr:sp macro="" textlink="">
      <xdr:nvSpPr>
        <xdr:cNvPr id="279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213632"/>
    <xdr:sp macro="" textlink="">
      <xdr:nvSpPr>
        <xdr:cNvPr id="279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279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279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279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279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279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27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279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279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20</xdr:row>
      <xdr:rowOff>504825</xdr:rowOff>
    </xdr:from>
    <xdr:ext cx="95250" cy="442269"/>
    <xdr:sp macro="" textlink="">
      <xdr:nvSpPr>
        <xdr:cNvPr id="279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79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79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79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79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79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79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7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79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79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79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79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79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79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79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79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79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442269"/>
    <xdr:sp macro="" textlink="">
      <xdr:nvSpPr>
        <xdr:cNvPr id="27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21</xdr:row>
      <xdr:rowOff>504825</xdr:rowOff>
    </xdr:from>
    <xdr:ext cx="95250" cy="213632"/>
    <xdr:sp macro="" textlink="">
      <xdr:nvSpPr>
        <xdr:cNvPr id="279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79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79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79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79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79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79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7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79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80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80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80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80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80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80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80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80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442269"/>
    <xdr:sp macro="" textlink="">
      <xdr:nvSpPr>
        <xdr:cNvPr id="280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22</xdr:row>
      <xdr:rowOff>504825</xdr:rowOff>
    </xdr:from>
    <xdr:ext cx="95250" cy="213632"/>
    <xdr:sp macro="" textlink="">
      <xdr:nvSpPr>
        <xdr:cNvPr id="280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442269"/>
    <xdr:sp macro="" textlink="">
      <xdr:nvSpPr>
        <xdr:cNvPr id="280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23</xdr:row>
      <xdr:rowOff>504825</xdr:rowOff>
    </xdr:from>
    <xdr:ext cx="95250" cy="213632"/>
    <xdr:sp macro="" textlink="">
      <xdr:nvSpPr>
        <xdr:cNvPr id="280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0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0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0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0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442269"/>
    <xdr:sp macro="" textlink="">
      <xdr:nvSpPr>
        <xdr:cNvPr id="281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24</xdr:row>
      <xdr:rowOff>504825</xdr:rowOff>
    </xdr:from>
    <xdr:ext cx="95250" cy="213632"/>
    <xdr:sp macro="" textlink="">
      <xdr:nvSpPr>
        <xdr:cNvPr id="281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1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2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2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2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2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3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3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3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3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3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3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3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3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3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3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3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3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3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3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3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3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28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213632"/>
    <xdr:sp macro="" textlink="">
      <xdr:nvSpPr>
        <xdr:cNvPr id="283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3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3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3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3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3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3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3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3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3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3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3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3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3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442269"/>
    <xdr:sp macro="" textlink="">
      <xdr:nvSpPr>
        <xdr:cNvPr id="28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504825</xdr:rowOff>
    </xdr:from>
    <xdr:ext cx="95250" cy="213632"/>
    <xdr:sp macro="" textlink="">
      <xdr:nvSpPr>
        <xdr:cNvPr id="284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4105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4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4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442269"/>
    <xdr:sp macro="" textlink="">
      <xdr:nvSpPr>
        <xdr:cNvPr id="28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27</xdr:row>
      <xdr:rowOff>504825</xdr:rowOff>
    </xdr:from>
    <xdr:ext cx="95250" cy="213632"/>
    <xdr:sp macro="" textlink="">
      <xdr:nvSpPr>
        <xdr:cNvPr id="285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8963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5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6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6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442269"/>
    <xdr:sp macro="" textlink="">
      <xdr:nvSpPr>
        <xdr:cNvPr id="287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28</xdr:row>
      <xdr:rowOff>504825</xdr:rowOff>
    </xdr:from>
    <xdr:ext cx="95250" cy="213632"/>
    <xdr:sp macro="" textlink="">
      <xdr:nvSpPr>
        <xdr:cNvPr id="287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3916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7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7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7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7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7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7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7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7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7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7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7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7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442269"/>
    <xdr:sp macro="" textlink="">
      <xdr:nvSpPr>
        <xdr:cNvPr id="288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29</xdr:row>
      <xdr:rowOff>504825</xdr:rowOff>
    </xdr:from>
    <xdr:ext cx="95250" cy="213632"/>
    <xdr:sp macro="" textlink="">
      <xdr:nvSpPr>
        <xdr:cNvPr id="288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98202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8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8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9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9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9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9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9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9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9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9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9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9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9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9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9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8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89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32</xdr:row>
      <xdr:rowOff>504825</xdr:rowOff>
    </xdr:from>
    <xdr:ext cx="95250" cy="444014"/>
    <xdr:sp macro="" textlink="">
      <xdr:nvSpPr>
        <xdr:cNvPr id="28924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1153477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171450</xdr:rowOff>
    </xdr:to>
    <xdr:sp macro="" textlink="">
      <xdr:nvSpPr>
        <xdr:cNvPr id="28925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171450</xdr:rowOff>
    </xdr:to>
    <xdr:sp macro="" textlink="">
      <xdr:nvSpPr>
        <xdr:cNvPr id="28926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171450</xdr:rowOff>
    </xdr:to>
    <xdr:sp macro="" textlink="">
      <xdr:nvSpPr>
        <xdr:cNvPr id="28927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171450</xdr:rowOff>
    </xdr:to>
    <xdr:sp macro="" textlink="">
      <xdr:nvSpPr>
        <xdr:cNvPr id="28928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892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893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893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893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89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28934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28935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28936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31</xdr:row>
      <xdr:rowOff>0</xdr:rowOff>
    </xdr:from>
    <xdr:ext cx="95250" cy="171450"/>
    <xdr:sp macro="" textlink="">
      <xdr:nvSpPr>
        <xdr:cNvPr id="28937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34</xdr:row>
      <xdr:rowOff>504825</xdr:rowOff>
    </xdr:from>
    <xdr:ext cx="95250" cy="442269"/>
    <xdr:sp macro="" textlink="">
      <xdr:nvSpPr>
        <xdr:cNvPr id="2893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34</xdr:row>
      <xdr:rowOff>0</xdr:rowOff>
    </xdr:from>
    <xdr:ext cx="95250" cy="171450"/>
    <xdr:sp macro="" textlink="">
      <xdr:nvSpPr>
        <xdr:cNvPr id="28939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34</xdr:row>
      <xdr:rowOff>0</xdr:rowOff>
    </xdr:from>
    <xdr:ext cx="95250" cy="171450"/>
    <xdr:sp macro="" textlink="">
      <xdr:nvSpPr>
        <xdr:cNvPr id="28940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34</xdr:row>
      <xdr:rowOff>0</xdr:rowOff>
    </xdr:from>
    <xdr:ext cx="95250" cy="171450"/>
    <xdr:sp macro="" textlink="">
      <xdr:nvSpPr>
        <xdr:cNvPr id="28941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34</xdr:row>
      <xdr:rowOff>0</xdr:rowOff>
    </xdr:from>
    <xdr:ext cx="95250" cy="171450"/>
    <xdr:sp macro="" textlink="">
      <xdr:nvSpPr>
        <xdr:cNvPr id="28942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34</xdr:row>
      <xdr:rowOff>504825</xdr:rowOff>
    </xdr:from>
    <xdr:ext cx="95250" cy="213632"/>
    <xdr:sp macro="" textlink="">
      <xdr:nvSpPr>
        <xdr:cNvPr id="28943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8944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8945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34</xdr:row>
      <xdr:rowOff>15875</xdr:rowOff>
    </xdr:from>
    <xdr:ext cx="95250" cy="171450"/>
    <xdr:sp macro="" textlink="">
      <xdr:nvSpPr>
        <xdr:cNvPr id="28946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2055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89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8948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8949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8950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8951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8952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28953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28954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28955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31</xdr:row>
      <xdr:rowOff>0</xdr:rowOff>
    </xdr:from>
    <xdr:ext cx="95250" cy="171450"/>
    <xdr:sp macro="" textlink="">
      <xdr:nvSpPr>
        <xdr:cNvPr id="28956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34</xdr:row>
      <xdr:rowOff>504825</xdr:rowOff>
    </xdr:from>
    <xdr:ext cx="95250" cy="442269"/>
    <xdr:sp macro="" textlink="">
      <xdr:nvSpPr>
        <xdr:cNvPr id="2895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30</xdr:row>
      <xdr:rowOff>504825</xdr:rowOff>
    </xdr:from>
    <xdr:to>
      <xdr:col>21</xdr:col>
      <xdr:colOff>95250</xdr:colOff>
      <xdr:row>31</xdr:row>
      <xdr:rowOff>498</xdr:rowOff>
    </xdr:to>
    <xdr:sp macro="" textlink="">
      <xdr:nvSpPr>
        <xdr:cNvPr id="2895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0248900"/>
          <a:ext cx="95250" cy="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35</xdr:row>
      <xdr:rowOff>301625</xdr:rowOff>
    </xdr:from>
    <xdr:to>
      <xdr:col>21</xdr:col>
      <xdr:colOff>97630</xdr:colOff>
      <xdr:row>36</xdr:row>
      <xdr:rowOff>4366</xdr:rowOff>
    </xdr:to>
    <xdr:sp macro="" textlink="">
      <xdr:nvSpPr>
        <xdr:cNvPr id="2895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2769850"/>
          <a:ext cx="97630" cy="13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35</xdr:row>
      <xdr:rowOff>301625</xdr:rowOff>
    </xdr:from>
    <xdr:to>
      <xdr:col>21</xdr:col>
      <xdr:colOff>97630</xdr:colOff>
      <xdr:row>36</xdr:row>
      <xdr:rowOff>4366</xdr:rowOff>
    </xdr:to>
    <xdr:sp macro="" textlink="">
      <xdr:nvSpPr>
        <xdr:cNvPr id="2896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2769850"/>
          <a:ext cx="97630" cy="13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35</xdr:row>
      <xdr:rowOff>301625</xdr:rowOff>
    </xdr:from>
    <xdr:to>
      <xdr:col>21</xdr:col>
      <xdr:colOff>97630</xdr:colOff>
      <xdr:row>36</xdr:row>
      <xdr:rowOff>4366</xdr:rowOff>
    </xdr:to>
    <xdr:sp macro="" textlink="">
      <xdr:nvSpPr>
        <xdr:cNvPr id="2896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2769850"/>
          <a:ext cx="97630" cy="13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35</xdr:row>
      <xdr:rowOff>301625</xdr:rowOff>
    </xdr:from>
    <xdr:to>
      <xdr:col>21</xdr:col>
      <xdr:colOff>97630</xdr:colOff>
      <xdr:row>36</xdr:row>
      <xdr:rowOff>4366</xdr:rowOff>
    </xdr:to>
    <xdr:sp macro="" textlink="">
      <xdr:nvSpPr>
        <xdr:cNvPr id="2896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2769850"/>
          <a:ext cx="97630" cy="13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35</xdr:row>
      <xdr:rowOff>301625</xdr:rowOff>
    </xdr:from>
    <xdr:to>
      <xdr:col>21</xdr:col>
      <xdr:colOff>97630</xdr:colOff>
      <xdr:row>36</xdr:row>
      <xdr:rowOff>109356</xdr:rowOff>
    </xdr:to>
    <xdr:sp macro="" textlink="">
      <xdr:nvSpPr>
        <xdr:cNvPr id="2896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2769850"/>
          <a:ext cx="97630" cy="23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35</xdr:row>
      <xdr:rowOff>301625</xdr:rowOff>
    </xdr:from>
    <xdr:to>
      <xdr:col>21</xdr:col>
      <xdr:colOff>97630</xdr:colOff>
      <xdr:row>36</xdr:row>
      <xdr:rowOff>109356</xdr:rowOff>
    </xdr:to>
    <xdr:sp macro="" textlink="">
      <xdr:nvSpPr>
        <xdr:cNvPr id="2896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2769850"/>
          <a:ext cx="97630" cy="23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35</xdr:row>
      <xdr:rowOff>301625</xdr:rowOff>
    </xdr:from>
    <xdr:to>
      <xdr:col>21</xdr:col>
      <xdr:colOff>97630</xdr:colOff>
      <xdr:row>36</xdr:row>
      <xdr:rowOff>109356</xdr:rowOff>
    </xdr:to>
    <xdr:sp macro="" textlink="">
      <xdr:nvSpPr>
        <xdr:cNvPr id="2896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2769850"/>
          <a:ext cx="97630" cy="23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35</xdr:row>
      <xdr:rowOff>301625</xdr:rowOff>
    </xdr:from>
    <xdr:to>
      <xdr:col>21</xdr:col>
      <xdr:colOff>97630</xdr:colOff>
      <xdr:row>36</xdr:row>
      <xdr:rowOff>109356</xdr:rowOff>
    </xdr:to>
    <xdr:sp macro="" textlink="">
      <xdr:nvSpPr>
        <xdr:cNvPr id="2896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2769850"/>
          <a:ext cx="97630" cy="23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35</xdr:row>
      <xdr:rowOff>301625</xdr:rowOff>
    </xdr:from>
    <xdr:to>
      <xdr:col>21</xdr:col>
      <xdr:colOff>97630</xdr:colOff>
      <xdr:row>36</xdr:row>
      <xdr:rowOff>109356</xdr:rowOff>
    </xdr:to>
    <xdr:sp macro="" textlink="">
      <xdr:nvSpPr>
        <xdr:cNvPr id="2896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2769850"/>
          <a:ext cx="97630" cy="23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35</xdr:row>
      <xdr:rowOff>301625</xdr:rowOff>
    </xdr:from>
    <xdr:to>
      <xdr:col>21</xdr:col>
      <xdr:colOff>97630</xdr:colOff>
      <xdr:row>36</xdr:row>
      <xdr:rowOff>109356</xdr:rowOff>
    </xdr:to>
    <xdr:sp macro="" textlink="">
      <xdr:nvSpPr>
        <xdr:cNvPr id="2896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12769850"/>
          <a:ext cx="97630" cy="23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32</xdr:row>
      <xdr:rowOff>0</xdr:rowOff>
    </xdr:from>
    <xdr:ext cx="95250" cy="171450"/>
    <xdr:sp macro="" textlink="">
      <xdr:nvSpPr>
        <xdr:cNvPr id="2896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1029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32</xdr:row>
      <xdr:rowOff>0</xdr:rowOff>
    </xdr:from>
    <xdr:ext cx="95250" cy="171450"/>
    <xdr:sp macro="" textlink="">
      <xdr:nvSpPr>
        <xdr:cNvPr id="2897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1029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32</xdr:row>
      <xdr:rowOff>0</xdr:rowOff>
    </xdr:from>
    <xdr:ext cx="95250" cy="171450"/>
    <xdr:sp macro="" textlink="">
      <xdr:nvSpPr>
        <xdr:cNvPr id="2897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1029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32</xdr:row>
      <xdr:rowOff>0</xdr:rowOff>
    </xdr:from>
    <xdr:ext cx="95250" cy="171450"/>
    <xdr:sp macro="" textlink="">
      <xdr:nvSpPr>
        <xdr:cNvPr id="2897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1029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32</xdr:row>
      <xdr:rowOff>0</xdr:rowOff>
    </xdr:from>
    <xdr:ext cx="95250" cy="171450"/>
    <xdr:sp macro="" textlink="">
      <xdr:nvSpPr>
        <xdr:cNvPr id="2897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1029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32</xdr:row>
      <xdr:rowOff>0</xdr:rowOff>
    </xdr:from>
    <xdr:ext cx="95250" cy="171450"/>
    <xdr:sp macro="" textlink="">
      <xdr:nvSpPr>
        <xdr:cNvPr id="2897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1029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32</xdr:row>
      <xdr:rowOff>15875</xdr:rowOff>
    </xdr:from>
    <xdr:ext cx="95250" cy="171450"/>
    <xdr:sp macro="" textlink="">
      <xdr:nvSpPr>
        <xdr:cNvPr id="2897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10458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0</xdr:rowOff>
    </xdr:from>
    <xdr:ext cx="95250" cy="171450"/>
    <xdr:sp macro="" textlink="">
      <xdr:nvSpPr>
        <xdr:cNvPr id="2897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161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0</xdr:rowOff>
    </xdr:from>
    <xdr:ext cx="95250" cy="171450"/>
    <xdr:sp macro="" textlink="">
      <xdr:nvSpPr>
        <xdr:cNvPr id="2897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161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0</xdr:rowOff>
    </xdr:from>
    <xdr:ext cx="95250" cy="171450"/>
    <xdr:sp macro="" textlink="">
      <xdr:nvSpPr>
        <xdr:cNvPr id="2897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161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0</xdr:rowOff>
    </xdr:from>
    <xdr:ext cx="95250" cy="171450"/>
    <xdr:sp macro="" textlink="">
      <xdr:nvSpPr>
        <xdr:cNvPr id="2897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161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442269"/>
    <xdr:sp macro="" textlink="">
      <xdr:nvSpPr>
        <xdr:cNvPr id="289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0</xdr:rowOff>
    </xdr:from>
    <xdr:ext cx="95250" cy="171450"/>
    <xdr:sp macro="" textlink="">
      <xdr:nvSpPr>
        <xdr:cNvPr id="2898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161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0</xdr:rowOff>
    </xdr:from>
    <xdr:ext cx="95250" cy="171450"/>
    <xdr:sp macro="" textlink="">
      <xdr:nvSpPr>
        <xdr:cNvPr id="2898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161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33</xdr:row>
      <xdr:rowOff>15875</xdr:rowOff>
    </xdr:from>
    <xdr:ext cx="95250" cy="171450"/>
    <xdr:sp macro="" textlink="">
      <xdr:nvSpPr>
        <xdr:cNvPr id="2898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1626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213632"/>
    <xdr:sp macro="" textlink="">
      <xdr:nvSpPr>
        <xdr:cNvPr id="289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32</xdr:row>
      <xdr:rowOff>504825</xdr:rowOff>
    </xdr:from>
    <xdr:ext cx="95250" cy="442269"/>
    <xdr:sp macro="" textlink="">
      <xdr:nvSpPr>
        <xdr:cNvPr id="289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32</xdr:row>
      <xdr:rowOff>504825</xdr:rowOff>
    </xdr:from>
    <xdr:ext cx="95250" cy="213632"/>
    <xdr:sp macro="" textlink="">
      <xdr:nvSpPr>
        <xdr:cNvPr id="289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898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898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898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899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89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899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899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34</xdr:row>
      <xdr:rowOff>15875</xdr:rowOff>
    </xdr:from>
    <xdr:ext cx="95250" cy="171450"/>
    <xdr:sp macro="" textlink="">
      <xdr:nvSpPr>
        <xdr:cNvPr id="2899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2055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89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442269"/>
    <xdr:sp macro="" textlink="">
      <xdr:nvSpPr>
        <xdr:cNvPr id="289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213632"/>
    <xdr:sp macro="" textlink="">
      <xdr:nvSpPr>
        <xdr:cNvPr id="289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35</xdr:row>
      <xdr:rowOff>0</xdr:rowOff>
    </xdr:from>
    <xdr:ext cx="95250" cy="171450"/>
    <xdr:sp macro="" textlink="">
      <xdr:nvSpPr>
        <xdr:cNvPr id="2899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35</xdr:row>
      <xdr:rowOff>0</xdr:rowOff>
    </xdr:from>
    <xdr:ext cx="95250" cy="171450"/>
    <xdr:sp macro="" textlink="">
      <xdr:nvSpPr>
        <xdr:cNvPr id="2899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35</xdr:row>
      <xdr:rowOff>0</xdr:rowOff>
    </xdr:from>
    <xdr:ext cx="95250" cy="171450"/>
    <xdr:sp macro="" textlink="">
      <xdr:nvSpPr>
        <xdr:cNvPr id="2900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35</xdr:row>
      <xdr:rowOff>0</xdr:rowOff>
    </xdr:from>
    <xdr:ext cx="95250" cy="171450"/>
    <xdr:sp macro="" textlink="">
      <xdr:nvSpPr>
        <xdr:cNvPr id="2900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35</xdr:row>
      <xdr:rowOff>0</xdr:rowOff>
    </xdr:from>
    <xdr:ext cx="95250" cy="171450"/>
    <xdr:sp macro="" textlink="">
      <xdr:nvSpPr>
        <xdr:cNvPr id="2900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35</xdr:row>
      <xdr:rowOff>0</xdr:rowOff>
    </xdr:from>
    <xdr:ext cx="95250" cy="171450"/>
    <xdr:sp macro="" textlink="">
      <xdr:nvSpPr>
        <xdr:cNvPr id="2900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35</xdr:row>
      <xdr:rowOff>15875</xdr:rowOff>
    </xdr:from>
    <xdr:ext cx="95250" cy="171450"/>
    <xdr:sp macro="" textlink="">
      <xdr:nvSpPr>
        <xdr:cNvPr id="2900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248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90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90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00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00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00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01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0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01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01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34</xdr:row>
      <xdr:rowOff>15875</xdr:rowOff>
    </xdr:from>
    <xdr:ext cx="95250" cy="171450"/>
    <xdr:sp macro="" textlink="">
      <xdr:nvSpPr>
        <xdr:cNvPr id="2901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2055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0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0</xdr:rowOff>
    </xdr:from>
    <xdr:ext cx="95250" cy="171450"/>
    <xdr:sp macro="" textlink="">
      <xdr:nvSpPr>
        <xdr:cNvPr id="2901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1029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0</xdr:rowOff>
    </xdr:from>
    <xdr:ext cx="95250" cy="171450"/>
    <xdr:sp macro="" textlink="">
      <xdr:nvSpPr>
        <xdr:cNvPr id="2901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1029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0</xdr:rowOff>
    </xdr:from>
    <xdr:ext cx="95250" cy="171450"/>
    <xdr:sp macro="" textlink="">
      <xdr:nvSpPr>
        <xdr:cNvPr id="2901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1029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0</xdr:rowOff>
    </xdr:from>
    <xdr:ext cx="95250" cy="171450"/>
    <xdr:sp macro="" textlink="">
      <xdr:nvSpPr>
        <xdr:cNvPr id="2901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1029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0</xdr:rowOff>
    </xdr:from>
    <xdr:ext cx="95250" cy="171450"/>
    <xdr:sp macro="" textlink="">
      <xdr:nvSpPr>
        <xdr:cNvPr id="2902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1029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0</xdr:rowOff>
    </xdr:from>
    <xdr:ext cx="95250" cy="171450"/>
    <xdr:sp macro="" textlink="">
      <xdr:nvSpPr>
        <xdr:cNvPr id="2902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1029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32</xdr:row>
      <xdr:rowOff>15875</xdr:rowOff>
    </xdr:from>
    <xdr:ext cx="95250" cy="171450"/>
    <xdr:sp macro="" textlink="">
      <xdr:nvSpPr>
        <xdr:cNvPr id="2902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10458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0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0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0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0</xdr:rowOff>
    </xdr:from>
    <xdr:ext cx="95250" cy="171450"/>
    <xdr:sp macro="" textlink="">
      <xdr:nvSpPr>
        <xdr:cNvPr id="2902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161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0</xdr:rowOff>
    </xdr:from>
    <xdr:ext cx="95250" cy="171450"/>
    <xdr:sp macro="" textlink="">
      <xdr:nvSpPr>
        <xdr:cNvPr id="2902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161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0</xdr:rowOff>
    </xdr:from>
    <xdr:ext cx="95250" cy="171450"/>
    <xdr:sp macro="" textlink="">
      <xdr:nvSpPr>
        <xdr:cNvPr id="2902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161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0</xdr:rowOff>
    </xdr:from>
    <xdr:ext cx="95250" cy="171450"/>
    <xdr:sp macro="" textlink="">
      <xdr:nvSpPr>
        <xdr:cNvPr id="2903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161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0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0</xdr:rowOff>
    </xdr:from>
    <xdr:ext cx="95250" cy="171450"/>
    <xdr:sp macro="" textlink="">
      <xdr:nvSpPr>
        <xdr:cNvPr id="2903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161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0</xdr:rowOff>
    </xdr:from>
    <xdr:ext cx="95250" cy="171450"/>
    <xdr:sp macro="" textlink="">
      <xdr:nvSpPr>
        <xdr:cNvPr id="2903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161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33</xdr:row>
      <xdr:rowOff>15875</xdr:rowOff>
    </xdr:from>
    <xdr:ext cx="95250" cy="171450"/>
    <xdr:sp macro="" textlink="">
      <xdr:nvSpPr>
        <xdr:cNvPr id="2903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1626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0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0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03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03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04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04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0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04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04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34</xdr:row>
      <xdr:rowOff>15875</xdr:rowOff>
    </xdr:from>
    <xdr:ext cx="95250" cy="171450"/>
    <xdr:sp macro="" textlink="">
      <xdr:nvSpPr>
        <xdr:cNvPr id="2904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2055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0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0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0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0</xdr:rowOff>
    </xdr:from>
    <xdr:ext cx="95250" cy="171450"/>
    <xdr:sp macro="" textlink="">
      <xdr:nvSpPr>
        <xdr:cNvPr id="29049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0</xdr:rowOff>
    </xdr:from>
    <xdr:ext cx="95250" cy="171450"/>
    <xdr:sp macro="" textlink="">
      <xdr:nvSpPr>
        <xdr:cNvPr id="29050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0</xdr:rowOff>
    </xdr:from>
    <xdr:ext cx="95250" cy="171450"/>
    <xdr:sp macro="" textlink="">
      <xdr:nvSpPr>
        <xdr:cNvPr id="29051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0</xdr:rowOff>
    </xdr:from>
    <xdr:ext cx="95250" cy="171450"/>
    <xdr:sp macro="" textlink="">
      <xdr:nvSpPr>
        <xdr:cNvPr id="29052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0</xdr:rowOff>
    </xdr:from>
    <xdr:ext cx="95250" cy="171450"/>
    <xdr:sp macro="" textlink="">
      <xdr:nvSpPr>
        <xdr:cNvPr id="29053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0</xdr:rowOff>
    </xdr:from>
    <xdr:ext cx="95250" cy="171450"/>
    <xdr:sp macro="" textlink="">
      <xdr:nvSpPr>
        <xdr:cNvPr id="29054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35</xdr:row>
      <xdr:rowOff>15875</xdr:rowOff>
    </xdr:from>
    <xdr:ext cx="95250" cy="171450"/>
    <xdr:sp macro="" textlink="">
      <xdr:nvSpPr>
        <xdr:cNvPr id="29055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248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0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0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0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0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32</xdr:row>
      <xdr:rowOff>504825</xdr:rowOff>
    </xdr:from>
    <xdr:ext cx="95250" cy="442269"/>
    <xdr:sp macro="" textlink="">
      <xdr:nvSpPr>
        <xdr:cNvPr id="290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32</xdr:row>
      <xdr:rowOff>504825</xdr:rowOff>
    </xdr:from>
    <xdr:ext cx="95250" cy="213632"/>
    <xdr:sp macro="" textlink="">
      <xdr:nvSpPr>
        <xdr:cNvPr id="290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442269"/>
    <xdr:sp macro="" textlink="">
      <xdr:nvSpPr>
        <xdr:cNvPr id="29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213632"/>
    <xdr:sp macro="" textlink="">
      <xdr:nvSpPr>
        <xdr:cNvPr id="290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442269"/>
    <xdr:sp macro="" textlink="">
      <xdr:nvSpPr>
        <xdr:cNvPr id="29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213632"/>
    <xdr:sp macro="" textlink="">
      <xdr:nvSpPr>
        <xdr:cNvPr id="290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9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90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442269"/>
    <xdr:sp macro="" textlink="">
      <xdr:nvSpPr>
        <xdr:cNvPr id="29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213632"/>
    <xdr:sp macro="" textlink="">
      <xdr:nvSpPr>
        <xdr:cNvPr id="290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9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90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9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90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0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0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0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0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0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0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0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0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0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0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0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0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0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0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0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290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290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0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0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290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290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0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0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291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291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1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1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29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291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1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1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29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291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1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442269"/>
    <xdr:sp macro="" textlink="">
      <xdr:nvSpPr>
        <xdr:cNvPr id="29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30</xdr:row>
      <xdr:rowOff>504825</xdr:rowOff>
    </xdr:from>
    <xdr:ext cx="95250" cy="213632"/>
    <xdr:sp macro="" textlink="">
      <xdr:nvSpPr>
        <xdr:cNvPr id="291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1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911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911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911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911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9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9121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0</xdr:rowOff>
    </xdr:from>
    <xdr:ext cx="95250" cy="171450"/>
    <xdr:sp macro="" textlink="">
      <xdr:nvSpPr>
        <xdr:cNvPr id="29122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34</xdr:row>
      <xdr:rowOff>15875</xdr:rowOff>
    </xdr:from>
    <xdr:ext cx="95250" cy="171450"/>
    <xdr:sp macro="" textlink="">
      <xdr:nvSpPr>
        <xdr:cNvPr id="29123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2055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91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125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126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127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128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129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442269"/>
    <xdr:sp macro="" textlink="">
      <xdr:nvSpPr>
        <xdr:cNvPr id="29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213632"/>
    <xdr:sp macro="" textlink="">
      <xdr:nvSpPr>
        <xdr:cNvPr id="291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132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133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134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135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1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13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0</xdr:rowOff>
    </xdr:from>
    <xdr:ext cx="95250" cy="171450"/>
    <xdr:sp macro="" textlink="">
      <xdr:nvSpPr>
        <xdr:cNvPr id="2913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34</xdr:row>
      <xdr:rowOff>15875</xdr:rowOff>
    </xdr:from>
    <xdr:ext cx="95250" cy="171450"/>
    <xdr:sp macro="" textlink="">
      <xdr:nvSpPr>
        <xdr:cNvPr id="2913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20554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1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1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442269"/>
    <xdr:sp macro="" textlink="">
      <xdr:nvSpPr>
        <xdr:cNvPr id="29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213632"/>
    <xdr:sp macro="" textlink="">
      <xdr:nvSpPr>
        <xdr:cNvPr id="291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91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1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1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1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1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442269"/>
    <xdr:sp macro="" textlink="">
      <xdr:nvSpPr>
        <xdr:cNvPr id="291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213632"/>
    <xdr:sp macro="" textlink="">
      <xdr:nvSpPr>
        <xdr:cNvPr id="291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1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1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442269"/>
    <xdr:sp macro="" textlink="">
      <xdr:nvSpPr>
        <xdr:cNvPr id="291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213632"/>
    <xdr:sp macro="" textlink="">
      <xdr:nvSpPr>
        <xdr:cNvPr id="291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1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1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442269"/>
    <xdr:sp macro="" textlink="">
      <xdr:nvSpPr>
        <xdr:cNvPr id="291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213632"/>
    <xdr:sp macro="" textlink="">
      <xdr:nvSpPr>
        <xdr:cNvPr id="291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9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91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1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1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9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91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1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1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442269"/>
    <xdr:sp macro="" textlink="">
      <xdr:nvSpPr>
        <xdr:cNvPr id="29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33</xdr:row>
      <xdr:rowOff>504825</xdr:rowOff>
    </xdr:from>
    <xdr:ext cx="95250" cy="213632"/>
    <xdr:sp macro="" textlink="">
      <xdr:nvSpPr>
        <xdr:cNvPr id="291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9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91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1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1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1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1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91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91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1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1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91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91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1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1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442269"/>
    <xdr:sp macro="" textlink="">
      <xdr:nvSpPr>
        <xdr:cNvPr id="29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34</xdr:row>
      <xdr:rowOff>504825</xdr:rowOff>
    </xdr:from>
    <xdr:ext cx="95250" cy="213632"/>
    <xdr:sp macro="" textlink="">
      <xdr:nvSpPr>
        <xdr:cNvPr id="291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1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1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1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1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1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1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1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1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1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2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2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2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2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2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2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2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2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2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2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2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2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2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2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2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2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2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2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2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2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2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2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2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2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2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3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3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3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3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3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3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3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3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3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3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3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3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4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4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4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4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29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213632"/>
    <xdr:sp macro="" textlink="">
      <xdr:nvSpPr>
        <xdr:cNvPr id="295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5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5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5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5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5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5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5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5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5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5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442269"/>
    <xdr:sp macro="" textlink="">
      <xdr:nvSpPr>
        <xdr:cNvPr id="296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504825</xdr:rowOff>
    </xdr:from>
    <xdr:ext cx="95250" cy="213632"/>
    <xdr:sp macro="" textlink="">
      <xdr:nvSpPr>
        <xdr:cNvPr id="296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0753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6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7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7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7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7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8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8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442269"/>
    <xdr:sp macro="" textlink="">
      <xdr:nvSpPr>
        <xdr:cNvPr id="298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32</xdr:row>
      <xdr:rowOff>504825</xdr:rowOff>
    </xdr:from>
    <xdr:ext cx="95250" cy="213632"/>
    <xdr:sp macro="" textlink="">
      <xdr:nvSpPr>
        <xdr:cNvPr id="298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15347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8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8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8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8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442269"/>
    <xdr:sp macro="" textlink="">
      <xdr:nvSpPr>
        <xdr:cNvPr id="299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33</xdr:row>
      <xdr:rowOff>504825</xdr:rowOff>
    </xdr:from>
    <xdr:ext cx="95250" cy="213632"/>
    <xdr:sp macro="" textlink="">
      <xdr:nvSpPr>
        <xdr:cNvPr id="299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03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299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299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442269"/>
    <xdr:sp macro="" textlink="">
      <xdr:nvSpPr>
        <xdr:cNvPr id="300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34</xdr:row>
      <xdr:rowOff>504825</xdr:rowOff>
    </xdr:from>
    <xdr:ext cx="95250" cy="213632"/>
    <xdr:sp macro="" textlink="">
      <xdr:nvSpPr>
        <xdr:cNvPr id="300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1246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26</xdr:row>
      <xdr:rowOff>0</xdr:rowOff>
    </xdr:from>
    <xdr:ext cx="95250" cy="171450"/>
    <xdr:sp macro="" textlink="">
      <xdr:nvSpPr>
        <xdr:cNvPr id="30046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26</xdr:row>
      <xdr:rowOff>0</xdr:rowOff>
    </xdr:from>
    <xdr:ext cx="95250" cy="171450"/>
    <xdr:sp macro="" textlink="">
      <xdr:nvSpPr>
        <xdr:cNvPr id="30047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26</xdr:row>
      <xdr:rowOff>0</xdr:rowOff>
    </xdr:from>
    <xdr:ext cx="95250" cy="171450"/>
    <xdr:sp macro="" textlink="">
      <xdr:nvSpPr>
        <xdr:cNvPr id="30048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26</xdr:row>
      <xdr:rowOff>0</xdr:rowOff>
    </xdr:from>
    <xdr:ext cx="95250" cy="171450"/>
    <xdr:sp macro="" textlink="">
      <xdr:nvSpPr>
        <xdr:cNvPr id="30049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26</xdr:row>
      <xdr:rowOff>0</xdr:rowOff>
    </xdr:from>
    <xdr:ext cx="95250" cy="171450"/>
    <xdr:sp macro="" textlink="">
      <xdr:nvSpPr>
        <xdr:cNvPr id="30050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26</xdr:row>
      <xdr:rowOff>0</xdr:rowOff>
    </xdr:from>
    <xdr:ext cx="95250" cy="171450"/>
    <xdr:sp macro="" textlink="">
      <xdr:nvSpPr>
        <xdr:cNvPr id="30051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26</xdr:row>
      <xdr:rowOff>15875</xdr:rowOff>
    </xdr:from>
    <xdr:ext cx="95250" cy="171450"/>
    <xdr:sp macro="" textlink="">
      <xdr:nvSpPr>
        <xdr:cNvPr id="30052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7921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0</xdr:rowOff>
    </xdr:from>
    <xdr:ext cx="95250" cy="171450"/>
    <xdr:sp macro="" textlink="">
      <xdr:nvSpPr>
        <xdr:cNvPr id="30053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0</xdr:rowOff>
    </xdr:from>
    <xdr:ext cx="95250" cy="171450"/>
    <xdr:sp macro="" textlink="">
      <xdr:nvSpPr>
        <xdr:cNvPr id="30054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0</xdr:rowOff>
    </xdr:from>
    <xdr:ext cx="95250" cy="171450"/>
    <xdr:sp macro="" textlink="">
      <xdr:nvSpPr>
        <xdr:cNvPr id="30055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0</xdr:rowOff>
    </xdr:from>
    <xdr:ext cx="95250" cy="171450"/>
    <xdr:sp macro="" textlink="">
      <xdr:nvSpPr>
        <xdr:cNvPr id="30056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0</xdr:rowOff>
    </xdr:from>
    <xdr:ext cx="95250" cy="171450"/>
    <xdr:sp macro="" textlink="">
      <xdr:nvSpPr>
        <xdr:cNvPr id="30057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26</xdr:row>
      <xdr:rowOff>0</xdr:rowOff>
    </xdr:from>
    <xdr:ext cx="95250" cy="171450"/>
    <xdr:sp macro="" textlink="">
      <xdr:nvSpPr>
        <xdr:cNvPr id="30058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26</xdr:row>
      <xdr:rowOff>15875</xdr:rowOff>
    </xdr:from>
    <xdr:ext cx="95250" cy="171450"/>
    <xdr:sp macro="" textlink="">
      <xdr:nvSpPr>
        <xdr:cNvPr id="30059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7921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0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25</xdr:row>
      <xdr:rowOff>504825</xdr:rowOff>
    </xdr:from>
    <xdr:ext cx="95250" cy="442269"/>
    <xdr:sp macro="" textlink="">
      <xdr:nvSpPr>
        <xdr:cNvPr id="301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30144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30145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30146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30147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30148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31</xdr:row>
      <xdr:rowOff>0</xdr:rowOff>
    </xdr:from>
    <xdr:ext cx="95250" cy="171450"/>
    <xdr:sp macro="" textlink="">
      <xdr:nvSpPr>
        <xdr:cNvPr id="30149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31</xdr:row>
      <xdr:rowOff>15875</xdr:rowOff>
    </xdr:from>
    <xdr:ext cx="95250" cy="171450"/>
    <xdr:sp macro="" textlink="">
      <xdr:nvSpPr>
        <xdr:cNvPr id="30150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10264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30151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30152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30153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30154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3015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31</xdr:row>
      <xdr:rowOff>0</xdr:rowOff>
    </xdr:from>
    <xdr:ext cx="95250" cy="171450"/>
    <xdr:sp macro="" textlink="">
      <xdr:nvSpPr>
        <xdr:cNvPr id="3015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31</xdr:row>
      <xdr:rowOff>15875</xdr:rowOff>
    </xdr:from>
    <xdr:ext cx="95250" cy="171450"/>
    <xdr:sp macro="" textlink="">
      <xdr:nvSpPr>
        <xdr:cNvPr id="3015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102647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1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30</xdr:row>
      <xdr:rowOff>504825</xdr:rowOff>
    </xdr:from>
    <xdr:ext cx="95250" cy="442269"/>
    <xdr:sp macro="" textlink="">
      <xdr:nvSpPr>
        <xdr:cNvPr id="302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10248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37</xdr:row>
      <xdr:rowOff>504825</xdr:rowOff>
    </xdr:from>
    <xdr:ext cx="95250" cy="444014"/>
    <xdr:sp macro="" textlink="">
      <xdr:nvSpPr>
        <xdr:cNvPr id="30242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656272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39</xdr:row>
      <xdr:rowOff>0</xdr:rowOff>
    </xdr:from>
    <xdr:to>
      <xdr:col>21</xdr:col>
      <xdr:colOff>95250</xdr:colOff>
      <xdr:row>39</xdr:row>
      <xdr:rowOff>171450</xdr:rowOff>
    </xdr:to>
    <xdr:sp macro="" textlink="">
      <xdr:nvSpPr>
        <xdr:cNvPr id="30243" name="Text Box 16">
          <a:extLst>
            <a:ext uri="{FF2B5EF4-FFF2-40B4-BE49-F238E27FC236}">
              <a16:creationId xmlns:a16="http://schemas.microsoft.com/office/drawing/2014/main" xmlns="" id="{00000000-0008-0000-0800-00005F18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95250</xdr:colOff>
      <xdr:row>39</xdr:row>
      <xdr:rowOff>171450</xdr:rowOff>
    </xdr:to>
    <xdr:sp macro="" textlink="">
      <xdr:nvSpPr>
        <xdr:cNvPr id="30244" name="Text Box 17">
          <a:extLst>
            <a:ext uri="{FF2B5EF4-FFF2-40B4-BE49-F238E27FC236}">
              <a16:creationId xmlns:a16="http://schemas.microsoft.com/office/drawing/2014/main" xmlns="" id="{00000000-0008-0000-0800-00006018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95250</xdr:colOff>
      <xdr:row>39</xdr:row>
      <xdr:rowOff>171450</xdr:rowOff>
    </xdr:to>
    <xdr:sp macro="" textlink="">
      <xdr:nvSpPr>
        <xdr:cNvPr id="30245" name="Text Box 18">
          <a:extLst>
            <a:ext uri="{FF2B5EF4-FFF2-40B4-BE49-F238E27FC236}">
              <a16:creationId xmlns:a16="http://schemas.microsoft.com/office/drawing/2014/main" xmlns="" id="{00000000-0008-0000-0800-00006118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95250</xdr:colOff>
      <xdr:row>39</xdr:row>
      <xdr:rowOff>171450</xdr:rowOff>
    </xdr:to>
    <xdr:sp macro="" textlink="">
      <xdr:nvSpPr>
        <xdr:cNvPr id="30246" name="Text Box 19">
          <a:extLst>
            <a:ext uri="{FF2B5EF4-FFF2-40B4-BE49-F238E27FC236}">
              <a16:creationId xmlns:a16="http://schemas.microsoft.com/office/drawing/2014/main" xmlns="" id="{00000000-0008-0000-0800-00006218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39</xdr:row>
      <xdr:rowOff>504825</xdr:rowOff>
    </xdr:from>
    <xdr:to>
      <xdr:col>21</xdr:col>
      <xdr:colOff>95250</xdr:colOff>
      <xdr:row>44</xdr:row>
      <xdr:rowOff>126614</xdr:rowOff>
    </xdr:to>
    <xdr:sp macro="" textlink="">
      <xdr:nvSpPr>
        <xdr:cNvPr id="3024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458075"/>
          <a:ext cx="95250" cy="888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39</xdr:row>
      <xdr:rowOff>0</xdr:rowOff>
    </xdr:from>
    <xdr:ext cx="95250" cy="171450"/>
    <xdr:sp macro="" textlink="">
      <xdr:nvSpPr>
        <xdr:cNvPr id="30248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0</xdr:rowOff>
    </xdr:from>
    <xdr:ext cx="95250" cy="171450"/>
    <xdr:sp macro="" textlink="">
      <xdr:nvSpPr>
        <xdr:cNvPr id="30249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0</xdr:rowOff>
    </xdr:from>
    <xdr:ext cx="95250" cy="171450"/>
    <xdr:sp macro="" textlink="">
      <xdr:nvSpPr>
        <xdr:cNvPr id="30250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0</xdr:rowOff>
    </xdr:from>
    <xdr:ext cx="95250" cy="171450"/>
    <xdr:sp macro="" textlink="">
      <xdr:nvSpPr>
        <xdr:cNvPr id="30251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442269"/>
    <xdr:sp macro="" textlink="">
      <xdr:nvSpPr>
        <xdr:cNvPr id="302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36</xdr:row>
      <xdr:rowOff>0</xdr:rowOff>
    </xdr:from>
    <xdr:ext cx="95250" cy="171450"/>
    <xdr:sp macro="" textlink="">
      <xdr:nvSpPr>
        <xdr:cNvPr id="30253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39728775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36</xdr:row>
      <xdr:rowOff>0</xdr:rowOff>
    </xdr:from>
    <xdr:ext cx="95250" cy="171450"/>
    <xdr:sp macro="" textlink="">
      <xdr:nvSpPr>
        <xdr:cNvPr id="30254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39728775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36</xdr:row>
      <xdr:rowOff>0</xdr:rowOff>
    </xdr:from>
    <xdr:ext cx="95250" cy="171450"/>
    <xdr:sp macro="" textlink="">
      <xdr:nvSpPr>
        <xdr:cNvPr id="30255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39728775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36</xdr:row>
      <xdr:rowOff>0</xdr:rowOff>
    </xdr:from>
    <xdr:ext cx="95250" cy="171450"/>
    <xdr:sp macro="" textlink="">
      <xdr:nvSpPr>
        <xdr:cNvPr id="30256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39728775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39</xdr:row>
      <xdr:rowOff>504825</xdr:rowOff>
    </xdr:from>
    <xdr:ext cx="95250" cy="442269"/>
    <xdr:sp macro="" textlink="">
      <xdr:nvSpPr>
        <xdr:cNvPr id="30257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39728775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37</xdr:row>
      <xdr:rowOff>504825</xdr:rowOff>
    </xdr:from>
    <xdr:ext cx="95250" cy="444014"/>
    <xdr:sp macro="" textlink="">
      <xdr:nvSpPr>
        <xdr:cNvPr id="30258" name="Text Box 15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3002875" y="656272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0</xdr:rowOff>
    </xdr:from>
    <xdr:ext cx="95250" cy="171450"/>
    <xdr:sp macro="" textlink="">
      <xdr:nvSpPr>
        <xdr:cNvPr id="30259" name="Text Box 16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0</xdr:rowOff>
    </xdr:from>
    <xdr:ext cx="95250" cy="171450"/>
    <xdr:sp macro="" textlink="">
      <xdr:nvSpPr>
        <xdr:cNvPr id="30260" name="Text Box 17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0</xdr:rowOff>
    </xdr:from>
    <xdr:ext cx="95250" cy="171450"/>
    <xdr:sp macro="" textlink="">
      <xdr:nvSpPr>
        <xdr:cNvPr id="30261" name="Text Box 18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0</xdr:rowOff>
    </xdr:from>
    <xdr:ext cx="95250" cy="171450"/>
    <xdr:sp macro="" textlink="">
      <xdr:nvSpPr>
        <xdr:cNvPr id="30262" name="Text Box 19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3002875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504825</xdr:rowOff>
    </xdr:from>
    <xdr:ext cx="95250" cy="213632"/>
    <xdr:sp macro="" textlink="">
      <xdr:nvSpPr>
        <xdr:cNvPr id="30263" name="Text Box 15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3002875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504825</xdr:rowOff>
    </xdr:from>
    <xdr:ext cx="95250" cy="444331"/>
    <xdr:sp macro="" textlink="">
      <xdr:nvSpPr>
        <xdr:cNvPr id="30264" name="Text Box 15">
          <a:extLst>
            <a:ext uri="{FF2B5EF4-FFF2-40B4-BE49-F238E27FC236}">
              <a16:creationId xmlns:a16="http://schemas.microsoft.com/office/drawing/2014/main" xmlns="" id="{00000000-0008-0000-0800-0000E8020000}"/>
            </a:ext>
          </a:extLst>
        </xdr:cNvPr>
        <xdr:cNvSpPr txBox="1">
          <a:spLocks noChangeArrowheads="1"/>
        </xdr:cNvSpPr>
      </xdr:nvSpPr>
      <xdr:spPr bwMode="auto">
        <a:xfrm>
          <a:off x="23002875" y="7458075"/>
          <a:ext cx="95250" cy="44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0</xdr:rowOff>
    </xdr:from>
    <xdr:ext cx="95250" cy="171450"/>
    <xdr:sp macro="" textlink="">
      <xdr:nvSpPr>
        <xdr:cNvPr id="30265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0</xdr:rowOff>
    </xdr:from>
    <xdr:ext cx="95250" cy="171450"/>
    <xdr:sp macro="" textlink="">
      <xdr:nvSpPr>
        <xdr:cNvPr id="30266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1020762</xdr:colOff>
      <xdr:row>39</xdr:row>
      <xdr:rowOff>15875</xdr:rowOff>
    </xdr:from>
    <xdr:ext cx="95250" cy="171450"/>
    <xdr:sp macro="" textlink="">
      <xdr:nvSpPr>
        <xdr:cNvPr id="30267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2157987" y="7026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213632"/>
    <xdr:sp macro="" textlink="">
      <xdr:nvSpPr>
        <xdr:cNvPr id="302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0</xdr:rowOff>
    </xdr:from>
    <xdr:ext cx="95250" cy="171450"/>
    <xdr:sp macro="" textlink="">
      <xdr:nvSpPr>
        <xdr:cNvPr id="30269" name="Text Box 16">
          <a:extLst>
            <a:ext uri="{FF2B5EF4-FFF2-40B4-BE49-F238E27FC236}">
              <a16:creationId xmlns:a16="http://schemas.microsoft.com/office/drawing/2014/main" xmlns="" id="{FDE59AE3-B891-4E3A-96C1-3FD0B9A3AEC4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0</xdr:rowOff>
    </xdr:from>
    <xdr:ext cx="95250" cy="171450"/>
    <xdr:sp macro="" textlink="">
      <xdr:nvSpPr>
        <xdr:cNvPr id="30270" name="Text Box 17">
          <a:extLst>
            <a:ext uri="{FF2B5EF4-FFF2-40B4-BE49-F238E27FC236}">
              <a16:creationId xmlns:a16="http://schemas.microsoft.com/office/drawing/2014/main" xmlns="" id="{C5D4FF63-D4E3-40BE-B327-2AFBDA2D5BAF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0</xdr:rowOff>
    </xdr:from>
    <xdr:ext cx="95250" cy="171450"/>
    <xdr:sp macro="" textlink="">
      <xdr:nvSpPr>
        <xdr:cNvPr id="30271" name="Text Box 18">
          <a:extLst>
            <a:ext uri="{FF2B5EF4-FFF2-40B4-BE49-F238E27FC236}">
              <a16:creationId xmlns:a16="http://schemas.microsoft.com/office/drawing/2014/main" xmlns="" id="{C1999948-DA08-439D-9857-6BCCA0AF0483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0</xdr:rowOff>
    </xdr:from>
    <xdr:ext cx="95250" cy="171450"/>
    <xdr:sp macro="" textlink="">
      <xdr:nvSpPr>
        <xdr:cNvPr id="30272" name="Text Box 19">
          <a:extLst>
            <a:ext uri="{FF2B5EF4-FFF2-40B4-BE49-F238E27FC236}">
              <a16:creationId xmlns:a16="http://schemas.microsoft.com/office/drawing/2014/main" xmlns="" id="{54F439E5-B9A8-46CC-80D8-540B4091A50E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0</xdr:rowOff>
    </xdr:from>
    <xdr:ext cx="95250" cy="171450"/>
    <xdr:sp macro="" textlink="">
      <xdr:nvSpPr>
        <xdr:cNvPr id="30273" name="Text Box 16">
          <a:extLst>
            <a:ext uri="{FF2B5EF4-FFF2-40B4-BE49-F238E27FC236}">
              <a16:creationId xmlns:a16="http://schemas.microsoft.com/office/drawing/2014/main" xmlns="" id="{EF0DFD27-4584-4B48-ABB5-34E5BD5CF377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36</xdr:row>
      <xdr:rowOff>0</xdr:rowOff>
    </xdr:from>
    <xdr:ext cx="95250" cy="171450"/>
    <xdr:sp macro="" textlink="">
      <xdr:nvSpPr>
        <xdr:cNvPr id="30274" name="Text Box 16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1128950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36</xdr:row>
      <xdr:rowOff>0</xdr:rowOff>
    </xdr:from>
    <xdr:ext cx="95250" cy="171450"/>
    <xdr:sp macro="" textlink="">
      <xdr:nvSpPr>
        <xdr:cNvPr id="30275" name="Text Box 17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1128950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36</xdr:row>
      <xdr:rowOff>0</xdr:rowOff>
    </xdr:from>
    <xdr:ext cx="95250" cy="171450"/>
    <xdr:sp macro="" textlink="">
      <xdr:nvSpPr>
        <xdr:cNvPr id="30276" name="Text Box 18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128950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36</xdr:row>
      <xdr:rowOff>0</xdr:rowOff>
    </xdr:from>
    <xdr:ext cx="95250" cy="171450"/>
    <xdr:sp macro="" textlink="">
      <xdr:nvSpPr>
        <xdr:cNvPr id="30277" name="Text Box 19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1128950" y="5038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39</xdr:row>
      <xdr:rowOff>504825</xdr:rowOff>
    </xdr:from>
    <xdr:ext cx="95250" cy="442269"/>
    <xdr:sp macro="" textlink="">
      <xdr:nvSpPr>
        <xdr:cNvPr id="30278" name="Text Box 15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11289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0</xdr:colOff>
      <xdr:row>40</xdr:row>
      <xdr:rowOff>504825</xdr:rowOff>
    </xdr:from>
    <xdr:to>
      <xdr:col>21</xdr:col>
      <xdr:colOff>95250</xdr:colOff>
      <xdr:row>41</xdr:row>
      <xdr:rowOff>5940</xdr:rowOff>
    </xdr:to>
    <xdr:sp macro="" textlink="">
      <xdr:nvSpPr>
        <xdr:cNvPr id="3027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905750"/>
          <a:ext cx="95250" cy="5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6531</xdr:rowOff>
    </xdr:to>
    <xdr:sp macro="" textlink="">
      <xdr:nvSpPr>
        <xdr:cNvPr id="3028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6531</xdr:rowOff>
    </xdr:to>
    <xdr:sp macro="" textlink="">
      <xdr:nvSpPr>
        <xdr:cNvPr id="3028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6531</xdr:rowOff>
    </xdr:to>
    <xdr:sp macro="" textlink="">
      <xdr:nvSpPr>
        <xdr:cNvPr id="3028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6531</xdr:rowOff>
    </xdr:to>
    <xdr:sp macro="" textlink="">
      <xdr:nvSpPr>
        <xdr:cNvPr id="30283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111521</xdr:rowOff>
    </xdr:to>
    <xdr:sp macro="" textlink="">
      <xdr:nvSpPr>
        <xdr:cNvPr id="30284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111521</xdr:rowOff>
    </xdr:to>
    <xdr:sp macro="" textlink="">
      <xdr:nvSpPr>
        <xdr:cNvPr id="30285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111521</xdr:rowOff>
    </xdr:to>
    <xdr:sp macro="" textlink="">
      <xdr:nvSpPr>
        <xdr:cNvPr id="30286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111521</xdr:rowOff>
    </xdr:to>
    <xdr:sp macro="" textlink="">
      <xdr:nvSpPr>
        <xdr:cNvPr id="30287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111521</xdr:rowOff>
    </xdr:to>
    <xdr:sp macro="" textlink="">
      <xdr:nvSpPr>
        <xdr:cNvPr id="30288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111521</xdr:rowOff>
    </xdr:to>
    <xdr:sp macro="" textlink="">
      <xdr:nvSpPr>
        <xdr:cNvPr id="30289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111521</xdr:rowOff>
    </xdr:to>
    <xdr:sp macro="" textlink="">
      <xdr:nvSpPr>
        <xdr:cNvPr id="30290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111521</xdr:rowOff>
    </xdr:to>
    <xdr:sp macro="" textlink="">
      <xdr:nvSpPr>
        <xdr:cNvPr id="30291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857250</xdr:colOff>
      <xdr:row>40</xdr:row>
      <xdr:rowOff>301625</xdr:rowOff>
    </xdr:from>
    <xdr:to>
      <xdr:col>21</xdr:col>
      <xdr:colOff>97630</xdr:colOff>
      <xdr:row>41</xdr:row>
      <xdr:rowOff>111521</xdr:rowOff>
    </xdr:to>
    <xdr:sp macro="" textlink="">
      <xdr:nvSpPr>
        <xdr:cNvPr id="30292" name="Text Box 1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3002875" y="7759700"/>
          <a:ext cx="97630" cy="11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1152525</xdr:colOff>
      <xdr:row>37</xdr:row>
      <xdr:rowOff>504825</xdr:rowOff>
    </xdr:from>
    <xdr:ext cx="95250" cy="442269"/>
    <xdr:sp macro="" textlink="">
      <xdr:nvSpPr>
        <xdr:cNvPr id="302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37</xdr:row>
      <xdr:rowOff>504825</xdr:rowOff>
    </xdr:from>
    <xdr:ext cx="95250" cy="213632"/>
    <xdr:sp macro="" textlink="">
      <xdr:nvSpPr>
        <xdr:cNvPr id="302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38</xdr:row>
      <xdr:rowOff>504825</xdr:rowOff>
    </xdr:from>
    <xdr:ext cx="95250" cy="442269"/>
    <xdr:sp macro="" textlink="">
      <xdr:nvSpPr>
        <xdr:cNvPr id="302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38</xdr:row>
      <xdr:rowOff>504825</xdr:rowOff>
    </xdr:from>
    <xdr:ext cx="95250" cy="213632"/>
    <xdr:sp macro="" textlink="">
      <xdr:nvSpPr>
        <xdr:cNvPr id="302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0</xdr:rowOff>
    </xdr:from>
    <xdr:ext cx="95250" cy="171450"/>
    <xdr:sp macro="" textlink="">
      <xdr:nvSpPr>
        <xdr:cNvPr id="30297" name="Text Box 16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0</xdr:rowOff>
    </xdr:from>
    <xdr:ext cx="95250" cy="171450"/>
    <xdr:sp macro="" textlink="">
      <xdr:nvSpPr>
        <xdr:cNvPr id="30298" name="Text Box 17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0</xdr:rowOff>
    </xdr:from>
    <xdr:ext cx="95250" cy="171450"/>
    <xdr:sp macro="" textlink="">
      <xdr:nvSpPr>
        <xdr:cNvPr id="30299" name="Text Box 1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0</xdr:rowOff>
    </xdr:from>
    <xdr:ext cx="95250" cy="171450"/>
    <xdr:sp macro="" textlink="">
      <xdr:nvSpPr>
        <xdr:cNvPr id="30300" name="Text Box 19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3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0</xdr:rowOff>
    </xdr:from>
    <xdr:ext cx="95250" cy="171450"/>
    <xdr:sp macro="" textlink="">
      <xdr:nvSpPr>
        <xdr:cNvPr id="30302" name="Text Box 16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0</xdr:rowOff>
    </xdr:from>
    <xdr:ext cx="95250" cy="171450"/>
    <xdr:sp macro="" textlink="">
      <xdr:nvSpPr>
        <xdr:cNvPr id="30303" name="Text Box 17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1020762</xdr:colOff>
      <xdr:row>39</xdr:row>
      <xdr:rowOff>15875</xdr:rowOff>
    </xdr:from>
    <xdr:ext cx="95250" cy="171450"/>
    <xdr:sp macro="" textlink="">
      <xdr:nvSpPr>
        <xdr:cNvPr id="30304" name="Text Box 18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34386837" y="7026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3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3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3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3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3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38</xdr:row>
      <xdr:rowOff>504825</xdr:rowOff>
    </xdr:from>
    <xdr:ext cx="95250" cy="442269"/>
    <xdr:sp macro="" textlink="">
      <xdr:nvSpPr>
        <xdr:cNvPr id="303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38</xdr:row>
      <xdr:rowOff>504825</xdr:rowOff>
    </xdr:from>
    <xdr:ext cx="95250" cy="213632"/>
    <xdr:sp macro="" textlink="">
      <xdr:nvSpPr>
        <xdr:cNvPr id="303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213632"/>
    <xdr:sp macro="" textlink="">
      <xdr:nvSpPr>
        <xdr:cNvPr id="303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3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3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3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3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3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3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37</xdr:row>
      <xdr:rowOff>504825</xdr:rowOff>
    </xdr:from>
    <xdr:ext cx="95250" cy="442269"/>
    <xdr:sp macro="" textlink="">
      <xdr:nvSpPr>
        <xdr:cNvPr id="303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37</xdr:row>
      <xdr:rowOff>504825</xdr:rowOff>
    </xdr:from>
    <xdr:ext cx="95250" cy="213632"/>
    <xdr:sp macro="" textlink="">
      <xdr:nvSpPr>
        <xdr:cNvPr id="303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38</xdr:row>
      <xdr:rowOff>504825</xdr:rowOff>
    </xdr:from>
    <xdr:ext cx="95250" cy="442269"/>
    <xdr:sp macro="" textlink="">
      <xdr:nvSpPr>
        <xdr:cNvPr id="303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38</xdr:row>
      <xdr:rowOff>504825</xdr:rowOff>
    </xdr:from>
    <xdr:ext cx="95250" cy="213632"/>
    <xdr:sp macro="" textlink="">
      <xdr:nvSpPr>
        <xdr:cNvPr id="303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3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3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3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3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38</xdr:row>
      <xdr:rowOff>504825</xdr:rowOff>
    </xdr:from>
    <xdr:ext cx="95250" cy="442269"/>
    <xdr:sp macro="" textlink="">
      <xdr:nvSpPr>
        <xdr:cNvPr id="303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38</xdr:row>
      <xdr:rowOff>504825</xdr:rowOff>
    </xdr:from>
    <xdr:ext cx="95250" cy="213632"/>
    <xdr:sp macro="" textlink="">
      <xdr:nvSpPr>
        <xdr:cNvPr id="303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3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3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38</xdr:row>
      <xdr:rowOff>504825</xdr:rowOff>
    </xdr:from>
    <xdr:ext cx="95250" cy="442269"/>
    <xdr:sp macro="" textlink="">
      <xdr:nvSpPr>
        <xdr:cNvPr id="303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38</xdr:row>
      <xdr:rowOff>504825</xdr:rowOff>
    </xdr:from>
    <xdr:ext cx="95250" cy="213632"/>
    <xdr:sp macro="" textlink="">
      <xdr:nvSpPr>
        <xdr:cNvPr id="303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442269"/>
    <xdr:sp macro="" textlink="">
      <xdr:nvSpPr>
        <xdr:cNvPr id="303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213632"/>
    <xdr:sp macro="" textlink="">
      <xdr:nvSpPr>
        <xdr:cNvPr id="303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3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3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3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3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442269"/>
    <xdr:sp macro="" textlink="">
      <xdr:nvSpPr>
        <xdr:cNvPr id="303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213632"/>
    <xdr:sp macro="" textlink="">
      <xdr:nvSpPr>
        <xdr:cNvPr id="303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3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3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38</xdr:row>
      <xdr:rowOff>504825</xdr:rowOff>
    </xdr:from>
    <xdr:ext cx="95250" cy="442269"/>
    <xdr:sp macro="" textlink="">
      <xdr:nvSpPr>
        <xdr:cNvPr id="303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38</xdr:row>
      <xdr:rowOff>504825</xdr:rowOff>
    </xdr:from>
    <xdr:ext cx="95250" cy="213632"/>
    <xdr:sp macro="" textlink="">
      <xdr:nvSpPr>
        <xdr:cNvPr id="303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442269"/>
    <xdr:sp macro="" textlink="">
      <xdr:nvSpPr>
        <xdr:cNvPr id="303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213632"/>
    <xdr:sp macro="" textlink="">
      <xdr:nvSpPr>
        <xdr:cNvPr id="303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3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3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3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3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442269"/>
    <xdr:sp macro="" textlink="">
      <xdr:nvSpPr>
        <xdr:cNvPr id="303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213632"/>
    <xdr:sp macro="" textlink="">
      <xdr:nvSpPr>
        <xdr:cNvPr id="303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3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3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442269"/>
    <xdr:sp macro="" textlink="">
      <xdr:nvSpPr>
        <xdr:cNvPr id="303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213632"/>
    <xdr:sp macro="" textlink="">
      <xdr:nvSpPr>
        <xdr:cNvPr id="303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40</xdr:row>
      <xdr:rowOff>504825</xdr:rowOff>
    </xdr:from>
    <xdr:ext cx="95250" cy="442269"/>
    <xdr:sp macro="" textlink="">
      <xdr:nvSpPr>
        <xdr:cNvPr id="303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40</xdr:row>
      <xdr:rowOff>504825</xdr:rowOff>
    </xdr:from>
    <xdr:ext cx="95250" cy="213632"/>
    <xdr:sp macro="" textlink="">
      <xdr:nvSpPr>
        <xdr:cNvPr id="303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3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3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3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3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40</xdr:row>
      <xdr:rowOff>504825</xdr:rowOff>
    </xdr:from>
    <xdr:ext cx="95250" cy="442269"/>
    <xdr:sp macro="" textlink="">
      <xdr:nvSpPr>
        <xdr:cNvPr id="303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40</xdr:row>
      <xdr:rowOff>504825</xdr:rowOff>
    </xdr:from>
    <xdr:ext cx="95250" cy="213632"/>
    <xdr:sp macro="" textlink="">
      <xdr:nvSpPr>
        <xdr:cNvPr id="303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3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3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442269"/>
    <xdr:sp macro="" textlink="">
      <xdr:nvSpPr>
        <xdr:cNvPr id="303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39</xdr:row>
      <xdr:rowOff>504825</xdr:rowOff>
    </xdr:from>
    <xdr:ext cx="95250" cy="213632"/>
    <xdr:sp macro="" textlink="">
      <xdr:nvSpPr>
        <xdr:cNvPr id="303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40</xdr:row>
      <xdr:rowOff>504825</xdr:rowOff>
    </xdr:from>
    <xdr:ext cx="95250" cy="442269"/>
    <xdr:sp macro="" textlink="">
      <xdr:nvSpPr>
        <xdr:cNvPr id="303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40</xdr:row>
      <xdr:rowOff>504825</xdr:rowOff>
    </xdr:from>
    <xdr:ext cx="95250" cy="213632"/>
    <xdr:sp macro="" textlink="">
      <xdr:nvSpPr>
        <xdr:cNvPr id="303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3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3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40</xdr:row>
      <xdr:rowOff>504825</xdr:rowOff>
    </xdr:from>
    <xdr:ext cx="95250" cy="442269"/>
    <xdr:sp macro="" textlink="">
      <xdr:nvSpPr>
        <xdr:cNvPr id="303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40</xdr:row>
      <xdr:rowOff>504825</xdr:rowOff>
    </xdr:from>
    <xdr:ext cx="95250" cy="213632"/>
    <xdr:sp macro="" textlink="">
      <xdr:nvSpPr>
        <xdr:cNvPr id="303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3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3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40</xdr:row>
      <xdr:rowOff>504825</xdr:rowOff>
    </xdr:from>
    <xdr:ext cx="95250" cy="442269"/>
    <xdr:sp macro="" textlink="">
      <xdr:nvSpPr>
        <xdr:cNvPr id="303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40</xdr:row>
      <xdr:rowOff>504825</xdr:rowOff>
    </xdr:from>
    <xdr:ext cx="95250" cy="213632"/>
    <xdr:sp macro="" textlink="">
      <xdr:nvSpPr>
        <xdr:cNvPr id="303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3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3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40</xdr:row>
      <xdr:rowOff>504825</xdr:rowOff>
    </xdr:from>
    <xdr:ext cx="95250" cy="442269"/>
    <xdr:sp macro="" textlink="">
      <xdr:nvSpPr>
        <xdr:cNvPr id="303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1152525</xdr:colOff>
      <xdr:row>40</xdr:row>
      <xdr:rowOff>504825</xdr:rowOff>
    </xdr:from>
    <xdr:ext cx="95250" cy="213632"/>
    <xdr:sp macro="" textlink="">
      <xdr:nvSpPr>
        <xdr:cNvPr id="303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215640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38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38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38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38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38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38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38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39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39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39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39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39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39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39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39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39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39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40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40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40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40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40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40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40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40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40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40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41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41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41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41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41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41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41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41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41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41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42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42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42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4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4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4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4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4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42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42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43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43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43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43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43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43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43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43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43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4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4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4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44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4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44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4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44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4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4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4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4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4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4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4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4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4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4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4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4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4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4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4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4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4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4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4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5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5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5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5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5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5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5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5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5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5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5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5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5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5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5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5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442269"/>
    <xdr:sp macro="" textlink="">
      <xdr:nvSpPr>
        <xdr:cNvPr id="305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37</xdr:row>
      <xdr:rowOff>504825</xdr:rowOff>
    </xdr:from>
    <xdr:ext cx="95250" cy="213632"/>
    <xdr:sp macro="" textlink="">
      <xdr:nvSpPr>
        <xdr:cNvPr id="305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656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5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5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5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5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5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5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5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5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5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5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5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5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5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5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5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5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5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5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5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5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5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5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442269"/>
    <xdr:sp macro="" textlink="">
      <xdr:nvSpPr>
        <xdr:cNvPr id="306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38</xdr:row>
      <xdr:rowOff>504825</xdr:rowOff>
    </xdr:from>
    <xdr:ext cx="95250" cy="213632"/>
    <xdr:sp macro="" textlink="">
      <xdr:nvSpPr>
        <xdr:cNvPr id="306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0104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6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6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6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6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7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7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7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7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7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7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7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7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7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7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7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7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7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7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7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7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442269"/>
    <xdr:sp macro="" textlink="">
      <xdr:nvSpPr>
        <xdr:cNvPr id="307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39</xdr:row>
      <xdr:rowOff>504825</xdr:rowOff>
    </xdr:from>
    <xdr:ext cx="95250" cy="213632"/>
    <xdr:sp macro="" textlink="">
      <xdr:nvSpPr>
        <xdr:cNvPr id="307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458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2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2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2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2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2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3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4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4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4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4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4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4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4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5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5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5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5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5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5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5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5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5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5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6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6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6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6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6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6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6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6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6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6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7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7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7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7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7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7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7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7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7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7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8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8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8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8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8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8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8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8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8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8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9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9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9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9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9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9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9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9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79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79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80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80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80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80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80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80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80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80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80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80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81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81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81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81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81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81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81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81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81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81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442269"/>
    <xdr:sp macro="" textlink="">
      <xdr:nvSpPr>
        <xdr:cNvPr id="3082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40</xdr:row>
      <xdr:rowOff>504825</xdr:rowOff>
    </xdr:from>
    <xdr:ext cx="95250" cy="213632"/>
    <xdr:sp macro="" textlink="">
      <xdr:nvSpPr>
        <xdr:cNvPr id="3082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7905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82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2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2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2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2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82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2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29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30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31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3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33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3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35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3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37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838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3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4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84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842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84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844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84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35</xdr:row>
      <xdr:rowOff>504825</xdr:rowOff>
    </xdr:from>
    <xdr:ext cx="95250" cy="442269"/>
    <xdr:sp macro="" textlink="">
      <xdr:nvSpPr>
        <xdr:cNvPr id="30846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4810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4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4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4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5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5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5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5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5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5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5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5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5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5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6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6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6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6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6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6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6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6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6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6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7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7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7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73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74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75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76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77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78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79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80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442269"/>
    <xdr:sp macro="" textlink="">
      <xdr:nvSpPr>
        <xdr:cNvPr id="30881" name="Text Box 15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1152525</xdr:colOff>
      <xdr:row>36</xdr:row>
      <xdr:rowOff>504825</xdr:rowOff>
    </xdr:from>
    <xdr:ext cx="95250" cy="213632"/>
    <xdr:sp macro="" textlink="">
      <xdr:nvSpPr>
        <xdr:cNvPr id="30882" name="Text Box 15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34385250" y="55435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omas%20Romero\Documents\PLANEACION\Administracion%20del%20riesgo\gestion%20de%20ries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perfinanciera-my.sharepoint.com/personal/ojquintero_superfinanciera_gov_co/Documents/ReOp/Seguimiento%20riesgos/Matrices%20Diciembre/Planeaci&#243;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3%20Racionalizaci&#243;n%20de%20Tr&#225;mites%20(V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VO"/>
      <sheetName val="2 CONTEXTO E IDENTIFICACIÓN"/>
      <sheetName val="3 PROBABIL E IMPACTO INHERENTE"/>
      <sheetName val="4 MAPA CALOR INHERENTE"/>
      <sheetName val="5 VALORACIÓN DEL CONTROL"/>
      <sheetName val="6 MAPA CALOR RESIDUAL"/>
      <sheetName val="7 MAPA CALOR INHEREN Y RESIDUAL"/>
      <sheetName val="8 MAPA RIESGOS"/>
      <sheetName val="9 RIESGO DEL PROCESO"/>
      <sheetName val="10 CONTROL DE CAMBIOS"/>
      <sheetName val="11 FORMULAS"/>
    </sheetNames>
    <sheetDataSet>
      <sheetData sheetId="0"/>
      <sheetData sheetId="1"/>
      <sheetData sheetId="2">
        <row r="11">
          <cell r="X11" t="str">
            <v>Menor a 10 SMLMV</v>
          </cell>
        </row>
        <row r="12">
          <cell r="X12" t="str">
            <v>Entre 10 y 50 SMLMV</v>
          </cell>
        </row>
        <row r="13">
          <cell r="X13" t="str">
            <v>Entre 50 y 100 SMLMV</v>
          </cell>
        </row>
        <row r="14">
          <cell r="X14" t="str">
            <v>Entre 100 y 500 SMLMV</v>
          </cell>
        </row>
        <row r="15">
          <cell r="X15" t="str">
            <v>Mayor a 500 SMLMV</v>
          </cell>
        </row>
        <row r="16">
          <cell r="X16" t="str">
            <v>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A_Ejecución_y_Administración_de_procesos</v>
          </cell>
          <cell r="O4" t="str">
            <v>Preventivo</v>
          </cell>
        </row>
        <row r="5">
          <cell r="A5" t="str">
            <v>B_Fraude_Externo</v>
          </cell>
          <cell r="O5" t="str">
            <v>Detectivo</v>
          </cell>
          <cell r="P5" t="str">
            <v>Probabilidad</v>
          </cell>
        </row>
        <row r="6">
          <cell r="A6" t="str">
            <v>C_Fraude_Interno</v>
          </cell>
          <cell r="O6" t="str">
            <v>Correctivo</v>
          </cell>
          <cell r="P6" t="str">
            <v>Impacto</v>
          </cell>
        </row>
        <row r="7">
          <cell r="A7" t="str">
            <v>D_Fallas_Tecnológicas</v>
          </cell>
        </row>
        <row r="8">
          <cell r="A8" t="str">
            <v>E_Relaciones_Laborales</v>
          </cell>
        </row>
        <row r="9">
          <cell r="A9" t="str">
            <v>F_Usuarios_Productos_y_Prácticas_Organizacionales</v>
          </cell>
        </row>
        <row r="10">
          <cell r="A10" t="str">
            <v>G_Daños_Activos_Físicos</v>
          </cell>
        </row>
        <row r="11">
          <cell r="A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ESTABLECER CONTEXTO "/>
      <sheetName val="B. DOFA"/>
      <sheetName val="C. ESTRATEGIAS DOFA"/>
      <sheetName val="1. RIESGOS "/>
      <sheetName val="2. DOCUMENTACIÓN"/>
      <sheetName val="2.1 CIBER"/>
      <sheetName val="3. EVALUACIÓN"/>
      <sheetName val="4. VALORACIÓN"/>
      <sheetName val="5. MATRIZ DE RIESGOS"/>
      <sheetName val="4a. MATRIZ CALIFICACIÓN"/>
      <sheetName val="MATRIZ DE CALIFICACIÓN"/>
      <sheetName val="Causas"/>
      <sheetName val="AMENAZAS DE CIBERSEGURIDAD "/>
      <sheetName val="NUEVAS_TABLAS"/>
      <sheetName val="CONTROLES SD"/>
      <sheetName val="IDENTIFICACIÓN DE LAS VULNERABI"/>
      <sheetName val="HISTORIAL DE CAMBIOS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 xml:space="preserve">Hardware (biométricos, equipos de cómputo y comunicaciones, servidores) </v>
          </cell>
        </row>
        <row r="3">
          <cell r="B3" t="str">
            <v>Software y/o Sistema</v>
          </cell>
        </row>
        <row r="4">
          <cell r="B4" t="str">
            <v>Servicios (internet, web, portales, agua, luz..)</v>
          </cell>
        </row>
        <row r="5">
          <cell r="B5" t="str">
            <v>Personas</v>
          </cell>
        </row>
        <row r="6">
          <cell r="B6" t="str">
            <v>Información</v>
          </cell>
        </row>
        <row r="7">
          <cell r="B7" t="str">
            <v>Intangible (Imagen)</v>
          </cell>
        </row>
        <row r="8">
          <cell r="B8" t="str">
            <v>Instalaciones</v>
          </cell>
        </row>
        <row r="9">
          <cell r="B9" t="str">
            <v>Componentes de red</v>
          </cell>
        </row>
        <row r="10">
          <cell r="B10">
            <v>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EGIAS DE RACIONALIZACION"/>
      <sheetName val="TABLA"/>
      <sheetName val="Tablas instituciones"/>
      <sheetName val="Hoja1"/>
      <sheetName val="Formulas"/>
    </sheetNames>
    <sheetDataSet>
      <sheetData sheetId="0" refreshError="1"/>
      <sheetData sheetId="1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H91"/>
  <sheetViews>
    <sheetView showGridLines="0" topLeftCell="A73" workbookViewId="0">
      <selection activeCell="F86" sqref="F86"/>
    </sheetView>
  </sheetViews>
  <sheetFormatPr baseColWidth="10" defaultRowHeight="15" x14ac:dyDescent="0.25"/>
  <cols>
    <col min="3" max="3" width="24.42578125" customWidth="1"/>
    <col min="4" max="4" width="6.140625" customWidth="1"/>
    <col min="5" max="5" width="21" customWidth="1"/>
    <col min="6" max="6" width="6.140625" customWidth="1"/>
    <col min="7" max="7" width="28" customWidth="1"/>
    <col min="8" max="8" width="6.5703125" customWidth="1"/>
  </cols>
  <sheetData>
    <row r="3" spans="2:8" ht="24.75" customHeight="1" x14ac:dyDescent="0.25">
      <c r="B3" s="2" t="s">
        <v>7</v>
      </c>
      <c r="C3" s="2" t="s">
        <v>14</v>
      </c>
      <c r="D3" s="2" t="s">
        <v>9</v>
      </c>
      <c r="E3" s="2" t="s">
        <v>0</v>
      </c>
      <c r="F3" s="2" t="s">
        <v>195</v>
      </c>
      <c r="G3" s="2" t="s">
        <v>196</v>
      </c>
      <c r="H3" s="2" t="s">
        <v>197</v>
      </c>
    </row>
    <row r="4" spans="2:8" ht="19.5" customHeight="1" x14ac:dyDescent="0.25">
      <c r="B4" s="1" t="s">
        <v>8</v>
      </c>
      <c r="C4" s="73" t="s">
        <v>15</v>
      </c>
      <c r="D4" s="70">
        <v>1</v>
      </c>
      <c r="E4" s="67" t="s">
        <v>1</v>
      </c>
      <c r="F4" s="70" t="s">
        <v>93</v>
      </c>
      <c r="G4" s="19" t="s">
        <v>201</v>
      </c>
      <c r="H4" s="18">
        <v>1</v>
      </c>
    </row>
    <row r="5" spans="2:8" ht="19.5" customHeight="1" x14ac:dyDescent="0.25">
      <c r="B5" s="1" t="s">
        <v>8</v>
      </c>
      <c r="C5" s="74"/>
      <c r="D5" s="71"/>
      <c r="E5" s="68"/>
      <c r="F5" s="71"/>
      <c r="G5" s="19" t="s">
        <v>198</v>
      </c>
      <c r="H5" s="18">
        <v>2</v>
      </c>
    </row>
    <row r="6" spans="2:8" ht="19.5" customHeight="1" x14ac:dyDescent="0.25">
      <c r="B6" s="1" t="s">
        <v>8</v>
      </c>
      <c r="C6" s="74"/>
      <c r="D6" s="71"/>
      <c r="E6" s="68"/>
      <c r="F6" s="71"/>
      <c r="G6" s="19" t="s">
        <v>199</v>
      </c>
      <c r="H6" s="18">
        <v>3</v>
      </c>
    </row>
    <row r="7" spans="2:8" ht="19.5" customHeight="1" x14ac:dyDescent="0.25">
      <c r="B7" s="1" t="s">
        <v>8</v>
      </c>
      <c r="C7" s="74"/>
      <c r="D7" s="72"/>
      <c r="E7" s="69"/>
      <c r="F7" s="72"/>
      <c r="G7" s="19" t="s">
        <v>200</v>
      </c>
      <c r="H7" s="18">
        <v>4</v>
      </c>
    </row>
    <row r="8" spans="2:8" ht="19.5" customHeight="1" x14ac:dyDescent="0.25">
      <c r="B8" s="1" t="s">
        <v>8</v>
      </c>
      <c r="C8" s="74"/>
      <c r="D8" s="3">
        <v>2</v>
      </c>
      <c r="E8" s="5" t="s">
        <v>2</v>
      </c>
      <c r="F8" s="3" t="s">
        <v>94</v>
      </c>
      <c r="G8" s="19" t="s">
        <v>200</v>
      </c>
      <c r="H8" s="18">
        <v>1</v>
      </c>
    </row>
    <row r="9" spans="2:8" ht="19.5" customHeight="1" x14ac:dyDescent="0.25">
      <c r="B9" s="1" t="s">
        <v>8</v>
      </c>
      <c r="C9" s="74"/>
      <c r="D9" s="70">
        <v>3</v>
      </c>
      <c r="E9" s="67" t="s">
        <v>3</v>
      </c>
      <c r="F9" s="70" t="s">
        <v>95</v>
      </c>
      <c r="G9" s="19" t="s">
        <v>202</v>
      </c>
      <c r="H9" s="18">
        <v>1</v>
      </c>
    </row>
    <row r="10" spans="2:8" ht="19.5" customHeight="1" x14ac:dyDescent="0.25">
      <c r="B10" s="1" t="s">
        <v>8</v>
      </c>
      <c r="C10" s="74"/>
      <c r="D10" s="71"/>
      <c r="E10" s="68"/>
      <c r="F10" s="71"/>
      <c r="G10" s="19" t="s">
        <v>203</v>
      </c>
      <c r="H10" s="18">
        <v>2</v>
      </c>
    </row>
    <row r="11" spans="2:8" ht="19.5" customHeight="1" x14ac:dyDescent="0.25">
      <c r="B11" s="1" t="s">
        <v>8</v>
      </c>
      <c r="C11" s="74"/>
      <c r="D11" s="71"/>
      <c r="E11" s="68"/>
      <c r="F11" s="71"/>
      <c r="G11" s="19" t="s">
        <v>204</v>
      </c>
      <c r="H11" s="18">
        <v>3</v>
      </c>
    </row>
    <row r="12" spans="2:8" ht="19.5" customHeight="1" x14ac:dyDescent="0.25">
      <c r="B12" s="1" t="s">
        <v>8</v>
      </c>
      <c r="C12" s="74"/>
      <c r="D12" s="72"/>
      <c r="E12" s="69"/>
      <c r="F12" s="72"/>
      <c r="G12" s="19" t="s">
        <v>205</v>
      </c>
      <c r="H12" s="18">
        <v>4</v>
      </c>
    </row>
    <row r="13" spans="2:8" ht="34.5" customHeight="1" x14ac:dyDescent="0.25">
      <c r="B13" s="1" t="s">
        <v>8</v>
      </c>
      <c r="C13" s="74"/>
      <c r="D13" s="70">
        <v>4</v>
      </c>
      <c r="E13" s="67" t="s">
        <v>4</v>
      </c>
      <c r="F13" s="70" t="s">
        <v>96</v>
      </c>
      <c r="G13" s="19" t="s">
        <v>206</v>
      </c>
      <c r="H13" s="18">
        <v>1</v>
      </c>
    </row>
    <row r="14" spans="2:8" ht="22.5" x14ac:dyDescent="0.25">
      <c r="B14" s="1" t="s">
        <v>8</v>
      </c>
      <c r="C14" s="74"/>
      <c r="D14" s="71"/>
      <c r="E14" s="68"/>
      <c r="F14" s="71"/>
      <c r="G14" s="19" t="s">
        <v>207</v>
      </c>
      <c r="H14" s="18">
        <v>2</v>
      </c>
    </row>
    <row r="15" spans="2:8" x14ac:dyDescent="0.25">
      <c r="B15" s="1" t="s">
        <v>8</v>
      </c>
      <c r="C15" s="74"/>
      <c r="D15" s="71"/>
      <c r="E15" s="68"/>
      <c r="F15" s="71"/>
      <c r="G15" s="19" t="s">
        <v>208</v>
      </c>
      <c r="H15" s="18">
        <v>3</v>
      </c>
    </row>
    <row r="16" spans="2:8" x14ac:dyDescent="0.25">
      <c r="B16" s="1" t="s">
        <v>8</v>
      </c>
      <c r="C16" s="74"/>
      <c r="D16" s="72"/>
      <c r="E16" s="69"/>
      <c r="F16" s="72"/>
      <c r="G16" s="19" t="s">
        <v>209</v>
      </c>
      <c r="H16" s="18">
        <v>4</v>
      </c>
    </row>
    <row r="17" spans="2:8" ht="34.5" customHeight="1" x14ac:dyDescent="0.25">
      <c r="B17" s="1" t="s">
        <v>8</v>
      </c>
      <c r="C17" s="74"/>
      <c r="D17" s="70">
        <v>5</v>
      </c>
      <c r="E17" s="67" t="s">
        <v>5</v>
      </c>
      <c r="F17" s="70" t="s">
        <v>97</v>
      </c>
      <c r="G17" s="19" t="s">
        <v>210</v>
      </c>
      <c r="H17" s="18">
        <v>1</v>
      </c>
    </row>
    <row r="18" spans="2:8" x14ac:dyDescent="0.25">
      <c r="B18" s="1" t="s">
        <v>8</v>
      </c>
      <c r="C18" s="74"/>
      <c r="D18" s="71"/>
      <c r="E18" s="68"/>
      <c r="F18" s="71"/>
      <c r="G18" s="19" t="s">
        <v>211</v>
      </c>
      <c r="H18" s="18">
        <v>2</v>
      </c>
    </row>
    <row r="19" spans="2:8" x14ac:dyDescent="0.25">
      <c r="B19" s="1" t="s">
        <v>8</v>
      </c>
      <c r="C19" s="74"/>
      <c r="D19" s="71"/>
      <c r="E19" s="68"/>
      <c r="F19" s="71"/>
      <c r="G19" s="19" t="s">
        <v>212</v>
      </c>
      <c r="H19" s="18">
        <v>3</v>
      </c>
    </row>
    <row r="20" spans="2:8" x14ac:dyDescent="0.25">
      <c r="B20" s="1" t="s">
        <v>8</v>
      </c>
      <c r="C20" s="74"/>
      <c r="D20" s="72"/>
      <c r="E20" s="69"/>
      <c r="F20" s="72"/>
      <c r="G20" s="19" t="s">
        <v>213</v>
      </c>
      <c r="H20" s="18">
        <v>4</v>
      </c>
    </row>
    <row r="21" spans="2:8" ht="34.5" customHeight="1" x14ac:dyDescent="0.25">
      <c r="B21" s="1" t="s">
        <v>8</v>
      </c>
      <c r="C21" s="74"/>
      <c r="D21" s="70">
        <v>6</v>
      </c>
      <c r="E21" s="67" t="s">
        <v>6</v>
      </c>
      <c r="F21" s="70" t="s">
        <v>98</v>
      </c>
      <c r="G21" s="19" t="s">
        <v>214</v>
      </c>
      <c r="H21" s="18">
        <v>1</v>
      </c>
    </row>
    <row r="22" spans="2:8" ht="33.75" x14ac:dyDescent="0.25">
      <c r="B22" s="1" t="s">
        <v>8</v>
      </c>
      <c r="C22" s="74"/>
      <c r="D22" s="71"/>
      <c r="E22" s="68"/>
      <c r="F22" s="71"/>
      <c r="G22" s="19" t="s">
        <v>215</v>
      </c>
      <c r="H22" s="18">
        <v>2</v>
      </c>
    </row>
    <row r="23" spans="2:8" ht="22.5" x14ac:dyDescent="0.25">
      <c r="B23" s="1" t="s">
        <v>8</v>
      </c>
      <c r="C23" s="75"/>
      <c r="D23" s="72"/>
      <c r="E23" s="69"/>
      <c r="F23" s="72"/>
      <c r="G23" s="19" t="s">
        <v>216</v>
      </c>
      <c r="H23" s="18">
        <v>3</v>
      </c>
    </row>
    <row r="24" spans="2:8" ht="30" customHeight="1" x14ac:dyDescent="0.25">
      <c r="B24" s="1" t="s">
        <v>8</v>
      </c>
      <c r="C24" s="20" t="s">
        <v>16</v>
      </c>
      <c r="D24" s="3">
        <v>7</v>
      </c>
      <c r="E24" s="5" t="s">
        <v>10</v>
      </c>
      <c r="F24" s="1" t="s">
        <v>99</v>
      </c>
      <c r="G24" s="4"/>
      <c r="H24" s="1"/>
    </row>
    <row r="25" spans="2:8" x14ac:dyDescent="0.25">
      <c r="B25" s="1" t="s">
        <v>8</v>
      </c>
      <c r="C25" s="20" t="s">
        <v>17</v>
      </c>
      <c r="D25" s="3">
        <v>8</v>
      </c>
      <c r="E25" s="5" t="s">
        <v>11</v>
      </c>
      <c r="F25" s="1" t="s">
        <v>100</v>
      </c>
      <c r="G25" s="4"/>
      <c r="H25" s="1"/>
    </row>
    <row r="26" spans="2:8" ht="23.25" x14ac:dyDescent="0.25">
      <c r="B26" s="1" t="s">
        <v>8</v>
      </c>
      <c r="C26" s="20" t="s">
        <v>17</v>
      </c>
      <c r="D26" s="3">
        <v>9</v>
      </c>
      <c r="E26" s="5" t="s">
        <v>12</v>
      </c>
      <c r="F26" s="1" t="s">
        <v>101</v>
      </c>
      <c r="G26" s="4"/>
      <c r="H26" s="1"/>
    </row>
    <row r="27" spans="2:8" ht="34.5" x14ac:dyDescent="0.25">
      <c r="B27" s="1" t="s">
        <v>8</v>
      </c>
      <c r="C27" s="20" t="s">
        <v>17</v>
      </c>
      <c r="D27" s="3">
        <v>10</v>
      </c>
      <c r="E27" s="5" t="s">
        <v>13</v>
      </c>
      <c r="F27" s="1" t="s">
        <v>102</v>
      </c>
      <c r="G27" s="4"/>
      <c r="H27" s="1"/>
    </row>
    <row r="28" spans="2:8" ht="22.5" x14ac:dyDescent="0.25">
      <c r="B28" s="1" t="s">
        <v>8</v>
      </c>
      <c r="C28" s="20" t="s">
        <v>20</v>
      </c>
      <c r="D28" s="3">
        <v>11</v>
      </c>
      <c r="E28" s="5" t="s">
        <v>18</v>
      </c>
      <c r="F28" s="1" t="s">
        <v>103</v>
      </c>
      <c r="G28" s="4"/>
      <c r="H28" s="1"/>
    </row>
    <row r="29" spans="2:8" ht="22.5" x14ac:dyDescent="0.25">
      <c r="B29" s="1" t="s">
        <v>8</v>
      </c>
      <c r="C29" s="20" t="s">
        <v>20</v>
      </c>
      <c r="D29" s="3">
        <v>12</v>
      </c>
      <c r="E29" s="5" t="s">
        <v>19</v>
      </c>
      <c r="F29" s="1" t="s">
        <v>104</v>
      </c>
      <c r="G29" s="4"/>
      <c r="H29" s="1"/>
    </row>
    <row r="30" spans="2:8" x14ac:dyDescent="0.25">
      <c r="B30" s="1" t="s">
        <v>28</v>
      </c>
      <c r="C30" s="20" t="s">
        <v>27</v>
      </c>
      <c r="D30" s="3">
        <v>13</v>
      </c>
      <c r="E30" s="5" t="s">
        <v>21</v>
      </c>
      <c r="F30" s="1" t="s">
        <v>105</v>
      </c>
      <c r="G30" s="4"/>
      <c r="H30" s="1"/>
    </row>
    <row r="31" spans="2:8" x14ac:dyDescent="0.25">
      <c r="B31" s="1" t="s">
        <v>28</v>
      </c>
      <c r="C31" s="20" t="s">
        <v>27</v>
      </c>
      <c r="D31" s="3">
        <v>14</v>
      </c>
      <c r="E31" s="5" t="s">
        <v>22</v>
      </c>
      <c r="F31" s="1" t="s">
        <v>106</v>
      </c>
      <c r="G31" s="4"/>
      <c r="H31" s="1"/>
    </row>
    <row r="32" spans="2:8" x14ac:dyDescent="0.25">
      <c r="B32" s="1" t="s">
        <v>28</v>
      </c>
      <c r="C32" s="20" t="s">
        <v>27</v>
      </c>
      <c r="D32" s="3">
        <v>15</v>
      </c>
      <c r="E32" s="5" t="s">
        <v>23</v>
      </c>
      <c r="F32" s="1" t="s">
        <v>107</v>
      </c>
      <c r="G32" s="4"/>
      <c r="H32" s="1"/>
    </row>
    <row r="33" spans="2:8" ht="23.25" x14ac:dyDescent="0.25">
      <c r="B33" s="1" t="s">
        <v>28</v>
      </c>
      <c r="C33" s="20" t="s">
        <v>27</v>
      </c>
      <c r="D33" s="3">
        <v>16</v>
      </c>
      <c r="E33" s="5" t="s">
        <v>24</v>
      </c>
      <c r="F33" s="1" t="s">
        <v>108</v>
      </c>
      <c r="G33" s="4"/>
      <c r="H33" s="1"/>
    </row>
    <row r="34" spans="2:8" ht="23.25" x14ac:dyDescent="0.25">
      <c r="B34" s="1" t="s">
        <v>28</v>
      </c>
      <c r="C34" s="20" t="s">
        <v>27</v>
      </c>
      <c r="D34" s="3">
        <v>17</v>
      </c>
      <c r="E34" s="5" t="s">
        <v>25</v>
      </c>
      <c r="F34" s="1" t="s">
        <v>109</v>
      </c>
      <c r="G34" s="4"/>
      <c r="H34" s="1"/>
    </row>
    <row r="35" spans="2:8" ht="45.75" x14ac:dyDescent="0.25">
      <c r="B35" s="1" t="s">
        <v>28</v>
      </c>
      <c r="C35" s="20" t="s">
        <v>27</v>
      </c>
      <c r="D35" s="3">
        <v>18</v>
      </c>
      <c r="E35" s="5" t="s">
        <v>26</v>
      </c>
      <c r="F35" s="1" t="s">
        <v>110</v>
      </c>
      <c r="G35" s="5"/>
      <c r="H35" s="1"/>
    </row>
    <row r="36" spans="2:8" ht="34.5" x14ac:dyDescent="0.25">
      <c r="B36" s="1" t="s">
        <v>28</v>
      </c>
      <c r="C36" s="20" t="s">
        <v>31</v>
      </c>
      <c r="D36" s="3">
        <v>19</v>
      </c>
      <c r="E36" s="5" t="s">
        <v>112</v>
      </c>
      <c r="F36" s="1" t="s">
        <v>111</v>
      </c>
      <c r="G36" s="4"/>
      <c r="H36" s="1"/>
    </row>
    <row r="37" spans="2:8" ht="22.5" x14ac:dyDescent="0.25">
      <c r="B37" s="1" t="s">
        <v>28</v>
      </c>
      <c r="C37" s="20" t="s">
        <v>31</v>
      </c>
      <c r="D37" s="3">
        <v>20</v>
      </c>
      <c r="E37" s="5" t="s">
        <v>29</v>
      </c>
      <c r="F37" s="1" t="s">
        <v>113</v>
      </c>
      <c r="G37" s="4"/>
      <c r="H37" s="1"/>
    </row>
    <row r="38" spans="2:8" ht="22.5" x14ac:dyDescent="0.25">
      <c r="B38" s="1" t="s">
        <v>28</v>
      </c>
      <c r="C38" s="20" t="s">
        <v>31</v>
      </c>
      <c r="D38" s="3">
        <v>21</v>
      </c>
      <c r="E38" s="5" t="s">
        <v>30</v>
      </c>
      <c r="F38" s="1" t="s">
        <v>114</v>
      </c>
      <c r="G38" s="4"/>
      <c r="H38" s="1"/>
    </row>
    <row r="39" spans="2:8" ht="23.25" x14ac:dyDescent="0.25">
      <c r="B39" s="1" t="s">
        <v>28</v>
      </c>
      <c r="C39" s="20" t="s">
        <v>32</v>
      </c>
      <c r="D39" s="3">
        <v>22</v>
      </c>
      <c r="E39" s="5" t="s">
        <v>33</v>
      </c>
      <c r="F39" s="1" t="s">
        <v>115</v>
      </c>
      <c r="G39" s="4"/>
      <c r="H39" s="1"/>
    </row>
    <row r="40" spans="2:8" ht="23.25" x14ac:dyDescent="0.25">
      <c r="B40" s="1" t="s">
        <v>28</v>
      </c>
      <c r="C40" s="20" t="s">
        <v>32</v>
      </c>
      <c r="D40" s="3">
        <v>23</v>
      </c>
      <c r="E40" s="5" t="s">
        <v>34</v>
      </c>
      <c r="F40" s="1" t="s">
        <v>116</v>
      </c>
      <c r="G40" s="4"/>
      <c r="H40" s="1"/>
    </row>
    <row r="41" spans="2:8" ht="23.25" x14ac:dyDescent="0.25">
      <c r="B41" s="1" t="s">
        <v>28</v>
      </c>
      <c r="C41" s="20" t="s">
        <v>32</v>
      </c>
      <c r="D41" s="3">
        <v>24</v>
      </c>
      <c r="E41" s="5" t="s">
        <v>35</v>
      </c>
      <c r="F41" s="1" t="s">
        <v>117</v>
      </c>
      <c r="G41" s="4"/>
      <c r="H41" s="1"/>
    </row>
    <row r="42" spans="2:8" ht="34.5" x14ac:dyDescent="0.25">
      <c r="B42" s="1" t="s">
        <v>28</v>
      </c>
      <c r="C42" s="20" t="s">
        <v>32</v>
      </c>
      <c r="D42" s="3">
        <v>25</v>
      </c>
      <c r="E42" s="5" t="s">
        <v>36</v>
      </c>
      <c r="F42" s="1" t="s">
        <v>118</v>
      </c>
      <c r="G42" s="4"/>
      <c r="H42" s="1"/>
    </row>
    <row r="43" spans="2:8" ht="22.5" x14ac:dyDescent="0.25">
      <c r="B43" s="1" t="s">
        <v>28</v>
      </c>
      <c r="C43" s="20" t="s">
        <v>32</v>
      </c>
      <c r="D43" s="3">
        <v>26</v>
      </c>
      <c r="E43" s="5" t="s">
        <v>37</v>
      </c>
      <c r="F43" s="1" t="s">
        <v>119</v>
      </c>
      <c r="G43" s="4"/>
      <c r="H43" s="1"/>
    </row>
    <row r="44" spans="2:8" ht="34.5" x14ac:dyDescent="0.25">
      <c r="B44" s="1" t="s">
        <v>28</v>
      </c>
      <c r="C44" s="20" t="s">
        <v>38</v>
      </c>
      <c r="D44" s="3">
        <v>27</v>
      </c>
      <c r="E44" s="5" t="s">
        <v>39</v>
      </c>
      <c r="F44" s="1" t="s">
        <v>120</v>
      </c>
      <c r="G44" s="4"/>
      <c r="H44" s="1"/>
    </row>
    <row r="45" spans="2:8" ht="45.75" x14ac:dyDescent="0.25">
      <c r="B45" s="1" t="s">
        <v>28</v>
      </c>
      <c r="C45" s="20" t="s">
        <v>121</v>
      </c>
      <c r="D45" s="3">
        <v>28</v>
      </c>
      <c r="E45" s="5" t="s">
        <v>40</v>
      </c>
      <c r="F45" s="1" t="s">
        <v>122</v>
      </c>
      <c r="G45" s="6"/>
      <c r="H45" s="1"/>
    </row>
    <row r="46" spans="2:8" ht="68.25" x14ac:dyDescent="0.25">
      <c r="B46" s="1" t="s">
        <v>28</v>
      </c>
      <c r="C46" s="20" t="s">
        <v>121</v>
      </c>
      <c r="D46" s="3">
        <v>29</v>
      </c>
      <c r="E46" s="5" t="s">
        <v>41</v>
      </c>
      <c r="F46" s="1" t="s">
        <v>123</v>
      </c>
      <c r="G46" s="5"/>
      <c r="H46" s="1"/>
    </row>
    <row r="47" spans="2:8" ht="23.25" x14ac:dyDescent="0.25">
      <c r="B47" s="1" t="s">
        <v>28</v>
      </c>
      <c r="C47" s="20" t="s">
        <v>121</v>
      </c>
      <c r="D47" s="3">
        <v>30</v>
      </c>
      <c r="E47" s="5" t="s">
        <v>42</v>
      </c>
      <c r="F47" s="1" t="s">
        <v>124</v>
      </c>
      <c r="G47" s="4"/>
      <c r="H47" s="1"/>
    </row>
    <row r="48" spans="2:8" x14ac:dyDescent="0.25">
      <c r="B48" s="1" t="s">
        <v>28</v>
      </c>
      <c r="C48" s="20" t="s">
        <v>121</v>
      </c>
      <c r="D48" s="3">
        <v>31</v>
      </c>
      <c r="E48" s="5" t="s">
        <v>43</v>
      </c>
      <c r="F48" s="1" t="s">
        <v>125</v>
      </c>
      <c r="G48" s="4"/>
      <c r="H48" s="1"/>
    </row>
    <row r="49" spans="2:8" ht="23.25" x14ac:dyDescent="0.25">
      <c r="B49" s="1" t="s">
        <v>28</v>
      </c>
      <c r="C49" s="20" t="s">
        <v>45</v>
      </c>
      <c r="D49" s="3">
        <v>32</v>
      </c>
      <c r="E49" s="5" t="s">
        <v>44</v>
      </c>
      <c r="F49" s="1" t="s">
        <v>126</v>
      </c>
      <c r="G49" s="4"/>
      <c r="H49" s="1"/>
    </row>
    <row r="50" spans="2:8" ht="23.25" x14ac:dyDescent="0.25">
      <c r="B50" s="1" t="s">
        <v>28</v>
      </c>
      <c r="C50" s="20" t="s">
        <v>58</v>
      </c>
      <c r="D50" s="3">
        <v>33</v>
      </c>
      <c r="E50" s="5" t="s">
        <v>46</v>
      </c>
      <c r="F50" s="1" t="s">
        <v>127</v>
      </c>
      <c r="G50" s="4"/>
      <c r="H50" s="1"/>
    </row>
    <row r="51" spans="2:8" ht="34.5" x14ac:dyDescent="0.25">
      <c r="B51" s="1" t="s">
        <v>28</v>
      </c>
      <c r="C51" s="20" t="s">
        <v>58</v>
      </c>
      <c r="D51" s="3">
        <v>34</v>
      </c>
      <c r="E51" s="5" t="s">
        <v>47</v>
      </c>
      <c r="F51" s="1" t="s">
        <v>128</v>
      </c>
      <c r="G51" s="4"/>
      <c r="H51" s="1"/>
    </row>
    <row r="52" spans="2:8" x14ac:dyDescent="0.25">
      <c r="B52" s="1" t="s">
        <v>28</v>
      </c>
      <c r="C52" s="20" t="s">
        <v>58</v>
      </c>
      <c r="D52" s="3">
        <v>35</v>
      </c>
      <c r="E52" s="5" t="s">
        <v>48</v>
      </c>
      <c r="F52" s="1" t="s">
        <v>129</v>
      </c>
      <c r="G52" s="4"/>
      <c r="H52" s="1"/>
    </row>
    <row r="53" spans="2:8" x14ac:dyDescent="0.25">
      <c r="B53" s="1" t="s">
        <v>28</v>
      </c>
      <c r="C53" s="20" t="s">
        <v>58</v>
      </c>
      <c r="D53" s="3">
        <v>36</v>
      </c>
      <c r="E53" s="5" t="s">
        <v>49</v>
      </c>
      <c r="F53" s="1" t="s">
        <v>130</v>
      </c>
      <c r="G53" s="4"/>
      <c r="H53" s="1"/>
    </row>
    <row r="54" spans="2:8" ht="34.5" x14ac:dyDescent="0.25">
      <c r="B54" s="1" t="s">
        <v>28</v>
      </c>
      <c r="C54" s="20" t="s">
        <v>58</v>
      </c>
      <c r="D54" s="3">
        <v>37</v>
      </c>
      <c r="E54" s="5" t="s">
        <v>50</v>
      </c>
      <c r="F54" s="1" t="s">
        <v>131</v>
      </c>
      <c r="G54" s="4"/>
      <c r="H54" s="1"/>
    </row>
    <row r="55" spans="2:8" ht="23.25" x14ac:dyDescent="0.25">
      <c r="B55" s="1" t="s">
        <v>28</v>
      </c>
      <c r="C55" s="20" t="s">
        <v>58</v>
      </c>
      <c r="D55" s="3">
        <v>38</v>
      </c>
      <c r="E55" s="5" t="s">
        <v>51</v>
      </c>
      <c r="F55" s="1" t="s">
        <v>132</v>
      </c>
      <c r="G55" s="4"/>
      <c r="H55" s="1"/>
    </row>
    <row r="56" spans="2:8" ht="23.25" x14ac:dyDescent="0.25">
      <c r="B56" s="1" t="s">
        <v>28</v>
      </c>
      <c r="C56" s="20" t="s">
        <v>58</v>
      </c>
      <c r="D56" s="3">
        <v>39</v>
      </c>
      <c r="E56" s="5" t="s">
        <v>52</v>
      </c>
      <c r="F56" s="1" t="s">
        <v>133</v>
      </c>
      <c r="G56" s="4"/>
      <c r="H56" s="1"/>
    </row>
    <row r="57" spans="2:8" x14ac:dyDescent="0.25">
      <c r="B57" s="1" t="s">
        <v>28</v>
      </c>
      <c r="C57" s="20" t="s">
        <v>58</v>
      </c>
      <c r="D57" s="3">
        <v>40</v>
      </c>
      <c r="E57" s="5" t="s">
        <v>53</v>
      </c>
      <c r="F57" s="1" t="s">
        <v>134</v>
      </c>
      <c r="G57" s="4"/>
      <c r="H57" s="1"/>
    </row>
    <row r="58" spans="2:8" ht="23.25" x14ac:dyDescent="0.25">
      <c r="B58" s="1" t="s">
        <v>28</v>
      </c>
      <c r="C58" s="20" t="s">
        <v>58</v>
      </c>
      <c r="D58" s="3">
        <v>41</v>
      </c>
      <c r="E58" s="5" t="s">
        <v>54</v>
      </c>
      <c r="F58" s="1" t="s">
        <v>135</v>
      </c>
      <c r="G58" s="4"/>
      <c r="H58" s="1"/>
    </row>
    <row r="59" spans="2:8" x14ac:dyDescent="0.25">
      <c r="B59" s="1" t="s">
        <v>28</v>
      </c>
      <c r="C59" s="20" t="s">
        <v>58</v>
      </c>
      <c r="D59" s="3">
        <v>42</v>
      </c>
      <c r="E59" s="5" t="s">
        <v>55</v>
      </c>
      <c r="F59" s="1" t="s">
        <v>136</v>
      </c>
      <c r="G59" s="4"/>
      <c r="H59" s="1"/>
    </row>
    <row r="60" spans="2:8" ht="34.5" x14ac:dyDescent="0.25">
      <c r="B60" s="1" t="s">
        <v>28</v>
      </c>
      <c r="C60" s="20" t="s">
        <v>58</v>
      </c>
      <c r="D60" s="3">
        <v>43</v>
      </c>
      <c r="E60" s="5" t="s">
        <v>56</v>
      </c>
      <c r="F60" s="1" t="s">
        <v>137</v>
      </c>
      <c r="G60" s="4"/>
      <c r="H60" s="1"/>
    </row>
    <row r="61" spans="2:8" ht="23.25" x14ac:dyDescent="0.25">
      <c r="B61" s="1" t="s">
        <v>28</v>
      </c>
      <c r="C61" s="20" t="s">
        <v>58</v>
      </c>
      <c r="D61" s="3">
        <v>44</v>
      </c>
      <c r="E61" s="5" t="s">
        <v>57</v>
      </c>
      <c r="F61" s="1" t="s">
        <v>138</v>
      </c>
      <c r="G61" s="4"/>
      <c r="H61" s="1"/>
    </row>
    <row r="62" spans="2:8" ht="23.25" x14ac:dyDescent="0.25">
      <c r="B62" s="1" t="s">
        <v>69</v>
      </c>
      <c r="C62" s="20" t="s">
        <v>59</v>
      </c>
      <c r="D62" s="3">
        <v>45</v>
      </c>
      <c r="E62" s="5" t="s">
        <v>60</v>
      </c>
      <c r="F62" s="1" t="s">
        <v>139</v>
      </c>
      <c r="G62" s="4"/>
      <c r="H62" s="1"/>
    </row>
    <row r="63" spans="2:8" ht="23.25" x14ac:dyDescent="0.25">
      <c r="B63" s="1" t="s">
        <v>69</v>
      </c>
      <c r="C63" s="20" t="s">
        <v>59</v>
      </c>
      <c r="D63" s="3">
        <v>46</v>
      </c>
      <c r="E63" s="5" t="s">
        <v>61</v>
      </c>
      <c r="F63" s="1" t="s">
        <v>140</v>
      </c>
      <c r="G63" s="4"/>
      <c r="H63" s="1"/>
    </row>
    <row r="64" spans="2:8" x14ac:dyDescent="0.25">
      <c r="B64" s="1" t="s">
        <v>69</v>
      </c>
      <c r="C64" s="20" t="s">
        <v>59</v>
      </c>
      <c r="D64" s="3">
        <v>47</v>
      </c>
      <c r="E64" s="5" t="s">
        <v>62</v>
      </c>
      <c r="F64" s="1" t="s">
        <v>141</v>
      </c>
      <c r="G64" s="4"/>
      <c r="H64" s="1"/>
    </row>
    <row r="65" spans="2:8" x14ac:dyDescent="0.25">
      <c r="B65" s="1" t="s">
        <v>69</v>
      </c>
      <c r="C65" s="20" t="s">
        <v>59</v>
      </c>
      <c r="D65" s="3">
        <v>48</v>
      </c>
      <c r="E65" s="5" t="s">
        <v>63</v>
      </c>
      <c r="F65" s="1" t="s">
        <v>142</v>
      </c>
      <c r="G65" s="4"/>
      <c r="H65" s="1"/>
    </row>
    <row r="66" spans="2:8" x14ac:dyDescent="0.25">
      <c r="B66" s="1" t="s">
        <v>69</v>
      </c>
      <c r="C66" s="20" t="s">
        <v>59</v>
      </c>
      <c r="D66" s="3">
        <v>49</v>
      </c>
      <c r="E66" s="5" t="s">
        <v>64</v>
      </c>
      <c r="F66" s="1" t="s">
        <v>143</v>
      </c>
      <c r="G66" s="4"/>
      <c r="H66" s="1"/>
    </row>
    <row r="67" spans="2:8" ht="34.5" x14ac:dyDescent="0.25">
      <c r="B67" s="1" t="s">
        <v>69</v>
      </c>
      <c r="C67" s="20" t="s">
        <v>59</v>
      </c>
      <c r="D67" s="3">
        <v>50</v>
      </c>
      <c r="E67" s="5" t="s">
        <v>65</v>
      </c>
      <c r="F67" s="1" t="s">
        <v>144</v>
      </c>
      <c r="G67" s="4"/>
      <c r="H67" s="1"/>
    </row>
    <row r="68" spans="2:8" ht="23.25" x14ac:dyDescent="0.25">
      <c r="B68" s="1" t="s">
        <v>69</v>
      </c>
      <c r="C68" s="20" t="s">
        <v>59</v>
      </c>
      <c r="D68" s="3">
        <v>51</v>
      </c>
      <c r="E68" s="5" t="s">
        <v>66</v>
      </c>
      <c r="F68" s="1" t="s">
        <v>145</v>
      </c>
      <c r="G68" s="4"/>
      <c r="H68" s="1"/>
    </row>
    <row r="69" spans="2:8" x14ac:dyDescent="0.25">
      <c r="B69" s="1" t="s">
        <v>69</v>
      </c>
      <c r="C69" s="20" t="s">
        <v>59</v>
      </c>
      <c r="D69" s="3">
        <v>52</v>
      </c>
      <c r="E69" s="5" t="s">
        <v>67</v>
      </c>
      <c r="F69" s="1" t="s">
        <v>146</v>
      </c>
      <c r="G69" s="4"/>
      <c r="H69" s="1"/>
    </row>
    <row r="70" spans="2:8" x14ac:dyDescent="0.25">
      <c r="B70" s="1" t="s">
        <v>69</v>
      </c>
      <c r="C70" s="20" t="s">
        <v>59</v>
      </c>
      <c r="D70" s="3">
        <v>53</v>
      </c>
      <c r="E70" s="5" t="s">
        <v>68</v>
      </c>
      <c r="F70" s="1" t="s">
        <v>147</v>
      </c>
      <c r="G70" s="4"/>
      <c r="H70" s="1"/>
    </row>
    <row r="71" spans="2:8" ht="34.5" x14ac:dyDescent="0.25">
      <c r="B71" s="1" t="s">
        <v>69</v>
      </c>
      <c r="C71" s="20" t="s">
        <v>70</v>
      </c>
      <c r="D71" s="3">
        <v>54</v>
      </c>
      <c r="E71" s="5" t="s">
        <v>71</v>
      </c>
      <c r="F71" s="1" t="s">
        <v>148</v>
      </c>
      <c r="G71" s="4"/>
      <c r="H71" s="1"/>
    </row>
    <row r="72" spans="2:8" ht="34.5" x14ac:dyDescent="0.25">
      <c r="B72" s="1" t="s">
        <v>69</v>
      </c>
      <c r="C72" s="20" t="s">
        <v>70</v>
      </c>
      <c r="D72" s="3">
        <v>55</v>
      </c>
      <c r="E72" s="5" t="s">
        <v>72</v>
      </c>
      <c r="F72" s="1" t="s">
        <v>149</v>
      </c>
      <c r="G72" s="4"/>
      <c r="H72" s="1"/>
    </row>
    <row r="73" spans="2:8" ht="34.5" x14ac:dyDescent="0.25">
      <c r="B73" s="1" t="s">
        <v>69</v>
      </c>
      <c r="C73" s="20" t="s">
        <v>70</v>
      </c>
      <c r="D73" s="3">
        <v>56</v>
      </c>
      <c r="E73" s="5" t="s">
        <v>73</v>
      </c>
      <c r="F73" s="1" t="s">
        <v>150</v>
      </c>
      <c r="G73" s="4"/>
      <c r="H73" s="1"/>
    </row>
    <row r="74" spans="2:8" ht="22.5" x14ac:dyDescent="0.25">
      <c r="B74" s="1" t="s">
        <v>69</v>
      </c>
      <c r="C74" s="20" t="s">
        <v>70</v>
      </c>
      <c r="D74" s="3">
        <v>57</v>
      </c>
      <c r="E74" s="5" t="s">
        <v>74</v>
      </c>
      <c r="F74" s="1" t="s">
        <v>151</v>
      </c>
      <c r="G74" s="4"/>
      <c r="H74" s="1"/>
    </row>
    <row r="75" spans="2:8" ht="23.25" x14ac:dyDescent="0.25">
      <c r="B75" s="1" t="s">
        <v>69</v>
      </c>
      <c r="C75" s="20" t="s">
        <v>81</v>
      </c>
      <c r="D75" s="3">
        <v>58</v>
      </c>
      <c r="E75" s="5" t="s">
        <v>75</v>
      </c>
      <c r="F75" s="1" t="s">
        <v>152</v>
      </c>
      <c r="G75" s="4"/>
      <c r="H75" s="1"/>
    </row>
    <row r="76" spans="2:8" x14ac:dyDescent="0.25">
      <c r="B76" s="1" t="s">
        <v>69</v>
      </c>
      <c r="C76" s="20" t="s">
        <v>81</v>
      </c>
      <c r="D76" s="3">
        <v>59</v>
      </c>
      <c r="E76" s="5" t="s">
        <v>76</v>
      </c>
      <c r="F76" s="1" t="s">
        <v>153</v>
      </c>
      <c r="G76" s="4"/>
      <c r="H76" s="1"/>
    </row>
    <row r="77" spans="2:8" ht="23.25" x14ac:dyDescent="0.25">
      <c r="B77" s="1" t="s">
        <v>69</v>
      </c>
      <c r="C77" s="20" t="s">
        <v>81</v>
      </c>
      <c r="D77" s="3">
        <v>60</v>
      </c>
      <c r="E77" s="5" t="s">
        <v>77</v>
      </c>
      <c r="F77" s="1" t="s">
        <v>154</v>
      </c>
      <c r="G77" s="4"/>
      <c r="H77" s="1"/>
    </row>
    <row r="78" spans="2:8" ht="23.25" x14ac:dyDescent="0.25">
      <c r="B78" s="1" t="s">
        <v>69</v>
      </c>
      <c r="C78" s="20" t="s">
        <v>81</v>
      </c>
      <c r="D78" s="3">
        <v>61</v>
      </c>
      <c r="E78" s="5" t="s">
        <v>78</v>
      </c>
      <c r="F78" s="1" t="s">
        <v>155</v>
      </c>
      <c r="G78" s="4"/>
      <c r="H78" s="1"/>
    </row>
    <row r="79" spans="2:8" ht="23.25" x14ac:dyDescent="0.25">
      <c r="B79" s="1" t="s">
        <v>69</v>
      </c>
      <c r="C79" s="20" t="s">
        <v>81</v>
      </c>
      <c r="D79" s="3">
        <v>62</v>
      </c>
      <c r="E79" s="5" t="s">
        <v>79</v>
      </c>
      <c r="F79" s="1" t="s">
        <v>156</v>
      </c>
      <c r="G79" s="4"/>
      <c r="H79" s="1"/>
    </row>
    <row r="80" spans="2:8" x14ac:dyDescent="0.25">
      <c r="B80" s="1" t="s">
        <v>69</v>
      </c>
      <c r="C80" s="20" t="s">
        <v>81</v>
      </c>
      <c r="D80" s="3">
        <v>63</v>
      </c>
      <c r="E80" s="5" t="s">
        <v>80</v>
      </c>
      <c r="F80" s="1" t="s">
        <v>157</v>
      </c>
      <c r="G80" s="4"/>
      <c r="H80" s="1"/>
    </row>
    <row r="81" spans="2:8" x14ac:dyDescent="0.25">
      <c r="B81" s="1" t="s">
        <v>69</v>
      </c>
      <c r="C81" s="20" t="s">
        <v>85</v>
      </c>
      <c r="D81" s="3">
        <v>64</v>
      </c>
      <c r="E81" s="5" t="s">
        <v>82</v>
      </c>
      <c r="F81" s="1" t="s">
        <v>158</v>
      </c>
      <c r="G81" s="4"/>
      <c r="H81" s="1"/>
    </row>
    <row r="82" spans="2:8" x14ac:dyDescent="0.25">
      <c r="B82" s="1" t="s">
        <v>69</v>
      </c>
      <c r="C82" s="20" t="s">
        <v>85</v>
      </c>
      <c r="D82" s="3">
        <v>65</v>
      </c>
      <c r="E82" s="5" t="s">
        <v>160</v>
      </c>
      <c r="F82" s="1" t="s">
        <v>159</v>
      </c>
      <c r="G82" s="4"/>
      <c r="H82" s="1"/>
    </row>
    <row r="83" spans="2:8" x14ac:dyDescent="0.25">
      <c r="B83" s="1" t="s">
        <v>69</v>
      </c>
      <c r="C83" s="20" t="s">
        <v>85</v>
      </c>
      <c r="D83" s="3">
        <v>66</v>
      </c>
      <c r="E83" s="5" t="s">
        <v>83</v>
      </c>
      <c r="F83" s="1" t="s">
        <v>161</v>
      </c>
      <c r="G83" s="4"/>
      <c r="H83" s="1"/>
    </row>
    <row r="84" spans="2:8" x14ac:dyDescent="0.25">
      <c r="B84" s="1" t="s">
        <v>69</v>
      </c>
      <c r="C84" s="20" t="s">
        <v>84</v>
      </c>
      <c r="D84" s="3">
        <v>67</v>
      </c>
      <c r="E84" s="5" t="s">
        <v>86</v>
      </c>
      <c r="F84" s="1" t="s">
        <v>162</v>
      </c>
      <c r="G84" s="4"/>
      <c r="H84" s="1"/>
    </row>
    <row r="85" spans="2:8" ht="23.25" x14ac:dyDescent="0.25">
      <c r="B85" s="1" t="s">
        <v>69</v>
      </c>
      <c r="C85" s="20" t="s">
        <v>84</v>
      </c>
      <c r="D85" s="3">
        <v>68</v>
      </c>
      <c r="E85" s="5" t="s">
        <v>87</v>
      </c>
      <c r="F85" s="1" t="s">
        <v>163</v>
      </c>
      <c r="G85" s="4"/>
      <c r="H85" s="1"/>
    </row>
    <row r="86" spans="2:8" ht="23.25" x14ac:dyDescent="0.25">
      <c r="B86" s="1" t="s">
        <v>69</v>
      </c>
      <c r="C86" s="20" t="s">
        <v>84</v>
      </c>
      <c r="D86" s="3">
        <v>69</v>
      </c>
      <c r="E86" s="5" t="s">
        <v>88</v>
      </c>
      <c r="F86" s="1" t="s">
        <v>164</v>
      </c>
      <c r="G86" s="4"/>
      <c r="H86" s="1"/>
    </row>
    <row r="87" spans="2:8" x14ac:dyDescent="0.25">
      <c r="B87" s="1" t="s">
        <v>69</v>
      </c>
      <c r="C87" s="20" t="s">
        <v>84</v>
      </c>
      <c r="D87" s="3">
        <v>70</v>
      </c>
      <c r="E87" s="5" t="s">
        <v>89</v>
      </c>
      <c r="F87" s="1" t="s">
        <v>165</v>
      </c>
      <c r="G87" s="4"/>
      <c r="H87" s="1"/>
    </row>
    <row r="88" spans="2:8" x14ac:dyDescent="0.25">
      <c r="B88" s="1" t="s">
        <v>69</v>
      </c>
      <c r="C88" s="20" t="s">
        <v>84</v>
      </c>
      <c r="D88" s="3">
        <v>71</v>
      </c>
      <c r="E88" s="5" t="s">
        <v>90</v>
      </c>
      <c r="F88" s="1" t="s">
        <v>166</v>
      </c>
      <c r="G88" s="4"/>
      <c r="H88" s="1"/>
    </row>
    <row r="89" spans="2:8" x14ac:dyDescent="0.25">
      <c r="B89" s="1" t="s">
        <v>69</v>
      </c>
      <c r="C89" s="20" t="s">
        <v>84</v>
      </c>
      <c r="D89" s="3">
        <v>72</v>
      </c>
      <c r="E89" s="5" t="s">
        <v>91</v>
      </c>
      <c r="F89" s="1" t="s">
        <v>167</v>
      </c>
      <c r="G89" s="4"/>
      <c r="H89" s="1"/>
    </row>
    <row r="90" spans="2:8" x14ac:dyDescent="0.25">
      <c r="B90" s="1" t="s">
        <v>69</v>
      </c>
      <c r="C90" s="20" t="s">
        <v>84</v>
      </c>
      <c r="D90" s="3">
        <v>73</v>
      </c>
      <c r="E90" s="5" t="s">
        <v>169</v>
      </c>
      <c r="F90" s="1" t="s">
        <v>170</v>
      </c>
      <c r="G90" s="4"/>
      <c r="H90" s="1"/>
    </row>
    <row r="91" spans="2:8" x14ac:dyDescent="0.25">
      <c r="B91" s="1" t="s">
        <v>69</v>
      </c>
      <c r="C91" s="20" t="s">
        <v>84</v>
      </c>
      <c r="D91" s="3">
        <v>74</v>
      </c>
      <c r="E91" s="5" t="s">
        <v>92</v>
      </c>
      <c r="F91" s="1" t="s">
        <v>168</v>
      </c>
      <c r="G91" s="4"/>
      <c r="H91" s="1"/>
    </row>
  </sheetData>
  <sortState ref="E4:F30">
    <sortCondition ref="E3"/>
  </sortState>
  <mergeCells count="16">
    <mergeCell ref="E21:E23"/>
    <mergeCell ref="D21:D23"/>
    <mergeCell ref="F21:F23"/>
    <mergeCell ref="C4:C23"/>
    <mergeCell ref="E13:E16"/>
    <mergeCell ref="F13:F16"/>
    <mergeCell ref="D13:D16"/>
    <mergeCell ref="E17:E20"/>
    <mergeCell ref="F17:F20"/>
    <mergeCell ref="D17:D20"/>
    <mergeCell ref="E4:E7"/>
    <mergeCell ref="E9:E12"/>
    <mergeCell ref="F9:F12"/>
    <mergeCell ref="F4:F7"/>
    <mergeCell ref="D4:D7"/>
    <mergeCell ref="D9:D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tabSelected="1" zoomScale="110" zoomScaleNormal="110" workbookViewId="0">
      <selection activeCell="C9" sqref="C9"/>
    </sheetView>
  </sheetViews>
  <sheetFormatPr baseColWidth="10" defaultRowHeight="15" x14ac:dyDescent="0.25"/>
  <cols>
    <col min="1" max="1" width="24.85546875" customWidth="1"/>
    <col min="2" max="9" width="19.28515625" customWidth="1"/>
  </cols>
  <sheetData>
    <row r="2" spans="1:9" ht="15" customHeight="1" x14ac:dyDescent="0.25">
      <c r="B2" s="79" t="s">
        <v>234</v>
      </c>
      <c r="C2" s="80"/>
      <c r="D2" s="80"/>
      <c r="E2" s="81"/>
      <c r="F2" s="76" t="s">
        <v>235</v>
      </c>
      <c r="G2" s="77"/>
      <c r="H2" s="77"/>
      <c r="I2" s="78"/>
    </row>
    <row r="3" spans="1:9" ht="50.25" customHeight="1" x14ac:dyDescent="0.25">
      <c r="A3" s="21"/>
      <c r="B3" s="25" t="s">
        <v>222</v>
      </c>
      <c r="C3" s="25" t="s">
        <v>223</v>
      </c>
      <c r="D3" s="25" t="s">
        <v>224</v>
      </c>
      <c r="E3" s="25" t="s">
        <v>225</v>
      </c>
      <c r="F3" s="26" t="s">
        <v>230</v>
      </c>
      <c r="G3" s="26" t="s">
        <v>231</v>
      </c>
      <c r="H3" s="26" t="s">
        <v>232</v>
      </c>
      <c r="I3" s="27" t="s">
        <v>233</v>
      </c>
    </row>
    <row r="4" spans="1:9" x14ac:dyDescent="0.25">
      <c r="A4" s="24" t="s">
        <v>217</v>
      </c>
      <c r="B4" s="24" t="s">
        <v>218</v>
      </c>
      <c r="C4" s="24" t="s">
        <v>219</v>
      </c>
      <c r="D4" s="24" t="s">
        <v>220</v>
      </c>
      <c r="E4" s="24" t="s">
        <v>221</v>
      </c>
      <c r="F4" s="24" t="s">
        <v>226</v>
      </c>
      <c r="G4" s="24" t="s">
        <v>227</v>
      </c>
      <c r="H4" s="24" t="s">
        <v>228</v>
      </c>
      <c r="I4" s="24" t="s">
        <v>229</v>
      </c>
    </row>
    <row r="5" spans="1:9" x14ac:dyDescent="0.25">
      <c r="A5" s="22" t="s">
        <v>1</v>
      </c>
      <c r="B5" s="23"/>
      <c r="C5" s="23"/>
      <c r="D5" s="23"/>
      <c r="E5" s="23"/>
      <c r="F5" s="23"/>
      <c r="G5" s="23"/>
      <c r="H5" s="23"/>
      <c r="I5" s="23"/>
    </row>
    <row r="6" spans="1:9" x14ac:dyDescent="0.25">
      <c r="A6" s="5" t="s">
        <v>2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22" t="s">
        <v>3</v>
      </c>
      <c r="B7" s="23"/>
      <c r="C7" s="23"/>
      <c r="D7" s="23"/>
      <c r="E7" s="23"/>
      <c r="F7" s="23"/>
      <c r="G7" s="23"/>
      <c r="H7" s="23"/>
      <c r="I7" s="23"/>
    </row>
    <row r="8" spans="1:9" ht="60" x14ac:dyDescent="0.25">
      <c r="A8" s="22" t="s">
        <v>4</v>
      </c>
      <c r="B8" s="65" t="s">
        <v>364</v>
      </c>
      <c r="C8" s="65" t="s">
        <v>368</v>
      </c>
      <c r="D8" s="65" t="s">
        <v>356</v>
      </c>
      <c r="E8" s="65" t="s">
        <v>359</v>
      </c>
      <c r="F8" s="23"/>
      <c r="G8" s="23"/>
      <c r="H8" s="23"/>
      <c r="I8" s="23"/>
    </row>
    <row r="9" spans="1:9" ht="75" x14ac:dyDescent="0.25">
      <c r="A9" s="22" t="s">
        <v>4</v>
      </c>
      <c r="B9" s="65" t="s">
        <v>365</v>
      </c>
      <c r="C9" s="65" t="s">
        <v>362</v>
      </c>
      <c r="D9" s="65" t="s">
        <v>357</v>
      </c>
      <c r="E9" s="65" t="s">
        <v>360</v>
      </c>
      <c r="F9" s="23"/>
      <c r="G9" s="66"/>
      <c r="H9" s="23"/>
      <c r="I9" s="23"/>
    </row>
    <row r="10" spans="1:9" ht="90" x14ac:dyDescent="0.25">
      <c r="A10" s="22" t="s">
        <v>4</v>
      </c>
      <c r="B10" s="65" t="s">
        <v>366</v>
      </c>
      <c r="C10" s="65" t="s">
        <v>367</v>
      </c>
      <c r="D10" s="65" t="s">
        <v>358</v>
      </c>
      <c r="E10" s="65" t="s">
        <v>361</v>
      </c>
      <c r="F10" s="23"/>
      <c r="G10" s="66"/>
      <c r="H10" s="23"/>
      <c r="I10" s="23"/>
    </row>
    <row r="11" spans="1:9" ht="135" x14ac:dyDescent="0.25">
      <c r="A11" s="22" t="s">
        <v>4</v>
      </c>
      <c r="B11" s="23"/>
      <c r="C11" s="65" t="s">
        <v>355</v>
      </c>
      <c r="D11" s="23"/>
      <c r="E11" s="65" t="s">
        <v>363</v>
      </c>
      <c r="F11" s="23"/>
      <c r="G11" s="23"/>
      <c r="H11" s="23"/>
      <c r="I11" s="23"/>
    </row>
    <row r="12" spans="1:9" ht="22.5" x14ac:dyDescent="0.25">
      <c r="A12" s="22" t="s">
        <v>5</v>
      </c>
      <c r="B12" s="23"/>
      <c r="C12" s="23"/>
      <c r="D12" s="23"/>
      <c r="E12" s="23"/>
      <c r="F12" s="23"/>
      <c r="G12" s="23"/>
      <c r="H12" s="23"/>
      <c r="I12" s="23"/>
    </row>
    <row r="13" spans="1:9" ht="22.5" x14ac:dyDescent="0.25">
      <c r="A13" s="22" t="s">
        <v>6</v>
      </c>
      <c r="B13" s="23"/>
      <c r="C13" s="23"/>
      <c r="D13" s="23"/>
      <c r="E13" s="23"/>
      <c r="F13" s="23"/>
      <c r="G13" s="23"/>
      <c r="H13" s="23"/>
      <c r="I13" s="23"/>
    </row>
    <row r="14" spans="1:9" ht="23.25" x14ac:dyDescent="0.25">
      <c r="A14" s="5" t="s">
        <v>10</v>
      </c>
      <c r="B14" s="23"/>
      <c r="C14" s="23"/>
      <c r="D14" s="23"/>
      <c r="E14" s="23"/>
      <c r="F14" s="23"/>
      <c r="G14" s="23"/>
      <c r="H14" s="23"/>
      <c r="I14" s="23"/>
    </row>
    <row r="15" spans="1:9" x14ac:dyDescent="0.25">
      <c r="A15" s="5" t="s">
        <v>11</v>
      </c>
      <c r="B15" s="23"/>
      <c r="C15" s="23"/>
      <c r="D15" s="23"/>
      <c r="E15" s="23"/>
      <c r="F15" s="23"/>
      <c r="G15" s="23"/>
      <c r="H15" s="23"/>
      <c r="I15" s="23"/>
    </row>
    <row r="16" spans="1:9" x14ac:dyDescent="0.25">
      <c r="A16" s="5" t="s">
        <v>12</v>
      </c>
      <c r="B16" s="23"/>
      <c r="C16" s="23"/>
      <c r="D16" s="23"/>
      <c r="E16" s="23"/>
      <c r="F16" s="23"/>
      <c r="G16" s="23"/>
      <c r="H16" s="23"/>
      <c r="I16" s="23"/>
    </row>
    <row r="17" spans="1:9" ht="15" customHeight="1" x14ac:dyDescent="0.25">
      <c r="A17" s="5" t="s">
        <v>13</v>
      </c>
      <c r="B17" s="23"/>
      <c r="C17" s="23"/>
      <c r="D17" s="23"/>
      <c r="E17" s="23"/>
      <c r="F17" s="23"/>
      <c r="G17" s="23"/>
      <c r="H17" s="23"/>
      <c r="I17" s="23"/>
    </row>
    <row r="18" spans="1:9" x14ac:dyDescent="0.25">
      <c r="A18" s="5" t="s">
        <v>18</v>
      </c>
      <c r="B18" s="23"/>
      <c r="C18" s="23"/>
      <c r="D18" s="23"/>
      <c r="E18" s="23"/>
      <c r="F18" s="23"/>
      <c r="G18" s="23"/>
      <c r="H18" s="23"/>
      <c r="I18" s="23"/>
    </row>
    <row r="19" spans="1:9" x14ac:dyDescent="0.25">
      <c r="A19" s="5" t="s">
        <v>19</v>
      </c>
      <c r="B19" s="23"/>
      <c r="C19" s="23"/>
      <c r="D19" s="23"/>
      <c r="E19" s="23"/>
      <c r="F19" s="23"/>
      <c r="G19" s="23"/>
      <c r="H19" s="23"/>
      <c r="I19" s="23"/>
    </row>
    <row r="20" spans="1:9" x14ac:dyDescent="0.25">
      <c r="A20" s="5" t="s">
        <v>21</v>
      </c>
      <c r="B20" s="23"/>
      <c r="C20" s="23"/>
      <c r="D20" s="23"/>
      <c r="E20" s="23"/>
      <c r="F20" s="23"/>
      <c r="G20" s="23"/>
      <c r="H20" s="23"/>
      <c r="I20" s="23"/>
    </row>
    <row r="21" spans="1:9" ht="15" customHeight="1" x14ac:dyDescent="0.25">
      <c r="A21" s="5" t="s">
        <v>22</v>
      </c>
      <c r="B21" s="23"/>
      <c r="C21" s="23"/>
      <c r="D21" s="23"/>
      <c r="E21" s="23"/>
      <c r="F21" s="23"/>
      <c r="G21" s="23"/>
      <c r="H21" s="23"/>
      <c r="I21" s="23"/>
    </row>
    <row r="22" spans="1:9" x14ac:dyDescent="0.25">
      <c r="A22" s="5" t="s">
        <v>23</v>
      </c>
      <c r="B22" s="23"/>
      <c r="C22" s="23"/>
      <c r="D22" s="23"/>
      <c r="E22" s="23"/>
      <c r="F22" s="23"/>
      <c r="G22" s="23"/>
      <c r="H22" s="23"/>
      <c r="I22" s="23"/>
    </row>
    <row r="23" spans="1:9" ht="23.25" x14ac:dyDescent="0.25">
      <c r="A23" s="5" t="s">
        <v>24</v>
      </c>
      <c r="B23" s="23"/>
      <c r="C23" s="23"/>
      <c r="D23" s="23"/>
      <c r="E23" s="23"/>
      <c r="F23" s="23"/>
      <c r="G23" s="23"/>
      <c r="H23" s="23"/>
      <c r="I23" s="23"/>
    </row>
    <row r="24" spans="1:9" x14ac:dyDescent="0.25">
      <c r="A24" s="5" t="s">
        <v>25</v>
      </c>
      <c r="B24" s="23"/>
      <c r="C24" s="23"/>
      <c r="D24" s="23"/>
      <c r="E24" s="23"/>
      <c r="F24" s="23"/>
      <c r="G24" s="23"/>
      <c r="H24" s="23"/>
      <c r="I24" s="23"/>
    </row>
    <row r="25" spans="1:9" ht="15" customHeight="1" x14ac:dyDescent="0.25">
      <c r="A25" s="5" t="s">
        <v>26</v>
      </c>
      <c r="B25" s="23"/>
      <c r="C25" s="23"/>
      <c r="D25" s="23"/>
      <c r="E25" s="23"/>
      <c r="F25" s="23"/>
      <c r="G25" s="23"/>
      <c r="H25" s="23"/>
      <c r="I25" s="23"/>
    </row>
    <row r="26" spans="1:9" ht="23.25" x14ac:dyDescent="0.25">
      <c r="A26" s="5" t="s">
        <v>112</v>
      </c>
      <c r="B26" s="23"/>
      <c r="C26" s="23"/>
      <c r="D26" s="23"/>
      <c r="E26" s="23"/>
      <c r="F26" s="23"/>
      <c r="G26" s="23"/>
      <c r="H26" s="23"/>
      <c r="I26" s="23"/>
    </row>
    <row r="27" spans="1:9" x14ac:dyDescent="0.25">
      <c r="A27" s="5" t="s">
        <v>29</v>
      </c>
      <c r="B27" s="23"/>
      <c r="C27" s="23"/>
      <c r="D27" s="23"/>
      <c r="E27" s="23"/>
      <c r="F27" s="23"/>
      <c r="G27" s="23"/>
      <c r="H27" s="23"/>
      <c r="I27" s="23"/>
    </row>
    <row r="28" spans="1:9" x14ac:dyDescent="0.25">
      <c r="A28" s="5" t="s">
        <v>30</v>
      </c>
      <c r="B28" s="23"/>
      <c r="C28" s="23"/>
      <c r="D28" s="23"/>
      <c r="E28" s="23"/>
      <c r="F28" s="23"/>
      <c r="G28" s="23"/>
      <c r="H28" s="23"/>
      <c r="I28" s="23"/>
    </row>
    <row r="29" spans="1:9" ht="23.25" x14ac:dyDescent="0.25">
      <c r="A29" s="5" t="s">
        <v>33</v>
      </c>
      <c r="B29" s="23"/>
      <c r="C29" s="23"/>
      <c r="D29" s="23"/>
      <c r="E29" s="23"/>
      <c r="F29" s="23"/>
      <c r="G29" s="23"/>
      <c r="H29" s="23"/>
      <c r="I29" s="23"/>
    </row>
    <row r="30" spans="1:9" ht="23.25" x14ac:dyDescent="0.25">
      <c r="A30" s="5" t="s">
        <v>34</v>
      </c>
      <c r="B30" s="23"/>
      <c r="C30" s="23"/>
      <c r="D30" s="23"/>
      <c r="E30" s="23"/>
      <c r="F30" s="23"/>
      <c r="G30" s="23"/>
      <c r="H30" s="23"/>
      <c r="I30" s="23"/>
    </row>
    <row r="31" spans="1:9" ht="23.25" x14ac:dyDescent="0.25">
      <c r="A31" s="5" t="s">
        <v>35</v>
      </c>
      <c r="B31" s="23"/>
      <c r="C31" s="23"/>
      <c r="D31" s="23"/>
      <c r="E31" s="23"/>
      <c r="F31" s="23"/>
      <c r="G31" s="23"/>
      <c r="H31" s="23"/>
      <c r="I31" s="23"/>
    </row>
    <row r="32" spans="1:9" ht="34.5" x14ac:dyDescent="0.25">
      <c r="A32" s="5" t="s">
        <v>36</v>
      </c>
      <c r="B32" s="23"/>
      <c r="C32" s="23"/>
      <c r="D32" s="23"/>
      <c r="E32" s="23"/>
      <c r="F32" s="23"/>
      <c r="G32" s="23"/>
      <c r="H32" s="23"/>
      <c r="I32" s="23"/>
    </row>
    <row r="33" spans="1:9" x14ac:dyDescent="0.25">
      <c r="A33" s="5" t="s">
        <v>37</v>
      </c>
      <c r="B33" s="23"/>
      <c r="C33" s="23"/>
      <c r="D33" s="23"/>
      <c r="E33" s="23"/>
      <c r="F33" s="23"/>
      <c r="G33" s="23"/>
      <c r="H33" s="23"/>
      <c r="I33" s="23"/>
    </row>
    <row r="34" spans="1:9" ht="34.5" x14ac:dyDescent="0.25">
      <c r="A34" s="5" t="s">
        <v>39</v>
      </c>
      <c r="B34" s="23"/>
      <c r="C34" s="23"/>
      <c r="D34" s="23"/>
      <c r="E34" s="23"/>
      <c r="F34" s="23"/>
      <c r="G34" s="23"/>
      <c r="H34" s="23"/>
      <c r="I34" s="23"/>
    </row>
    <row r="35" spans="1:9" ht="34.5" x14ac:dyDescent="0.25">
      <c r="A35" s="5" t="s">
        <v>40</v>
      </c>
      <c r="B35" s="23"/>
      <c r="C35" s="23"/>
      <c r="D35" s="23"/>
      <c r="E35" s="23"/>
      <c r="F35" s="23"/>
      <c r="G35" s="23"/>
      <c r="H35" s="23"/>
      <c r="I35" s="23"/>
    </row>
    <row r="36" spans="1:9" ht="57" x14ac:dyDescent="0.25">
      <c r="A36" s="5" t="s">
        <v>41</v>
      </c>
      <c r="B36" s="23"/>
      <c r="C36" s="23"/>
      <c r="D36" s="23"/>
      <c r="E36" s="23"/>
      <c r="F36" s="23"/>
      <c r="G36" s="23"/>
      <c r="H36" s="23"/>
      <c r="I36" s="23"/>
    </row>
    <row r="37" spans="1:9" ht="23.25" x14ac:dyDescent="0.25">
      <c r="A37" s="5" t="s">
        <v>42</v>
      </c>
      <c r="B37" s="23"/>
      <c r="C37" s="23"/>
      <c r="D37" s="23"/>
      <c r="E37" s="23"/>
      <c r="F37" s="23"/>
      <c r="G37" s="23"/>
      <c r="H37" s="23"/>
      <c r="I37" s="23"/>
    </row>
    <row r="38" spans="1:9" x14ac:dyDescent="0.25">
      <c r="A38" s="5" t="s">
        <v>43</v>
      </c>
      <c r="B38" s="23"/>
      <c r="C38" s="23"/>
      <c r="D38" s="23"/>
      <c r="E38" s="23"/>
      <c r="F38" s="23"/>
      <c r="G38" s="23"/>
      <c r="H38" s="23"/>
      <c r="I38" s="23"/>
    </row>
    <row r="39" spans="1:9" ht="23.25" x14ac:dyDescent="0.25">
      <c r="A39" s="5" t="s">
        <v>44</v>
      </c>
      <c r="B39" s="23"/>
      <c r="C39" s="23"/>
      <c r="D39" s="23"/>
      <c r="E39" s="23"/>
      <c r="F39" s="23"/>
      <c r="G39" s="23"/>
      <c r="H39" s="23"/>
      <c r="I39" s="23"/>
    </row>
    <row r="40" spans="1:9" ht="23.25" x14ac:dyDescent="0.25">
      <c r="A40" s="5" t="s">
        <v>46</v>
      </c>
      <c r="B40" s="23"/>
      <c r="C40" s="23"/>
      <c r="D40" s="23"/>
      <c r="E40" s="23"/>
      <c r="F40" s="23"/>
      <c r="G40" s="23"/>
      <c r="H40" s="23"/>
      <c r="I40" s="23"/>
    </row>
    <row r="41" spans="1:9" ht="23.25" x14ac:dyDescent="0.25">
      <c r="A41" s="5" t="s">
        <v>47</v>
      </c>
      <c r="B41" s="23"/>
      <c r="C41" s="23"/>
      <c r="D41" s="23"/>
      <c r="E41" s="23"/>
      <c r="F41" s="23"/>
      <c r="G41" s="23"/>
      <c r="H41" s="23"/>
      <c r="I41" s="23"/>
    </row>
    <row r="42" spans="1:9" x14ac:dyDescent="0.25">
      <c r="A42" s="5" t="s">
        <v>48</v>
      </c>
      <c r="B42" s="23"/>
      <c r="C42" s="23"/>
      <c r="D42" s="23"/>
      <c r="E42" s="23"/>
      <c r="F42" s="23"/>
      <c r="G42" s="23"/>
      <c r="H42" s="23"/>
      <c r="I42" s="23"/>
    </row>
    <row r="43" spans="1:9" x14ac:dyDescent="0.25">
      <c r="A43" s="5" t="s">
        <v>49</v>
      </c>
      <c r="B43" s="23"/>
      <c r="C43" s="23"/>
      <c r="D43" s="23"/>
      <c r="E43" s="23"/>
      <c r="F43" s="23"/>
      <c r="G43" s="23"/>
      <c r="H43" s="23"/>
      <c r="I43" s="23"/>
    </row>
    <row r="44" spans="1:9" ht="23.25" x14ac:dyDescent="0.25">
      <c r="A44" s="5" t="s">
        <v>50</v>
      </c>
      <c r="B44" s="23"/>
      <c r="C44" s="23"/>
      <c r="D44" s="23"/>
      <c r="E44" s="23"/>
      <c r="F44" s="23"/>
      <c r="G44" s="23"/>
      <c r="H44" s="23"/>
      <c r="I44" s="23"/>
    </row>
    <row r="45" spans="1:9" ht="23.25" x14ac:dyDescent="0.25">
      <c r="A45" s="5" t="s">
        <v>51</v>
      </c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A46" s="5" t="s">
        <v>52</v>
      </c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5" t="s">
        <v>53</v>
      </c>
      <c r="B47" s="23"/>
      <c r="C47" s="23"/>
      <c r="D47" s="23"/>
      <c r="E47" s="23"/>
      <c r="F47" s="23"/>
      <c r="G47" s="23"/>
      <c r="H47" s="23"/>
      <c r="I47" s="23"/>
    </row>
    <row r="48" spans="1:9" ht="23.25" x14ac:dyDescent="0.25">
      <c r="A48" s="5" t="s">
        <v>54</v>
      </c>
      <c r="B48" s="23"/>
      <c r="C48" s="23"/>
      <c r="D48" s="23"/>
      <c r="E48" s="23"/>
      <c r="F48" s="23"/>
      <c r="G48" s="23"/>
      <c r="H48" s="23"/>
      <c r="I48" s="23"/>
    </row>
    <row r="49" spans="1:9" x14ac:dyDescent="0.25">
      <c r="A49" s="5" t="s">
        <v>55</v>
      </c>
      <c r="B49" s="23"/>
      <c r="C49" s="23"/>
      <c r="D49" s="23"/>
      <c r="E49" s="23"/>
      <c r="F49" s="23"/>
      <c r="G49" s="23"/>
      <c r="H49" s="23"/>
      <c r="I49" s="23"/>
    </row>
    <row r="50" spans="1:9" ht="34.5" x14ac:dyDescent="0.25">
      <c r="A50" s="5" t="s">
        <v>56</v>
      </c>
      <c r="B50" s="23"/>
      <c r="C50" s="23"/>
      <c r="D50" s="23"/>
      <c r="E50" s="23"/>
      <c r="F50" s="23"/>
      <c r="G50" s="23"/>
      <c r="H50" s="23"/>
      <c r="I50" s="23"/>
    </row>
    <row r="51" spans="1:9" x14ac:dyDescent="0.25">
      <c r="A51" s="5" t="s">
        <v>57</v>
      </c>
      <c r="B51" s="23"/>
      <c r="C51" s="23"/>
      <c r="D51" s="23"/>
      <c r="E51" s="23"/>
      <c r="F51" s="23"/>
      <c r="G51" s="23"/>
      <c r="H51" s="23"/>
      <c r="I51" s="23"/>
    </row>
    <row r="52" spans="1:9" x14ac:dyDescent="0.25">
      <c r="A52" s="5" t="s">
        <v>60</v>
      </c>
      <c r="B52" s="23"/>
      <c r="C52" s="23"/>
      <c r="D52" s="23"/>
      <c r="E52" s="23"/>
      <c r="F52" s="23"/>
      <c r="G52" s="23"/>
      <c r="H52" s="23"/>
      <c r="I52" s="23"/>
    </row>
    <row r="53" spans="1:9" ht="23.25" x14ac:dyDescent="0.25">
      <c r="A53" s="5" t="s">
        <v>61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5">
      <c r="A54" s="5" t="s">
        <v>62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5">
      <c r="A55" s="5" t="s">
        <v>63</v>
      </c>
      <c r="B55" s="23"/>
      <c r="C55" s="23"/>
      <c r="D55" s="23"/>
      <c r="E55" s="23"/>
      <c r="F55" s="23"/>
      <c r="G55" s="23"/>
      <c r="H55" s="23"/>
      <c r="I55" s="23"/>
    </row>
    <row r="56" spans="1:9" x14ac:dyDescent="0.25">
      <c r="A56" s="5" t="s">
        <v>64</v>
      </c>
      <c r="B56" s="23"/>
      <c r="C56" s="23"/>
      <c r="D56" s="23"/>
      <c r="E56" s="23"/>
      <c r="F56" s="23"/>
      <c r="G56" s="23"/>
      <c r="H56" s="23"/>
      <c r="I56" s="23"/>
    </row>
    <row r="57" spans="1:9" ht="23.25" x14ac:dyDescent="0.25">
      <c r="A57" s="5" t="s">
        <v>65</v>
      </c>
      <c r="B57" s="23"/>
      <c r="C57" s="23"/>
      <c r="D57" s="23"/>
      <c r="E57" s="23"/>
      <c r="F57" s="23"/>
      <c r="G57" s="23"/>
      <c r="H57" s="23"/>
      <c r="I57" s="23"/>
    </row>
    <row r="58" spans="1:9" x14ac:dyDescent="0.25">
      <c r="A58" s="5" t="s">
        <v>66</v>
      </c>
      <c r="B58" s="23"/>
      <c r="C58" s="23"/>
      <c r="D58" s="23"/>
      <c r="E58" s="23"/>
      <c r="F58" s="23"/>
      <c r="G58" s="23"/>
      <c r="H58" s="23"/>
      <c r="I58" s="23"/>
    </row>
    <row r="59" spans="1:9" x14ac:dyDescent="0.25">
      <c r="A59" s="5" t="s">
        <v>67</v>
      </c>
      <c r="B59" s="23"/>
      <c r="C59" s="23"/>
      <c r="D59" s="23"/>
      <c r="E59" s="23"/>
      <c r="F59" s="23"/>
      <c r="G59" s="23"/>
      <c r="H59" s="23"/>
      <c r="I59" s="23"/>
    </row>
    <row r="60" spans="1:9" x14ac:dyDescent="0.25">
      <c r="A60" s="5" t="s">
        <v>68</v>
      </c>
      <c r="B60" s="23"/>
      <c r="C60" s="23"/>
      <c r="D60" s="23"/>
      <c r="E60" s="23"/>
      <c r="F60" s="23"/>
      <c r="G60" s="23"/>
      <c r="H60" s="23"/>
      <c r="I60" s="23"/>
    </row>
    <row r="61" spans="1:9" ht="23.25" x14ac:dyDescent="0.25">
      <c r="A61" s="5" t="s">
        <v>71</v>
      </c>
      <c r="B61" s="23"/>
      <c r="C61" s="23"/>
      <c r="D61" s="23"/>
      <c r="E61" s="23"/>
      <c r="F61" s="23"/>
      <c r="G61" s="23"/>
      <c r="H61" s="23"/>
      <c r="I61" s="23"/>
    </row>
    <row r="62" spans="1:9" ht="23.25" x14ac:dyDescent="0.25">
      <c r="A62" s="5" t="s">
        <v>72</v>
      </c>
      <c r="B62" s="23"/>
      <c r="C62" s="23"/>
      <c r="D62" s="23"/>
      <c r="E62" s="23"/>
      <c r="F62" s="23"/>
      <c r="G62" s="23"/>
      <c r="H62" s="23"/>
      <c r="I62" s="23"/>
    </row>
    <row r="63" spans="1:9" ht="23.25" x14ac:dyDescent="0.25">
      <c r="A63" s="5" t="s">
        <v>73</v>
      </c>
      <c r="B63" s="23"/>
      <c r="C63" s="23"/>
      <c r="D63" s="23"/>
      <c r="E63" s="23"/>
      <c r="F63" s="23"/>
      <c r="G63" s="23"/>
      <c r="H63" s="23"/>
      <c r="I63" s="23"/>
    </row>
    <row r="64" spans="1:9" x14ac:dyDescent="0.25">
      <c r="A64" s="5" t="s">
        <v>74</v>
      </c>
      <c r="B64" s="23"/>
      <c r="C64" s="23"/>
      <c r="D64" s="23"/>
      <c r="E64" s="23"/>
      <c r="F64" s="23"/>
      <c r="G64" s="23"/>
      <c r="H64" s="23"/>
      <c r="I64" s="23"/>
    </row>
    <row r="65" spans="1:9" x14ac:dyDescent="0.25">
      <c r="A65" s="5" t="s">
        <v>75</v>
      </c>
      <c r="B65" s="23"/>
      <c r="C65" s="23"/>
      <c r="D65" s="23"/>
      <c r="E65" s="23"/>
      <c r="F65" s="23"/>
      <c r="G65" s="23"/>
      <c r="H65" s="23"/>
      <c r="I65" s="23"/>
    </row>
    <row r="66" spans="1:9" x14ac:dyDescent="0.25">
      <c r="A66" s="5" t="s">
        <v>76</v>
      </c>
      <c r="B66" s="23"/>
      <c r="C66" s="23"/>
      <c r="D66" s="23"/>
      <c r="E66" s="23"/>
      <c r="F66" s="23"/>
      <c r="G66" s="23"/>
      <c r="H66" s="23"/>
      <c r="I66" s="23"/>
    </row>
    <row r="67" spans="1:9" x14ac:dyDescent="0.25">
      <c r="A67" s="5" t="s">
        <v>77</v>
      </c>
      <c r="B67" s="23"/>
      <c r="C67" s="23"/>
      <c r="D67" s="23"/>
      <c r="E67" s="23"/>
      <c r="F67" s="23"/>
      <c r="G67" s="23"/>
      <c r="H67" s="23"/>
      <c r="I67" s="23"/>
    </row>
    <row r="68" spans="1:9" ht="23.25" x14ac:dyDescent="0.25">
      <c r="A68" s="5" t="s">
        <v>78</v>
      </c>
      <c r="B68" s="23"/>
      <c r="C68" s="23"/>
      <c r="D68" s="23"/>
      <c r="E68" s="23"/>
      <c r="F68" s="23"/>
      <c r="G68" s="23"/>
      <c r="H68" s="23"/>
      <c r="I68" s="23"/>
    </row>
    <row r="69" spans="1:9" ht="23.25" x14ac:dyDescent="0.25">
      <c r="A69" s="5" t="s">
        <v>79</v>
      </c>
      <c r="B69" s="23"/>
      <c r="C69" s="23"/>
      <c r="D69" s="23"/>
      <c r="E69" s="23"/>
      <c r="F69" s="23"/>
      <c r="G69" s="23"/>
      <c r="H69" s="23"/>
      <c r="I69" s="23"/>
    </row>
    <row r="70" spans="1:9" x14ac:dyDescent="0.25">
      <c r="A70" s="5" t="s">
        <v>80</v>
      </c>
      <c r="B70" s="23"/>
      <c r="C70" s="23"/>
      <c r="D70" s="23"/>
      <c r="E70" s="23"/>
      <c r="F70" s="23"/>
      <c r="G70" s="23"/>
      <c r="H70" s="23"/>
      <c r="I70" s="23"/>
    </row>
    <row r="71" spans="1:9" x14ac:dyDescent="0.25">
      <c r="A71" s="5" t="s">
        <v>82</v>
      </c>
      <c r="B71" s="23"/>
      <c r="C71" s="23"/>
      <c r="D71" s="23"/>
      <c r="E71" s="23"/>
      <c r="F71" s="23"/>
      <c r="G71" s="23"/>
      <c r="H71" s="23"/>
      <c r="I71" s="23"/>
    </row>
    <row r="72" spans="1:9" x14ac:dyDescent="0.25">
      <c r="A72" s="5" t="s">
        <v>160</v>
      </c>
      <c r="B72" s="23"/>
      <c r="C72" s="23"/>
      <c r="D72" s="23"/>
      <c r="E72" s="23"/>
      <c r="F72" s="23"/>
      <c r="G72" s="23"/>
      <c r="H72" s="23"/>
      <c r="I72" s="23"/>
    </row>
    <row r="73" spans="1:9" x14ac:dyDescent="0.25">
      <c r="A73" s="5" t="s">
        <v>83</v>
      </c>
      <c r="B73" s="23"/>
      <c r="C73" s="23"/>
      <c r="D73" s="23"/>
      <c r="E73" s="23"/>
      <c r="F73" s="23"/>
      <c r="G73" s="23"/>
      <c r="H73" s="23"/>
      <c r="I73" s="23"/>
    </row>
    <row r="74" spans="1:9" x14ac:dyDescent="0.25">
      <c r="A74" s="5" t="s">
        <v>86</v>
      </c>
      <c r="B74" s="23"/>
      <c r="C74" s="23"/>
      <c r="D74" s="23"/>
      <c r="E74" s="23"/>
      <c r="F74" s="23"/>
      <c r="G74" s="23"/>
      <c r="H74" s="23"/>
      <c r="I74" s="23"/>
    </row>
    <row r="75" spans="1:9" x14ac:dyDescent="0.25">
      <c r="A75" s="5" t="s">
        <v>87</v>
      </c>
      <c r="B75" s="23"/>
      <c r="C75" s="23"/>
      <c r="D75" s="23"/>
      <c r="E75" s="23"/>
      <c r="F75" s="23"/>
      <c r="G75" s="23"/>
      <c r="H75" s="23"/>
      <c r="I75" s="23"/>
    </row>
    <row r="76" spans="1:9" ht="23.25" x14ac:dyDescent="0.25">
      <c r="A76" s="5" t="s">
        <v>88</v>
      </c>
      <c r="B76" s="23"/>
      <c r="C76" s="23"/>
      <c r="D76" s="23"/>
      <c r="E76" s="23"/>
      <c r="F76" s="23"/>
      <c r="G76" s="23"/>
      <c r="H76" s="23"/>
      <c r="I76" s="23"/>
    </row>
    <row r="77" spans="1:9" x14ac:dyDescent="0.25">
      <c r="A77" s="5" t="s">
        <v>89</v>
      </c>
      <c r="B77" s="23"/>
      <c r="C77" s="23"/>
      <c r="D77" s="23"/>
      <c r="E77" s="23"/>
      <c r="F77" s="23"/>
      <c r="G77" s="23"/>
      <c r="H77" s="23"/>
      <c r="I77" s="23"/>
    </row>
    <row r="78" spans="1:9" x14ac:dyDescent="0.25">
      <c r="A78" s="5" t="s">
        <v>90</v>
      </c>
      <c r="B78" s="23"/>
      <c r="C78" s="23"/>
      <c r="D78" s="23"/>
      <c r="E78" s="23"/>
      <c r="F78" s="23"/>
      <c r="G78" s="23"/>
      <c r="H78" s="23"/>
      <c r="I78" s="23"/>
    </row>
    <row r="79" spans="1:9" x14ac:dyDescent="0.25">
      <c r="A79" s="5" t="s">
        <v>91</v>
      </c>
      <c r="B79" s="23"/>
      <c r="C79" s="23"/>
      <c r="D79" s="23"/>
      <c r="E79" s="23"/>
      <c r="F79" s="23"/>
      <c r="G79" s="23"/>
      <c r="H79" s="23"/>
      <c r="I79" s="23"/>
    </row>
    <row r="80" spans="1:9" x14ac:dyDescent="0.25">
      <c r="A80" s="5" t="s">
        <v>169</v>
      </c>
      <c r="B80" s="23"/>
      <c r="C80" s="23"/>
      <c r="D80" s="23"/>
      <c r="E80" s="23"/>
      <c r="F80" s="23"/>
      <c r="G80" s="23"/>
      <c r="H80" s="23"/>
      <c r="I80" s="23"/>
    </row>
    <row r="81" spans="1:9" x14ac:dyDescent="0.25">
      <c r="A81" s="5" t="s">
        <v>92</v>
      </c>
      <c r="B81" s="23"/>
      <c r="C81" s="23"/>
      <c r="D81" s="23"/>
      <c r="E81" s="23"/>
      <c r="F81" s="23"/>
      <c r="G81" s="23"/>
      <c r="H81" s="23"/>
      <c r="I81" s="23"/>
    </row>
  </sheetData>
  <autoFilter ref="A4:I81"/>
  <mergeCells count="2">
    <mergeCell ref="F2:I2"/>
    <mergeCell ref="B2:E2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topLeftCell="A22" zoomScale="80" zoomScaleNormal="80" workbookViewId="0">
      <pane xSplit="1" topLeftCell="B1" activePane="topRight" state="frozen"/>
      <selection activeCell="A12" sqref="A12"/>
      <selection pane="topRight" activeCell="E12" sqref="E12:E16"/>
    </sheetView>
  </sheetViews>
  <sheetFormatPr baseColWidth="10" defaultColWidth="11.42578125" defaultRowHeight="15" x14ac:dyDescent="0.25"/>
  <cols>
    <col min="1" max="1" width="8.28515625" customWidth="1"/>
    <col min="2" max="2" width="27.140625" customWidth="1"/>
    <col min="3" max="3" width="23.28515625" customWidth="1"/>
    <col min="4" max="4" width="28.42578125" customWidth="1"/>
    <col min="5" max="5" width="49.28515625" customWidth="1"/>
    <col min="6" max="6" width="20.7109375" customWidth="1"/>
    <col min="7" max="7" width="15.85546875" customWidth="1"/>
    <col min="8" max="8" width="19.5703125" customWidth="1"/>
    <col min="9" max="9" width="15.85546875" customWidth="1"/>
    <col min="10" max="10" width="10.28515625" customWidth="1"/>
    <col min="11" max="11" width="11.5703125" customWidth="1"/>
    <col min="12" max="12" width="7.42578125" customWidth="1"/>
    <col min="13" max="13" width="16.5703125" customWidth="1"/>
    <col min="14" max="14" width="6.7109375" customWidth="1"/>
    <col min="15" max="15" width="12.140625" customWidth="1"/>
    <col min="16" max="16" width="15.5703125" customWidth="1"/>
    <col min="17" max="17" width="13.42578125" customWidth="1"/>
    <col min="18" max="18" width="7" customWidth="1"/>
    <col min="19" max="19" width="12.7109375" customWidth="1"/>
    <col min="20" max="20" width="8.28515625" customWidth="1"/>
    <col min="21" max="21" width="12.7109375" customWidth="1"/>
    <col min="22" max="22" width="8.42578125" customWidth="1"/>
    <col min="23" max="23" width="17.5703125" customWidth="1"/>
    <col min="24" max="24" width="42.28515625" customWidth="1"/>
    <col min="25" max="25" width="21.85546875" customWidth="1"/>
    <col min="26" max="26" width="37.28515625" customWidth="1"/>
    <col min="27" max="27" width="9.85546875" customWidth="1"/>
    <col min="28" max="28" width="8.85546875" customWidth="1"/>
    <col min="29" max="29" width="13.7109375" customWidth="1"/>
    <col min="30" max="30" width="10.85546875" customWidth="1"/>
    <col min="31" max="31" width="9.5703125" customWidth="1"/>
    <col min="32" max="32" width="10.42578125" customWidth="1"/>
    <col min="33" max="33" width="9.140625" customWidth="1"/>
    <col min="34" max="34" width="10.85546875" customWidth="1"/>
    <col min="35" max="35" width="8.7109375" customWidth="1"/>
    <col min="36" max="36" width="8.140625" customWidth="1"/>
    <col min="37" max="38" width="8.42578125" customWidth="1"/>
    <col min="39" max="39" width="6.42578125" customWidth="1"/>
    <col min="40" max="40" width="13.28515625" customWidth="1"/>
    <col min="41" max="41" width="7.7109375" customWidth="1"/>
    <col min="42" max="42" width="13.28515625" customWidth="1"/>
    <col min="43" max="43" width="12.7109375" customWidth="1"/>
    <col min="44" max="44" width="12" customWidth="1"/>
    <col min="45" max="45" width="32.5703125" customWidth="1"/>
    <col min="46" max="46" width="17.28515625" customWidth="1"/>
    <col min="47" max="48" width="9.5703125" customWidth="1"/>
    <col min="49" max="51" width="17.28515625" customWidth="1"/>
    <col min="52" max="53" width="22" customWidth="1"/>
    <col min="54" max="54" width="12.140625" customWidth="1"/>
    <col min="60" max="60" width="54.140625" customWidth="1"/>
    <col min="16337" max="16384" width="25.42578125" customWidth="1"/>
  </cols>
  <sheetData>
    <row r="1" spans="1:60" s="7" customFormat="1" ht="16.5" customHeight="1" x14ac:dyDescent="0.25">
      <c r="A1" s="90"/>
      <c r="B1" s="91"/>
      <c r="C1" s="92" t="s">
        <v>171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4"/>
      <c r="BA1" s="95" t="s">
        <v>172</v>
      </c>
      <c r="BB1" s="95"/>
      <c r="BH1" s="35" t="s">
        <v>302</v>
      </c>
    </row>
    <row r="2" spans="1:60" s="7" customFormat="1" ht="16.5" customHeight="1" x14ac:dyDescent="0.25">
      <c r="A2" s="90"/>
      <c r="B2" s="91"/>
      <c r="C2" s="96" t="s">
        <v>173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5" t="s">
        <v>174</v>
      </c>
      <c r="BB2" s="95"/>
      <c r="BH2" s="35" t="s">
        <v>288</v>
      </c>
    </row>
    <row r="3" spans="1:60" s="7" customFormat="1" ht="16.5" customHeight="1" x14ac:dyDescent="0.25">
      <c r="A3" s="90"/>
      <c r="B3" s="91"/>
      <c r="C3" s="96" t="s">
        <v>175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5" t="s">
        <v>176</v>
      </c>
      <c r="BB3" s="95"/>
      <c r="BH3" s="35" t="s">
        <v>287</v>
      </c>
    </row>
    <row r="4" spans="1:60" s="7" customFormat="1" ht="16.5" customHeight="1" x14ac:dyDescent="0.25">
      <c r="A4" s="90"/>
      <c r="B4" s="91"/>
      <c r="C4" s="96" t="s">
        <v>298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5" t="s">
        <v>177</v>
      </c>
      <c r="BB4" s="95"/>
      <c r="BH4" s="35" t="s">
        <v>290</v>
      </c>
    </row>
    <row r="5" spans="1:60" s="8" customFormat="1" ht="40.5" customHeight="1" x14ac:dyDescent="0.25">
      <c r="A5" s="84" t="s">
        <v>178</v>
      </c>
      <c r="B5" s="84"/>
      <c r="C5" s="99" t="s">
        <v>171</v>
      </c>
      <c r="D5" s="100"/>
      <c r="E5" s="34" t="s">
        <v>179</v>
      </c>
      <c r="F5" s="140" t="s">
        <v>4</v>
      </c>
      <c r="G5" s="141"/>
      <c r="H5" s="142"/>
      <c r="I5" s="34" t="s">
        <v>7</v>
      </c>
      <c r="J5" s="45" t="s">
        <v>303</v>
      </c>
      <c r="K5" s="112" t="s">
        <v>180</v>
      </c>
      <c r="L5" s="104"/>
      <c r="M5" s="46">
        <v>45053</v>
      </c>
      <c r="N5" s="47"/>
      <c r="O5" s="48"/>
      <c r="P5" s="48"/>
      <c r="Q5" s="48"/>
      <c r="R5" s="49"/>
      <c r="S5" s="49"/>
      <c r="T5" s="49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85"/>
      <c r="AS5" s="50"/>
      <c r="AT5" s="50"/>
      <c r="AU5" s="50"/>
      <c r="AV5" s="50"/>
      <c r="AW5" s="50"/>
      <c r="AX5" s="50"/>
      <c r="AY5" s="50"/>
      <c r="AZ5" s="50"/>
      <c r="BA5" s="87"/>
      <c r="BB5" s="87"/>
      <c r="BH5" s="35" t="s">
        <v>291</v>
      </c>
    </row>
    <row r="6" spans="1:60" s="8" customFormat="1" ht="39.75" customHeight="1" x14ac:dyDescent="0.25">
      <c r="A6" s="88" t="s">
        <v>181</v>
      </c>
      <c r="B6" s="89"/>
      <c r="C6" s="143" t="s">
        <v>306</v>
      </c>
      <c r="D6" s="144"/>
      <c r="E6" s="144"/>
      <c r="F6" s="144"/>
      <c r="G6" s="144"/>
      <c r="H6" s="144"/>
      <c r="I6" s="144"/>
      <c r="J6" s="145"/>
      <c r="K6" s="101" t="s">
        <v>182</v>
      </c>
      <c r="L6" s="113"/>
      <c r="M6" s="60" t="s">
        <v>183</v>
      </c>
      <c r="N6" s="51"/>
      <c r="O6" s="52"/>
      <c r="P6" s="53"/>
      <c r="Q6" s="53"/>
      <c r="R6" s="53"/>
      <c r="S6" s="53"/>
      <c r="T6" s="54"/>
      <c r="U6" s="55"/>
      <c r="V6" s="56" t="s">
        <v>184</v>
      </c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57"/>
      <c r="AJ6" s="57"/>
      <c r="AK6" s="57"/>
      <c r="AL6" s="57"/>
      <c r="AM6" s="58"/>
      <c r="AN6" s="59"/>
      <c r="AO6" s="59"/>
      <c r="AP6" s="59"/>
      <c r="AQ6" s="55"/>
      <c r="AR6" s="86"/>
      <c r="AS6" s="55"/>
      <c r="AT6" s="55"/>
      <c r="AU6" s="55"/>
      <c r="AV6" s="55"/>
      <c r="AW6" s="55"/>
      <c r="AX6" s="55"/>
      <c r="AY6" s="55"/>
      <c r="AZ6" s="55"/>
      <c r="BA6" s="98"/>
      <c r="BB6" s="98"/>
      <c r="BH6" s="35" t="s">
        <v>289</v>
      </c>
    </row>
    <row r="7" spans="1:60" s="8" customFormat="1" ht="29.25" customHeight="1" x14ac:dyDescent="0.25">
      <c r="A7" s="101" t="s">
        <v>236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O7" s="103"/>
      <c r="P7" s="103"/>
      <c r="Q7" s="103"/>
      <c r="R7" s="103"/>
      <c r="S7" s="103"/>
      <c r="T7" s="103"/>
      <c r="U7" s="104"/>
      <c r="V7" s="105" t="s">
        <v>237</v>
      </c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7"/>
      <c r="AS7" s="108" t="s">
        <v>238</v>
      </c>
      <c r="AT7" s="108"/>
      <c r="AU7" s="108"/>
      <c r="AV7" s="108"/>
      <c r="AW7" s="108"/>
      <c r="AX7" s="108"/>
      <c r="AY7" s="108"/>
      <c r="AZ7" s="108"/>
      <c r="BA7" s="108"/>
      <c r="BB7" s="108"/>
    </row>
    <row r="8" spans="1:60" s="8" customFormat="1" ht="33" customHeight="1" x14ac:dyDescent="0.25">
      <c r="A8" s="84" t="s">
        <v>239</v>
      </c>
      <c r="B8" s="84"/>
      <c r="C8" s="84"/>
      <c r="D8" s="84"/>
      <c r="E8" s="84"/>
      <c r="F8" s="84"/>
      <c r="G8" s="84"/>
      <c r="H8" s="84"/>
      <c r="I8" s="84"/>
      <c r="J8" s="84" t="s">
        <v>240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118" t="s">
        <v>241</v>
      </c>
      <c r="W8" s="118"/>
      <c r="X8" s="118"/>
      <c r="Y8" s="118"/>
      <c r="Z8" s="118"/>
      <c r="AA8" s="119" t="s">
        <v>242</v>
      </c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84"/>
      <c r="AT8" s="84"/>
      <c r="AU8" s="84"/>
      <c r="AV8" s="84"/>
      <c r="AW8" s="84"/>
      <c r="AX8" s="84"/>
      <c r="AY8" s="84"/>
      <c r="AZ8" s="84"/>
      <c r="BA8" s="84"/>
      <c r="BB8" s="84"/>
    </row>
    <row r="9" spans="1:60" s="9" customFormat="1" ht="33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109" t="s">
        <v>264</v>
      </c>
      <c r="K9" s="109" t="s">
        <v>265</v>
      </c>
      <c r="L9" s="109" t="s">
        <v>266</v>
      </c>
      <c r="M9" s="109" t="s">
        <v>286</v>
      </c>
      <c r="N9" s="109" t="s">
        <v>267</v>
      </c>
      <c r="O9" s="109" t="s">
        <v>299</v>
      </c>
      <c r="P9" s="109" t="s">
        <v>285</v>
      </c>
      <c r="Q9" s="109" t="s">
        <v>300</v>
      </c>
      <c r="R9" s="109" t="s">
        <v>292</v>
      </c>
      <c r="S9" s="109" t="s">
        <v>293</v>
      </c>
      <c r="T9" s="109" t="s">
        <v>301</v>
      </c>
      <c r="U9" s="109" t="s">
        <v>294</v>
      </c>
      <c r="V9" s="118"/>
      <c r="W9" s="118"/>
      <c r="X9" s="118"/>
      <c r="Y9" s="118"/>
      <c r="Z9" s="118"/>
      <c r="AA9" s="110" t="s">
        <v>273</v>
      </c>
      <c r="AB9" s="110"/>
      <c r="AC9" s="110"/>
      <c r="AD9" s="110"/>
      <c r="AE9" s="110"/>
      <c r="AF9" s="110"/>
      <c r="AG9" s="110"/>
      <c r="AH9" s="110"/>
      <c r="AI9" s="111" t="s">
        <v>295</v>
      </c>
      <c r="AJ9" s="33"/>
      <c r="AK9" s="111" t="s">
        <v>296</v>
      </c>
      <c r="AL9" s="111" t="s">
        <v>297</v>
      </c>
      <c r="AM9" s="117" t="s">
        <v>277</v>
      </c>
      <c r="AN9" s="117" t="s">
        <v>278</v>
      </c>
      <c r="AO9" s="111" t="s">
        <v>279</v>
      </c>
      <c r="AP9" s="117" t="s">
        <v>280</v>
      </c>
      <c r="AQ9" s="117" t="s">
        <v>281</v>
      </c>
      <c r="AR9" s="117" t="s">
        <v>282</v>
      </c>
      <c r="AS9" s="84"/>
      <c r="AT9" s="84"/>
      <c r="AU9" s="84"/>
      <c r="AV9" s="84"/>
      <c r="AW9" s="84"/>
      <c r="AX9" s="84"/>
      <c r="AY9" s="84"/>
      <c r="AZ9" s="84"/>
      <c r="BA9" s="84"/>
      <c r="BB9" s="84"/>
    </row>
    <row r="10" spans="1:60" s="9" customFormat="1" ht="49.5" customHeight="1" x14ac:dyDescent="0.25">
      <c r="A10" s="110" t="s">
        <v>254</v>
      </c>
      <c r="B10" s="110" t="s">
        <v>255</v>
      </c>
      <c r="C10" s="110" t="s">
        <v>256</v>
      </c>
      <c r="D10" s="110" t="s">
        <v>257</v>
      </c>
      <c r="E10" s="110" t="s">
        <v>258</v>
      </c>
      <c r="F10" s="110" t="s">
        <v>259</v>
      </c>
      <c r="G10" s="110"/>
      <c r="H10" s="110"/>
      <c r="I10" s="110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8"/>
      <c r="W10" s="118"/>
      <c r="X10" s="118"/>
      <c r="Y10" s="118"/>
      <c r="Z10" s="118"/>
      <c r="AA10" s="111" t="s">
        <v>283</v>
      </c>
      <c r="AB10" s="111"/>
      <c r="AC10" s="111"/>
      <c r="AD10" s="111"/>
      <c r="AE10" s="111"/>
      <c r="AF10" s="111" t="s">
        <v>284</v>
      </c>
      <c r="AG10" s="111"/>
      <c r="AH10" s="111"/>
      <c r="AI10" s="111"/>
      <c r="AJ10" s="33"/>
      <c r="AK10" s="111"/>
      <c r="AL10" s="111"/>
      <c r="AM10" s="117"/>
      <c r="AN10" s="117"/>
      <c r="AO10" s="111"/>
      <c r="AP10" s="117"/>
      <c r="AQ10" s="117"/>
      <c r="AR10" s="117"/>
      <c r="AS10" s="114" t="s">
        <v>243</v>
      </c>
      <c r="AT10" s="114" t="s">
        <v>244</v>
      </c>
      <c r="AU10" s="114" t="s">
        <v>245</v>
      </c>
      <c r="AV10" s="114" t="s">
        <v>246</v>
      </c>
      <c r="AW10" s="116" t="s">
        <v>247</v>
      </c>
      <c r="AX10" s="116"/>
      <c r="AY10" s="116"/>
      <c r="AZ10" s="110" t="s">
        <v>248</v>
      </c>
      <c r="BA10" s="110" t="s">
        <v>249</v>
      </c>
      <c r="BB10" s="110" t="s">
        <v>250</v>
      </c>
    </row>
    <row r="11" spans="1:60" s="9" customFormat="1" ht="57.75" customHeight="1" x14ac:dyDescent="0.25">
      <c r="A11" s="110"/>
      <c r="B11" s="110"/>
      <c r="C11" s="110"/>
      <c r="D11" s="110"/>
      <c r="E11" s="110"/>
      <c r="F11" s="10" t="s">
        <v>260</v>
      </c>
      <c r="G11" s="10" t="s">
        <v>261</v>
      </c>
      <c r="H11" s="10" t="s">
        <v>262</v>
      </c>
      <c r="I11" s="10" t="s">
        <v>263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1" t="s">
        <v>268</v>
      </c>
      <c r="W11" s="11" t="s">
        <v>269</v>
      </c>
      <c r="X11" s="11" t="s">
        <v>270</v>
      </c>
      <c r="Y11" s="11" t="s">
        <v>271</v>
      </c>
      <c r="Z11" s="12" t="s">
        <v>272</v>
      </c>
      <c r="AA11" s="13" t="s">
        <v>185</v>
      </c>
      <c r="AB11" s="11" t="s">
        <v>186</v>
      </c>
      <c r="AC11" s="11" t="s">
        <v>187</v>
      </c>
      <c r="AD11" s="13" t="s">
        <v>188</v>
      </c>
      <c r="AE11" s="11" t="s">
        <v>189</v>
      </c>
      <c r="AF11" s="11" t="s">
        <v>190</v>
      </c>
      <c r="AG11" s="11" t="s">
        <v>191</v>
      </c>
      <c r="AH11" s="11" t="s">
        <v>192</v>
      </c>
      <c r="AI11" s="33" t="s">
        <v>274</v>
      </c>
      <c r="AJ11" s="33"/>
      <c r="AK11" s="33" t="s">
        <v>275</v>
      </c>
      <c r="AL11" s="33" t="s">
        <v>276</v>
      </c>
      <c r="AM11" s="117"/>
      <c r="AN11" s="117"/>
      <c r="AO11" s="111"/>
      <c r="AP11" s="117"/>
      <c r="AQ11" s="117"/>
      <c r="AR11" s="117"/>
      <c r="AS11" s="115"/>
      <c r="AT11" s="115"/>
      <c r="AU11" s="115"/>
      <c r="AV11" s="115"/>
      <c r="AW11" s="12" t="s">
        <v>251</v>
      </c>
      <c r="AX11" s="12" t="s">
        <v>252</v>
      </c>
      <c r="AY11" s="12" t="s">
        <v>253</v>
      </c>
      <c r="AZ11" s="110"/>
      <c r="BA11" s="110"/>
      <c r="BB11" s="110"/>
      <c r="BE11" s="28"/>
    </row>
    <row r="12" spans="1:60" s="16" customFormat="1" ht="74.25" customHeight="1" x14ac:dyDescent="0.25">
      <c r="A12" s="123" t="s">
        <v>193</v>
      </c>
      <c r="B12" s="123" t="s">
        <v>307</v>
      </c>
      <c r="C12" s="123" t="s">
        <v>308</v>
      </c>
      <c r="D12" s="123" t="s">
        <v>309</v>
      </c>
      <c r="E12" s="124" t="str">
        <f>+CONCATENATE(B12," ",C12," ",D12)</f>
        <v>Posibilidad de perdida reputacional por Perdida de información de la base de datos SISBEN  debido a cortes de fluido eléctrico, hackeo de información en el servidor y no realización de backup</v>
      </c>
      <c r="F12" s="123" t="s">
        <v>310</v>
      </c>
      <c r="G12" s="123"/>
      <c r="H12" s="123" t="s">
        <v>311</v>
      </c>
      <c r="I12" s="131" t="str">
        <f>+G12&amp;H12</f>
        <v>Tecnologias</v>
      </c>
      <c r="J12" s="133">
        <v>300</v>
      </c>
      <c r="K12" s="130" t="str">
        <f>IF(J12&lt;=0,"",IF(J12&lt;=2,"Muy Baja",IF(J12&lt;=24,"Baja",IF(J12&lt;=500,"Media",IF(J12&lt;=5000,"Alta","Muy Alta")))))</f>
        <v>Media</v>
      </c>
      <c r="L12" s="134">
        <f>IF(K12="","",IF(K12="Muy Baja",0.2,IF(K12="Baja",0.4,IF(K12="Media",0.6,IF(K12="Alta",0.8,IF(K12="Muy Alta",1,))))))</f>
        <v>0.6</v>
      </c>
      <c r="M12" s="136" t="s">
        <v>194</v>
      </c>
      <c r="N12" s="134">
        <f>IF(M12="","",IF(M12="menor a 10 SMLMV",0.2,IF(M12="ENTRE 10 Y 50 SMLMV",0.4,IF(M12="entre 50 y 100 SMLMV",0.6,IF(M12="entre 100 y 500 SMLMV",0.8,IF(M12="Mayor a 500 SMLMV",1,))))))</f>
        <v>0</v>
      </c>
      <c r="O12" s="130" t="str">
        <f>IF(N12&lt;=0,"",IF(N12&lt;=20%,"Leve",IF(N12&lt;=40%,"Menor",IF(N12&lt;=60%,"Moderado",IF(N12&lt;=80%,"Mayor","Catastrofico")))))</f>
        <v/>
      </c>
      <c r="P12" s="137" t="s">
        <v>291</v>
      </c>
      <c r="Q12" s="130" t="str">
        <f>IF(R12&lt;=0,"",IF(R12&lt;=20%,"Leve",IF(R12&lt;=40%,"Menor",IF(R12&lt;=60%,"Moderado",IF(R12&lt;=80%,"Mayor","Catastrofico")))))</f>
        <v>Mayor</v>
      </c>
      <c r="R12" s="134">
        <f>IF(P12="","",IF(P12="El riesgo afecta la imagen de algún área de la organización",0.2,IF(P12="El riesgo afecta la imagen de la entidad internamente, de conocimiento general nivel interno, de junta directiva y accionistas y/o de proveedores",0.4,IF(P12="El riesgo afecta la imagen de la entidad con algunos usuarios de relevancia frente al logro de los objetivos",0.6,IF(P12="El riesgo afecta la imagen de la entidad con efecto publicitario sostenido a nivel de sector administrativo, nivel departamental o municipal",0.8,IF(P12="El riesgo afecta la imagen de la entidad a nivel nacional, con efecto publicitario sostenido a nivel país",1,))))))</f>
        <v>0.8</v>
      </c>
      <c r="S12" s="130" t="str">
        <f>IF(T12&lt;=0,"",IF(T12&lt;=20%,"Leve",IF(T12&lt;=40%,"Menor",IF(T12&lt;=60%,"Moderado",IF(T12&lt;=80%,"Mayor","Catastrofico")))))</f>
        <v>Mayor</v>
      </c>
      <c r="T12" s="132">
        <f>+R12</f>
        <v>0.8</v>
      </c>
      <c r="U12" s="128" t="str">
        <f>IF(OR(AND(K12="Muy Baja",S12="Leve"),AND(K12="Muy Baja",S12="Menor"),AND(K12="Baja",S12="Leve")),"Bajo",IF(OR(AND(K12="Muy baja",S12="Moderado"),AND(K12="Baja",S12="Menor"),AND(K12="Baja",S12="Moderado"),AND(K12="Media",S12="Leve"),AND(K12="Media",S12="Menor"),AND(K12="Media",S12="Moderado"),AND(K12="Alta",S12="Leve"),AND(K12="Alta",S12="Menor")),"Moderado",IF(OR(AND(K12="Muy Baja",S12="Mayor"),AND(K12="Baja",S12="Mayor"),AND(K12="Media",S12="Mayor"),AND(K12="Alta",S12="Moderado"),AND(K12="Alta",S12="Mayor"),AND(K12="Muy Alta",S12="Leve"),AND(K12="Muy Alta",S12="Menor"),AND(K12="Muy Alta",S12="Moderado"),AND(K12="Muy Alta",S12="Mayor")),"Alto",IF(OR(AND(K12="Muy Baja",S12="Catastrofico"),AND(K12="Baja",S12="Catastrofico"),AND(K12="Media",S12="Catastrofico"),AND(K12="Alta",S12="Catastrofico"),AND(K12="Muy Alta",S12="Catastrofico")),"Extremo",))))</f>
        <v>Alto</v>
      </c>
      <c r="V12" s="14">
        <v>1</v>
      </c>
      <c r="W12" s="37" t="s">
        <v>314</v>
      </c>
      <c r="X12" s="37" t="s">
        <v>327</v>
      </c>
      <c r="Y12" s="37" t="s">
        <v>315</v>
      </c>
      <c r="Z12" s="38" t="str">
        <f t="shared" ref="Z12" si="0">+CONCATENATE(W12," ",X12," ",Y12)</f>
        <v>El Coordinador del grupo del SISBEN  verifica los requerimientos de la infraestructura tecnológica, para dar cumplimiento a los lineamientos del DNP y la demanda de usuarios. seguimientos permanentes.</v>
      </c>
      <c r="AA12" s="39" t="s">
        <v>317</v>
      </c>
      <c r="AB12" s="40">
        <f>IF(AA12="","",IF(AA12="Preventivo",0.25,IF(AA12="Detectivo",0.15,IF(AA12="Correctivo",0.1,))))</f>
        <v>0.25</v>
      </c>
      <c r="AC12" s="41" t="str">
        <f>+IF(OR(AA12='[1]11 FORMULAS'!$O$4,AA12='[1]11 FORMULAS'!$O$5),'[1]11 FORMULAS'!$P$5,IF(AA12='[1]11 FORMULAS'!$O$6,'[1]11 FORMULAS'!$P$6,""))</f>
        <v>Probabilidad</v>
      </c>
      <c r="AD12" s="39" t="s">
        <v>318</v>
      </c>
      <c r="AE12" s="40">
        <f>IF(AD12="","",IF(AD12="Manual",0.15,IF(AD12="Automatico",0.25,)))</f>
        <v>0.15</v>
      </c>
      <c r="AF12" s="42" t="s">
        <v>319</v>
      </c>
      <c r="AG12" s="42" t="s">
        <v>320</v>
      </c>
      <c r="AH12" s="42" t="s">
        <v>321</v>
      </c>
      <c r="AI12" s="15">
        <f>+AB12+AE12</f>
        <v>0.4</v>
      </c>
      <c r="AJ12" s="29">
        <f>+L12*AI12</f>
        <v>0.24</v>
      </c>
      <c r="AK12" s="15">
        <f>+L12-AJ12</f>
        <v>0.36</v>
      </c>
      <c r="AL12" s="15">
        <f>IF(AC12='[1]11 FORMULAS'!$P$6,T12-(T12*AI12),T12)</f>
        <v>0.8</v>
      </c>
      <c r="AM12" s="129">
        <f>+AK16</f>
        <v>0.216</v>
      </c>
      <c r="AN12" s="130" t="str">
        <f>IF(AM12&lt;=0,"",IF(AM12&lt;=20%,"Muy Baja",IF(AM12&lt;=40%,"Baja",IF(AM12&lt;=60%,"Media",IF(AM12&lt;=80%,"Alta","Muy Alta")))))</f>
        <v>Baja</v>
      </c>
      <c r="AO12" s="129">
        <f>+AL16</f>
        <v>0.8</v>
      </c>
      <c r="AP12" s="130" t="str">
        <f>IF(AO12&lt;=0,"",IF(AO12&lt;=20%,"Leve",IF(AO12&lt;=40%,"Menor",IF(AO12&lt;=60%,"Moderado",IF(AO12&lt;=80%,"Mayor","Catastrofico")))))</f>
        <v>Mayor</v>
      </c>
      <c r="AQ12" s="128" t="str">
        <f>IF(OR(AND(AN12="Muy Baja",AP12="Leve"),AND(AN12="Muy Baja",AP12="Menor"),AND(AN12="Baja",AP12="Leve")),"Bajo",IF(OR(AND(AN12="Muy baja",AP12="Moderado"),AND(AN12="Baja",AP12="Menor"),AND(AN12="Baja",AP12="Moderado"),AND(AN12="Media",AP12="Leve"),AND(AN12="Media",AP12="Menor"),AND(AN12="Media",AP12="Moderado"),AND(AN12="Alta",AP12="Leve"),AND(AN12="Alta",AP12="Menor")),"Moderado",IF(OR(AND(AN12="Muy Baja",AP12="Mayor"),AND(AN12="Baja",AP12="Mayor"),AND(AN12="Media",AP12="Mayor"),AND(AN12="Alta",AP12="Moderado"),AND(AN12="Alta",AP12="Mayor"),AND(AN12="Muy Alta",AP12="Leve"),AND(AN12="Muy Alta",AP12="Menor"),AND(AN12="Muy Alta",AP12="Moderado"),AND(AN12="Muy Alta",AP12="Mayor")),"Alto",IF(OR(AND(AN12="Muy Baja",AP12="Catastrofico"),AND(AN12="Baja",AP12="Catastrofico"),AND(AN12="Media",AP12="Catastrofico"),AND(AN12="Alta",AP12="Catastrofico"),AND(AN12="Muy Alta",AP12="Catastrofico")),"Extremo",""))))</f>
        <v>Alto</v>
      </c>
      <c r="AR12" s="125" t="s">
        <v>323</v>
      </c>
      <c r="AS12" s="61" t="s">
        <v>328</v>
      </c>
      <c r="AT12" s="61" t="s">
        <v>325</v>
      </c>
      <c r="AU12" s="61"/>
      <c r="AV12" s="120"/>
      <c r="AW12" s="120"/>
      <c r="AX12" s="120"/>
      <c r="AY12" s="120"/>
      <c r="AZ12" s="120"/>
      <c r="BA12" s="120"/>
      <c r="BB12" s="120"/>
      <c r="BD12" s="30"/>
      <c r="BE12" s="82"/>
      <c r="BF12" s="83"/>
      <c r="BH12" s="9"/>
    </row>
    <row r="13" spans="1:60" s="16" customFormat="1" ht="53.25" customHeight="1" x14ac:dyDescent="0.25">
      <c r="A13" s="123"/>
      <c r="B13" s="123"/>
      <c r="C13" s="123"/>
      <c r="D13" s="123"/>
      <c r="E13" s="124"/>
      <c r="F13" s="123"/>
      <c r="G13" s="123"/>
      <c r="H13" s="123"/>
      <c r="I13" s="131"/>
      <c r="J13" s="133"/>
      <c r="K13" s="130"/>
      <c r="L13" s="135"/>
      <c r="M13" s="136"/>
      <c r="N13" s="135"/>
      <c r="O13" s="130"/>
      <c r="P13" s="138"/>
      <c r="Q13" s="130"/>
      <c r="R13" s="135"/>
      <c r="S13" s="130"/>
      <c r="T13" s="132"/>
      <c r="U13" s="128"/>
      <c r="V13" s="14">
        <v>2</v>
      </c>
      <c r="W13" s="37" t="s">
        <v>314</v>
      </c>
      <c r="X13" s="37" t="s">
        <v>322</v>
      </c>
      <c r="Y13" s="37"/>
      <c r="Z13" s="38" t="str">
        <f t="shared" ref="Z13:Z22" si="1">+CONCATENATE(W13," ",X13," ",Y13)</f>
        <v xml:space="preserve">El Coordinador del grupo del SISBEN  verifica que el personal adscrito al SISBEN da cumplimiento a la normatividad  y aplicación de procedimientos aprobados por el MIPG y lineamientos del DNP. </v>
      </c>
      <c r="AA13" s="39" t="s">
        <v>317</v>
      </c>
      <c r="AB13" s="40">
        <f>IF(AA13="","",IF(AA13="Preventivo",0.25,IF(AA13="Detectivo",0.15,IF(AA13="Correctivo",0.1,))))</f>
        <v>0.25</v>
      </c>
      <c r="AC13" s="41" t="str">
        <f>+IF(OR(AA13='[1]11 FORMULAS'!$O$4,AA13='[1]11 FORMULAS'!$O$5),'[1]11 FORMULAS'!$P$5,IF(AA13='[1]11 FORMULAS'!$O$6,'[1]11 FORMULAS'!$P$6,""))</f>
        <v>Probabilidad</v>
      </c>
      <c r="AD13" s="39" t="s">
        <v>318</v>
      </c>
      <c r="AE13" s="40">
        <f>IF(AD13="","",IF(AD13="Manual",0.15,IF(AD13="Automatico",0.25,)))</f>
        <v>0.15</v>
      </c>
      <c r="AF13" s="42" t="s">
        <v>319</v>
      </c>
      <c r="AG13" s="42" t="s">
        <v>320</v>
      </c>
      <c r="AH13" s="42" t="s">
        <v>321</v>
      </c>
      <c r="AI13" s="29">
        <f>+AB13+AE13</f>
        <v>0.4</v>
      </c>
      <c r="AJ13" s="29">
        <f>+AK12*AI13</f>
        <v>0.14399999999999999</v>
      </c>
      <c r="AK13" s="15">
        <f>+AK12-AJ13</f>
        <v>0.216</v>
      </c>
      <c r="AL13" s="15">
        <f>IF(AC13='[1]11 FORMULAS'!$P$6,AL12-(AL12*AI13),AL12)</f>
        <v>0.8</v>
      </c>
      <c r="AM13" s="129"/>
      <c r="AN13" s="130"/>
      <c r="AO13" s="129"/>
      <c r="AP13" s="130"/>
      <c r="AQ13" s="128"/>
      <c r="AR13" s="126"/>
      <c r="AS13" s="61" t="s">
        <v>324</v>
      </c>
      <c r="AT13" s="62" t="s">
        <v>325</v>
      </c>
      <c r="AU13" s="62"/>
      <c r="AV13" s="121"/>
      <c r="AW13" s="121"/>
      <c r="AX13" s="121"/>
      <c r="AY13" s="121"/>
      <c r="AZ13" s="121"/>
      <c r="BA13" s="121"/>
      <c r="BB13" s="121"/>
      <c r="BD13" s="31"/>
      <c r="BE13"/>
      <c r="BH13" s="9"/>
    </row>
    <row r="14" spans="1:60" s="16" customFormat="1" ht="35.25" customHeight="1" x14ac:dyDescent="0.25">
      <c r="A14" s="123"/>
      <c r="B14" s="123"/>
      <c r="C14" s="123"/>
      <c r="D14" s="123"/>
      <c r="E14" s="124"/>
      <c r="F14" s="123"/>
      <c r="G14" s="123"/>
      <c r="H14" s="123"/>
      <c r="I14" s="131"/>
      <c r="J14" s="133"/>
      <c r="K14" s="130"/>
      <c r="L14" s="135"/>
      <c r="M14" s="136"/>
      <c r="N14" s="135"/>
      <c r="O14" s="130"/>
      <c r="P14" s="138"/>
      <c r="Q14" s="130"/>
      <c r="R14" s="135"/>
      <c r="S14" s="130"/>
      <c r="T14" s="132"/>
      <c r="U14" s="128"/>
      <c r="V14" s="14">
        <v>3</v>
      </c>
      <c r="W14" s="37"/>
      <c r="X14" s="37"/>
      <c r="Y14" s="37"/>
      <c r="Z14" s="38" t="str">
        <f t="shared" si="1"/>
        <v xml:space="preserve">  </v>
      </c>
      <c r="AA14" s="39" t="s">
        <v>302</v>
      </c>
      <c r="AB14" s="40">
        <f>IF(AA14="","",IF(AA14="Preventivo",0.25,IF(AA14="Detectivo",0.15,IF(AA14="Correctivo",0.1,))))</f>
        <v>0</v>
      </c>
      <c r="AC14" s="41" t="str">
        <f>+IF(OR(AA14='[1]11 FORMULAS'!$O$4,AA14='[1]11 FORMULAS'!$O$5),'[1]11 FORMULAS'!$P$5,IF(AA14='[1]11 FORMULAS'!$O$6,'[1]11 FORMULAS'!$P$6,""))</f>
        <v/>
      </c>
      <c r="AD14" s="39" t="s">
        <v>302</v>
      </c>
      <c r="AE14" s="40">
        <f t="shared" ref="AE14:AE16" si="2">IF(AD14="","",IF(AD14="Manual",0.15,IF(AD14="Automatico",0.25,)))</f>
        <v>0</v>
      </c>
      <c r="AF14" s="42" t="s">
        <v>302</v>
      </c>
      <c r="AG14" s="42" t="s">
        <v>302</v>
      </c>
      <c r="AH14" s="42" t="s">
        <v>302</v>
      </c>
      <c r="AI14" s="36">
        <f>+AB14+AE14</f>
        <v>0</v>
      </c>
      <c r="AJ14" s="36">
        <f t="shared" ref="AJ14:AJ16" si="3">+AK13*AI14</f>
        <v>0</v>
      </c>
      <c r="AK14" s="29">
        <f t="shared" ref="AK14:AK16" si="4">+AK13-AJ14</f>
        <v>0.216</v>
      </c>
      <c r="AL14" s="15">
        <f>IF(AC14='[1]11 FORMULAS'!$P$6,AL13-(AL13*AI14),AL13)</f>
        <v>0.8</v>
      </c>
      <c r="AM14" s="129"/>
      <c r="AN14" s="130"/>
      <c r="AO14" s="129"/>
      <c r="AP14" s="130"/>
      <c r="AQ14" s="128"/>
      <c r="AR14" s="126"/>
      <c r="AS14" s="62"/>
      <c r="AT14" s="62"/>
      <c r="AU14" s="62"/>
      <c r="AV14" s="121"/>
      <c r="AW14" s="121"/>
      <c r="AX14" s="121"/>
      <c r="AY14" s="121"/>
      <c r="AZ14" s="121"/>
      <c r="BA14" s="121"/>
      <c r="BB14" s="121"/>
      <c r="BD14" s="31"/>
      <c r="BE14"/>
    </row>
    <row r="15" spans="1:60" s="16" customFormat="1" ht="35.25" customHeight="1" x14ac:dyDescent="0.25">
      <c r="A15" s="123"/>
      <c r="B15" s="123"/>
      <c r="C15" s="123"/>
      <c r="D15" s="123"/>
      <c r="E15" s="124"/>
      <c r="F15" s="123"/>
      <c r="G15" s="123"/>
      <c r="H15" s="123"/>
      <c r="I15" s="131"/>
      <c r="J15" s="133"/>
      <c r="K15" s="130"/>
      <c r="L15" s="135"/>
      <c r="M15" s="136"/>
      <c r="N15" s="135"/>
      <c r="O15" s="130"/>
      <c r="P15" s="138"/>
      <c r="Q15" s="130"/>
      <c r="R15" s="135"/>
      <c r="S15" s="130"/>
      <c r="T15" s="132"/>
      <c r="U15" s="128"/>
      <c r="V15" s="14">
        <v>4</v>
      </c>
      <c r="W15" s="37"/>
      <c r="X15" s="37"/>
      <c r="Y15" s="37"/>
      <c r="Z15" s="38" t="str">
        <f t="shared" si="1"/>
        <v xml:space="preserve">  </v>
      </c>
      <c r="AA15" s="39" t="s">
        <v>302</v>
      </c>
      <c r="AB15" s="40">
        <f t="shared" ref="AB15:AB16" si="5">IF(AA15="","",IF(AA15="Preventivo",0.25,IF(AA15="Detectivo",0.15,IF(AA15="Correctivo",0.1,))))</f>
        <v>0</v>
      </c>
      <c r="AC15" s="41" t="str">
        <f>+IF(OR(AA15='[1]11 FORMULAS'!$O$4,AA15='[1]11 FORMULAS'!$O$5),'[1]11 FORMULAS'!$P$5,IF(AA15='[1]11 FORMULAS'!$O$6,'[1]11 FORMULAS'!$P$6,""))</f>
        <v/>
      </c>
      <c r="AD15" s="39" t="s">
        <v>302</v>
      </c>
      <c r="AE15" s="40">
        <f t="shared" si="2"/>
        <v>0</v>
      </c>
      <c r="AF15" s="42" t="s">
        <v>302</v>
      </c>
      <c r="AG15" s="42" t="s">
        <v>302</v>
      </c>
      <c r="AH15" s="42" t="s">
        <v>302</v>
      </c>
      <c r="AI15" s="29">
        <f t="shared" ref="AI15:AI16" si="6">+AB15+AE15</f>
        <v>0</v>
      </c>
      <c r="AJ15" s="36">
        <f t="shared" si="3"/>
        <v>0</v>
      </c>
      <c r="AK15" s="29">
        <f t="shared" si="4"/>
        <v>0.216</v>
      </c>
      <c r="AL15" s="15">
        <f>IF(AC15='[1]11 FORMULAS'!$P$6,AL14-(AL14*AI15),AL14)</f>
        <v>0.8</v>
      </c>
      <c r="AM15" s="129"/>
      <c r="AN15" s="130"/>
      <c r="AO15" s="129"/>
      <c r="AP15" s="130"/>
      <c r="AQ15" s="128"/>
      <c r="AR15" s="126"/>
      <c r="AS15" s="62"/>
      <c r="AT15" s="62"/>
      <c r="AU15" s="62"/>
      <c r="AV15" s="121"/>
      <c r="AW15" s="121"/>
      <c r="AX15" s="121"/>
      <c r="AY15" s="121"/>
      <c r="AZ15" s="121"/>
      <c r="BA15" s="121"/>
      <c r="BB15" s="121"/>
      <c r="BD15" s="31"/>
      <c r="BE15"/>
    </row>
    <row r="16" spans="1:60" s="16" customFormat="1" ht="35.25" customHeight="1" x14ac:dyDescent="0.25">
      <c r="A16" s="123"/>
      <c r="B16" s="123"/>
      <c r="C16" s="123"/>
      <c r="D16" s="123"/>
      <c r="E16" s="124"/>
      <c r="F16" s="123"/>
      <c r="G16" s="123"/>
      <c r="H16" s="123"/>
      <c r="I16" s="131"/>
      <c r="J16" s="133"/>
      <c r="K16" s="130"/>
      <c r="L16" s="135"/>
      <c r="M16" s="136"/>
      <c r="N16" s="135"/>
      <c r="O16" s="130"/>
      <c r="P16" s="139"/>
      <c r="Q16" s="130"/>
      <c r="R16" s="135"/>
      <c r="S16" s="130"/>
      <c r="T16" s="132"/>
      <c r="U16" s="128"/>
      <c r="V16" s="17"/>
      <c r="W16" s="43"/>
      <c r="X16" s="43"/>
      <c r="Y16" s="43"/>
      <c r="Z16" s="38" t="str">
        <f t="shared" si="1"/>
        <v xml:space="preserve">  </v>
      </c>
      <c r="AA16" s="39" t="s">
        <v>302</v>
      </c>
      <c r="AB16" s="40">
        <f t="shared" si="5"/>
        <v>0</v>
      </c>
      <c r="AC16" s="41" t="str">
        <f>+IF(OR(AA16='[1]11 FORMULAS'!$O$4,AA16='[1]11 FORMULAS'!$O$5),'[1]11 FORMULAS'!$P$5,IF(AA16='[1]11 FORMULAS'!$O$6,'[1]11 FORMULAS'!$P$6,""))</f>
        <v/>
      </c>
      <c r="AD16" s="39" t="s">
        <v>302</v>
      </c>
      <c r="AE16" s="40">
        <f t="shared" si="2"/>
        <v>0</v>
      </c>
      <c r="AF16" s="42" t="s">
        <v>302</v>
      </c>
      <c r="AG16" s="42" t="s">
        <v>302</v>
      </c>
      <c r="AH16" s="42" t="s">
        <v>302</v>
      </c>
      <c r="AI16" s="29">
        <f t="shared" si="6"/>
        <v>0</v>
      </c>
      <c r="AJ16" s="36">
        <f t="shared" si="3"/>
        <v>0</v>
      </c>
      <c r="AK16" s="29">
        <f t="shared" si="4"/>
        <v>0.216</v>
      </c>
      <c r="AL16" s="15">
        <f>IF(AC16='[1]11 FORMULAS'!$P$6,AL15-(AL15*AI16),AL15)</f>
        <v>0.8</v>
      </c>
      <c r="AM16" s="129"/>
      <c r="AN16" s="130"/>
      <c r="AO16" s="129"/>
      <c r="AP16" s="130"/>
      <c r="AQ16" s="128"/>
      <c r="AR16" s="127"/>
      <c r="AS16" s="63"/>
      <c r="AT16" s="63"/>
      <c r="AU16" s="63"/>
      <c r="AV16" s="122"/>
      <c r="AW16" s="122"/>
      <c r="AX16" s="122"/>
      <c r="AY16" s="122"/>
      <c r="AZ16" s="122"/>
      <c r="BA16" s="122"/>
      <c r="BB16" s="122"/>
      <c r="BD16" s="32"/>
    </row>
    <row r="17" spans="1:60" s="16" customFormat="1" ht="67.5" customHeight="1" x14ac:dyDescent="0.25">
      <c r="A17" s="123" t="s">
        <v>304</v>
      </c>
      <c r="B17" s="123" t="s">
        <v>305</v>
      </c>
      <c r="C17" s="123" t="s">
        <v>312</v>
      </c>
      <c r="D17" s="123" t="s">
        <v>313</v>
      </c>
      <c r="E17" s="124" t="str">
        <f>+CONCATENATE(B17," ",C17," ",D17)</f>
        <v xml:space="preserve">Posibilidad de perdida economica y reputacional  por la atención al público no oportuna y eficaz de los procesos SISBEN  debido a Falta de equipos idóneos, implementación de redes de comunicación eficaz y segura. </v>
      </c>
      <c r="F17" s="123" t="s">
        <v>310</v>
      </c>
      <c r="G17" s="123"/>
      <c r="H17" s="123" t="s">
        <v>311</v>
      </c>
      <c r="I17" s="131" t="str">
        <f t="shared" ref="I17" si="7">+G17&amp;H17</f>
        <v>Tecnologias</v>
      </c>
      <c r="J17" s="133">
        <v>365</v>
      </c>
      <c r="K17" s="130" t="str">
        <f>IF(J17&lt;=0,"",IF(J17&lt;=2,"Muy Baja",IF(J17&lt;=24,"Baja",IF(J17&lt;=500,"Media",IF(J17&lt;=5000,"Alta","Muy Alta")))))</f>
        <v>Media</v>
      </c>
      <c r="L17" s="134">
        <f>IF(K17="","",IF(K17="Muy Baja",0.2,IF(K17="Baja",0.4,IF(K17="Media",0.6,IF(K17="Alta",0.8,IF(K17="Muy Alta",1,))))))</f>
        <v>0.6</v>
      </c>
      <c r="M17" s="136" t="s">
        <v>194</v>
      </c>
      <c r="N17" s="134">
        <f>IF(M17="","",IF(M17="menor a 10 SMLMV",0.2,IF(M17="ENTRE 10 Y 50 SMLMV",0.4,IF(M17="entre 50 y 100 SMLMV",0.6,IF(M17="entre 100 y 500 SMLMV",0.8,IF(M17="Mayor a 500 SMLMV",1,))))))</f>
        <v>0</v>
      </c>
      <c r="O17" s="130" t="str">
        <f>IF(N17&lt;=0,"",IF(N17&lt;=20%,"Leve",IF(N17&lt;=40%,"Menor",IF(N17&lt;=60%,"Moderado",IF(N17&lt;=80%,"Mayor","Catastrofico")))))</f>
        <v/>
      </c>
      <c r="P17" s="137" t="s">
        <v>291</v>
      </c>
      <c r="Q17" s="130" t="str">
        <f>IF(R17&lt;=0,"",IF(R17&lt;=20%,"Leve",IF(R17&lt;=40%,"Menor",IF(R17&lt;=60%,"Moderado",IF(R17&lt;=80%,"Mayor","Catastrofico")))))</f>
        <v>Mayor</v>
      </c>
      <c r="R17" s="134">
        <f>IF(P17="","",IF(P17="El riesgo afecta la imagen de algún área de la organización",0.2,IF(P17="El riesgo afecta la imagen de la entidad internamente, de conocimiento general nivel interno, de junta directiva y accionistas y/o de proveedores",0.4,IF(P17="El riesgo afecta la imagen de la entidad con algunos usuarios de relevancia frente al logro de los objetivos",0.6,IF(P17="El riesgo afecta la imagen de la entidad con efecto publicitario sostenido a nivel de sector administrativo, nivel departamental o municipal",0.8,IF(P17="El riesgo afecta la imagen de la entidad a nivel nacional, con efecto publicitario sostenido a nivel país",1,))))))</f>
        <v>0.8</v>
      </c>
      <c r="S17" s="130" t="str">
        <f>IF(T17&lt;=0,"",IF(T17&lt;=20%,"Leve",IF(T17&lt;=40%,"Menor",IF(T17&lt;=60%,"Moderado",IF(T17&lt;=80%,"Mayor","Catastrofico")))))</f>
        <v>Mayor</v>
      </c>
      <c r="T17" s="132">
        <f>+R17</f>
        <v>0.8</v>
      </c>
      <c r="U17" s="128" t="str">
        <f>IF(OR(AND(K17="Muy Baja",S17="Leve"),AND(K17="Muy Baja",S17="Menor"),AND(K17="Baja",S17="Leve")),"Bajo",IF(OR(AND(K17="Muy baja",S17="Moderado"),AND(K17="Baja",S17="Menor"),AND(K17="Baja",S17="Moderado"),AND(K17="Media",S17="Leve"),AND(K17="Media",S17="Menor"),AND(K17="Media",S17="Moderado"),AND(K17="Alta",S17="Leve"),AND(K17="Alta",S17="Menor")),"Moderado",IF(OR(AND(K17="Muy Baja",S17="Mayor"),AND(K17="Baja",S17="Mayor"),AND(K17="Media",S17="Mayor"),AND(K17="Alta",S17="Moderado"),AND(K17="Alta",S17="Mayor"),AND(K17="Muy Alta",S17="Leve"),AND(K17="Muy Alta",S17="Menor"),AND(K17="Muy Alta",S17="Moderado"),AND(K17="Muy Alta",S17="Mayor")),"Alto",IF(OR(AND(K17="Muy Baja",S17="Catastrofico"),AND(K17="Baja",S17="Catastrofico"),AND(K17="Media",S17="Catastrofico"),AND(K17="Alta",S17="Catastrofico"),AND(K17="Muy Alta",S17="Catastrofico")),"Extremo",))))</f>
        <v>Alto</v>
      </c>
      <c r="V17" s="14">
        <v>1</v>
      </c>
      <c r="W17" s="37" t="s">
        <v>314</v>
      </c>
      <c r="X17" s="37" t="s">
        <v>316</v>
      </c>
      <c r="Y17" s="37" t="s">
        <v>315</v>
      </c>
      <c r="Z17" s="38" t="str">
        <f t="shared" si="1"/>
        <v>El Coordinador del grupo del SISBEN  verifica los requerimientos de la infraestructura tecnológica, de talento humano y espacio físico para dar cumplimiento a los lineamientos del DNP y la demanda de usuarios. seguimientos permanentes.</v>
      </c>
      <c r="AA17" s="39" t="s">
        <v>317</v>
      </c>
      <c r="AB17" s="40">
        <f>IF(AA17="","",IF(AA17="Preventivo",0.25,IF(AA17="Detectivo",0.15,IF(AA17="Correctivo",0.1,))))</f>
        <v>0.25</v>
      </c>
      <c r="AC17" s="41" t="str">
        <f>+IF(OR(AA17='[1]11 FORMULAS'!$O$4,AA17='[1]11 FORMULAS'!$O$5),'[1]11 FORMULAS'!$P$5,IF(AA17='[1]11 FORMULAS'!$O$6,'[1]11 FORMULAS'!$P$6,""))</f>
        <v>Probabilidad</v>
      </c>
      <c r="AD17" s="39" t="s">
        <v>318</v>
      </c>
      <c r="AE17" s="40">
        <f>IF(AD17="","",IF(AD17="Manual",0.15,IF(AD17="Automatico",0.25,)))</f>
        <v>0.15</v>
      </c>
      <c r="AF17" s="42" t="s">
        <v>319</v>
      </c>
      <c r="AG17" s="42" t="s">
        <v>320</v>
      </c>
      <c r="AH17" s="42" t="s">
        <v>321</v>
      </c>
      <c r="AI17" s="44">
        <f>+AB17+AE17</f>
        <v>0.4</v>
      </c>
      <c r="AJ17" s="44">
        <f>+L17*AI17</f>
        <v>0.24</v>
      </c>
      <c r="AK17" s="44">
        <f>+L17-AJ17</f>
        <v>0.36</v>
      </c>
      <c r="AL17" s="44">
        <f>IF(AC17='[1]11 FORMULAS'!$P$6,T17-(T17*AI17),T17)</f>
        <v>0.8</v>
      </c>
      <c r="AM17" s="129">
        <f>+AK21</f>
        <v>0.36</v>
      </c>
      <c r="AN17" s="130" t="str">
        <f>IF(AM17&lt;=0,"",IF(AM17&lt;=20%,"Muy Baja",IF(AM17&lt;=40%,"Baja",IF(AM17&lt;=60%,"Media",IF(AM17&lt;=80%,"Alta","Muy Alta")))))</f>
        <v>Baja</v>
      </c>
      <c r="AO17" s="129">
        <f>+AL21</f>
        <v>0.8</v>
      </c>
      <c r="AP17" s="130" t="str">
        <f>IF(AO17&lt;=0,"",IF(AO17&lt;=20%,"Leve",IF(AO17&lt;=40%,"Menor",IF(AO17&lt;=60%,"Moderado",IF(AO17&lt;=80%,"Mayor","Catastrofico")))))</f>
        <v>Mayor</v>
      </c>
      <c r="AQ17" s="128" t="str">
        <f>IF(OR(AND(AN17="Muy Baja",AP17="Leve"),AND(AN17="Muy Baja",AP17="Menor"),AND(AN17="Baja",AP17="Leve")),"Bajo",IF(OR(AND(AN17="Muy baja",AP17="Moderado"),AND(AN17="Baja",AP17="Menor"),AND(AN17="Baja",AP17="Moderado"),AND(AN17="Media",AP17="Leve"),AND(AN17="Media",AP17="Menor"),AND(AN17="Media",AP17="Moderado"),AND(AN17="Alta",AP17="Leve"),AND(AN17="Alta",AP17="Menor")),"Moderado",IF(OR(AND(AN17="Muy Baja",AP17="Mayor"),AND(AN17="Baja",AP17="Mayor"),AND(AN17="Media",AP17="Mayor"),AND(AN17="Alta",AP17="Moderado"),AND(AN17="Alta",AP17="Mayor"),AND(AN17="Muy Alta",AP17="Leve"),AND(AN17="Muy Alta",AP17="Menor"),AND(AN17="Muy Alta",AP17="Moderado"),AND(AN17="Muy Alta",AP17="Mayor")),"Alto",IF(OR(AND(AN17="Muy Baja",AP17="Catastrofico"),AND(AN17="Baja",AP17="Catastrofico"),AND(AN17="Media",AP17="Catastrofico"),AND(AN17="Alta",AP17="Catastrofico"),AND(AN17="Muy Alta",AP17="Catastrofico")),"Extremo",""))))</f>
        <v>Alto</v>
      </c>
      <c r="AR17" s="125" t="s">
        <v>323</v>
      </c>
      <c r="AS17" s="61" t="s">
        <v>326</v>
      </c>
      <c r="AT17" s="61" t="s">
        <v>325</v>
      </c>
      <c r="AU17" s="120"/>
      <c r="AV17" s="120"/>
      <c r="AW17" s="120"/>
      <c r="AX17" s="120"/>
      <c r="AY17" s="120"/>
      <c r="AZ17" s="120"/>
      <c r="BA17" s="120"/>
      <c r="BB17" s="120"/>
      <c r="BH17" s="9"/>
    </row>
    <row r="18" spans="1:60" s="16" customFormat="1" ht="33.75" customHeight="1" x14ac:dyDescent="0.25">
      <c r="A18" s="123"/>
      <c r="B18" s="123"/>
      <c r="C18" s="123"/>
      <c r="D18" s="123"/>
      <c r="E18" s="124"/>
      <c r="F18" s="123"/>
      <c r="G18" s="123"/>
      <c r="H18" s="123"/>
      <c r="I18" s="131"/>
      <c r="J18" s="133"/>
      <c r="K18" s="130"/>
      <c r="L18" s="135"/>
      <c r="M18" s="136"/>
      <c r="N18" s="135"/>
      <c r="O18" s="130"/>
      <c r="P18" s="138"/>
      <c r="Q18" s="130"/>
      <c r="R18" s="135"/>
      <c r="S18" s="130"/>
      <c r="T18" s="132"/>
      <c r="U18" s="128"/>
      <c r="V18" s="14">
        <v>2</v>
      </c>
      <c r="W18" s="37"/>
      <c r="X18" s="37"/>
      <c r="Y18" s="37"/>
      <c r="Z18" s="38"/>
      <c r="AA18" s="39" t="s">
        <v>302</v>
      </c>
      <c r="AB18" s="40">
        <f t="shared" ref="AB18:AB21" si="8">IF(AA18="","",IF(AA18="Preventivo",0.25,IF(AA18="Detectivo",0.15,IF(AA18="Correctivo",0.1,))))</f>
        <v>0</v>
      </c>
      <c r="AC18" s="41" t="str">
        <f>+IF(OR(AA18='[1]11 FORMULAS'!$O$4,AA18='[1]11 FORMULAS'!$O$5),'[1]11 FORMULAS'!$P$5,IF(AA18='[1]11 FORMULAS'!$O$6,'[1]11 FORMULAS'!$P$6,""))</f>
        <v/>
      </c>
      <c r="AD18" s="39" t="s">
        <v>302</v>
      </c>
      <c r="AE18" s="40">
        <f t="shared" ref="AE18:AE21" si="9">IF(AD18="","",IF(AD18="Manual",0.15,IF(AD18="Automatico",0.25,)))</f>
        <v>0</v>
      </c>
      <c r="AF18" s="42" t="s">
        <v>302</v>
      </c>
      <c r="AG18" s="42" t="s">
        <v>302</v>
      </c>
      <c r="AH18" s="42" t="s">
        <v>302</v>
      </c>
      <c r="AI18" s="44">
        <f>+AB18+AE18</f>
        <v>0</v>
      </c>
      <c r="AJ18" s="44">
        <f>+AK17*AI18</f>
        <v>0</v>
      </c>
      <c r="AK18" s="44">
        <f>+AK17-AJ18</f>
        <v>0.36</v>
      </c>
      <c r="AL18" s="44">
        <f>IF(AC18='[1]11 FORMULAS'!$P$6,AL17-(AL17*AI18),AL17)</f>
        <v>0.8</v>
      </c>
      <c r="AM18" s="129"/>
      <c r="AN18" s="130"/>
      <c r="AO18" s="129"/>
      <c r="AP18" s="130"/>
      <c r="AQ18" s="128"/>
      <c r="AR18" s="126"/>
      <c r="AS18" s="62"/>
      <c r="AT18" s="62"/>
      <c r="AU18" s="121"/>
      <c r="AV18" s="121"/>
      <c r="AW18" s="121"/>
      <c r="AX18" s="121"/>
      <c r="AY18" s="121"/>
      <c r="AZ18" s="121"/>
      <c r="BA18" s="121"/>
      <c r="BB18" s="121"/>
      <c r="BH18" s="9"/>
    </row>
    <row r="19" spans="1:60" s="16" customFormat="1" ht="33.75" customHeight="1" x14ac:dyDescent="0.25">
      <c r="A19" s="123"/>
      <c r="B19" s="123"/>
      <c r="C19" s="123"/>
      <c r="D19" s="123"/>
      <c r="E19" s="124"/>
      <c r="F19" s="123"/>
      <c r="G19" s="123"/>
      <c r="H19" s="123"/>
      <c r="I19" s="131"/>
      <c r="J19" s="133"/>
      <c r="K19" s="130"/>
      <c r="L19" s="135"/>
      <c r="M19" s="136"/>
      <c r="N19" s="135"/>
      <c r="O19" s="130"/>
      <c r="P19" s="138"/>
      <c r="Q19" s="130"/>
      <c r="R19" s="135"/>
      <c r="S19" s="130"/>
      <c r="T19" s="132"/>
      <c r="U19" s="128"/>
      <c r="V19" s="14">
        <v>3</v>
      </c>
      <c r="W19" s="37"/>
      <c r="X19" s="37"/>
      <c r="Y19" s="37"/>
      <c r="Z19" s="38" t="str">
        <f t="shared" si="1"/>
        <v xml:space="preserve">  </v>
      </c>
      <c r="AA19" s="39" t="s">
        <v>302</v>
      </c>
      <c r="AB19" s="40">
        <f t="shared" si="8"/>
        <v>0</v>
      </c>
      <c r="AC19" s="41" t="str">
        <f>+IF(OR(AA19='[1]11 FORMULAS'!$O$4,AA19='[1]11 FORMULAS'!$O$5),'[1]11 FORMULAS'!$P$5,IF(AA19='[1]11 FORMULAS'!$O$6,'[1]11 FORMULAS'!$P$6,""))</f>
        <v/>
      </c>
      <c r="AD19" s="39" t="s">
        <v>302</v>
      </c>
      <c r="AE19" s="40">
        <f t="shared" si="9"/>
        <v>0</v>
      </c>
      <c r="AF19" s="42" t="s">
        <v>302</v>
      </c>
      <c r="AG19" s="42" t="s">
        <v>302</v>
      </c>
      <c r="AH19" s="42" t="s">
        <v>302</v>
      </c>
      <c r="AI19" s="44">
        <f>+AB19+AE19</f>
        <v>0</v>
      </c>
      <c r="AJ19" s="44">
        <f t="shared" ref="AJ19:AJ21" si="10">+AK18*AI19</f>
        <v>0</v>
      </c>
      <c r="AK19" s="44">
        <f t="shared" ref="AK19:AK21" si="11">+AK18-AJ19</f>
        <v>0.36</v>
      </c>
      <c r="AL19" s="44">
        <f>IF(AC19='[1]11 FORMULAS'!$P$6,AL18-(AL18*AI19),AL18)</f>
        <v>0.8</v>
      </c>
      <c r="AM19" s="129"/>
      <c r="AN19" s="130"/>
      <c r="AO19" s="129"/>
      <c r="AP19" s="130"/>
      <c r="AQ19" s="128"/>
      <c r="AR19" s="126"/>
      <c r="AS19" s="62"/>
      <c r="AT19" s="62"/>
      <c r="AU19" s="121"/>
      <c r="AV19" s="121"/>
      <c r="AW19" s="121"/>
      <c r="AX19" s="121"/>
      <c r="AY19" s="121"/>
      <c r="AZ19" s="121"/>
      <c r="BA19" s="121"/>
      <c r="BB19" s="121"/>
      <c r="BH19" s="9"/>
    </row>
    <row r="20" spans="1:60" s="16" customFormat="1" ht="33.75" customHeight="1" x14ac:dyDescent="0.25">
      <c r="A20" s="123"/>
      <c r="B20" s="123"/>
      <c r="C20" s="123"/>
      <c r="D20" s="123"/>
      <c r="E20" s="124"/>
      <c r="F20" s="123"/>
      <c r="G20" s="123"/>
      <c r="H20" s="123"/>
      <c r="I20" s="131"/>
      <c r="J20" s="133"/>
      <c r="K20" s="130"/>
      <c r="L20" s="135"/>
      <c r="M20" s="136"/>
      <c r="N20" s="135"/>
      <c r="O20" s="130"/>
      <c r="P20" s="138"/>
      <c r="Q20" s="130"/>
      <c r="R20" s="135"/>
      <c r="S20" s="130"/>
      <c r="T20" s="132"/>
      <c r="U20" s="128"/>
      <c r="V20" s="14">
        <v>4</v>
      </c>
      <c r="W20" s="37"/>
      <c r="X20" s="37"/>
      <c r="Y20" s="37"/>
      <c r="Z20" s="38" t="str">
        <f t="shared" si="1"/>
        <v xml:space="preserve">  </v>
      </c>
      <c r="AA20" s="39" t="s">
        <v>302</v>
      </c>
      <c r="AB20" s="40">
        <f t="shared" si="8"/>
        <v>0</v>
      </c>
      <c r="AC20" s="41" t="str">
        <f>+IF(OR(AA20='[1]11 FORMULAS'!$O$4,AA20='[1]11 FORMULAS'!$O$5),'[1]11 FORMULAS'!$P$5,IF(AA20='[1]11 FORMULAS'!$O$6,'[1]11 FORMULAS'!$P$6,""))</f>
        <v/>
      </c>
      <c r="AD20" s="39" t="s">
        <v>302</v>
      </c>
      <c r="AE20" s="40">
        <f t="shared" si="9"/>
        <v>0</v>
      </c>
      <c r="AF20" s="42" t="s">
        <v>302</v>
      </c>
      <c r="AG20" s="42" t="s">
        <v>302</v>
      </c>
      <c r="AH20" s="42" t="s">
        <v>302</v>
      </c>
      <c r="AI20" s="44">
        <f t="shared" ref="AI20:AI21" si="12">+AB20+AE20</f>
        <v>0</v>
      </c>
      <c r="AJ20" s="44">
        <f t="shared" si="10"/>
        <v>0</v>
      </c>
      <c r="AK20" s="44">
        <f t="shared" si="11"/>
        <v>0.36</v>
      </c>
      <c r="AL20" s="44">
        <f>IF(AC20='[1]11 FORMULAS'!$P$6,AL19-(AL19*AI20),AL19)</f>
        <v>0.8</v>
      </c>
      <c r="AM20" s="129"/>
      <c r="AN20" s="130"/>
      <c r="AO20" s="129"/>
      <c r="AP20" s="130"/>
      <c r="AQ20" s="128"/>
      <c r="AR20" s="126"/>
      <c r="AS20" s="62"/>
      <c r="AT20" s="62"/>
      <c r="AU20" s="121"/>
      <c r="AV20" s="121"/>
      <c r="AW20" s="121"/>
      <c r="AX20" s="121"/>
      <c r="AY20" s="121"/>
      <c r="AZ20" s="121"/>
      <c r="BA20" s="121"/>
      <c r="BB20" s="121"/>
      <c r="BH20" s="9"/>
    </row>
    <row r="21" spans="1:60" s="16" customFormat="1" ht="33.75" customHeight="1" x14ac:dyDescent="0.25">
      <c r="A21" s="123"/>
      <c r="B21" s="123"/>
      <c r="C21" s="123"/>
      <c r="D21" s="123"/>
      <c r="E21" s="124"/>
      <c r="F21" s="123"/>
      <c r="G21" s="123"/>
      <c r="H21" s="123"/>
      <c r="I21" s="131"/>
      <c r="J21" s="133"/>
      <c r="K21" s="130"/>
      <c r="L21" s="135"/>
      <c r="M21" s="136"/>
      <c r="N21" s="135"/>
      <c r="O21" s="130"/>
      <c r="P21" s="139"/>
      <c r="Q21" s="130"/>
      <c r="R21" s="135"/>
      <c r="S21" s="130"/>
      <c r="T21" s="132"/>
      <c r="U21" s="128"/>
      <c r="V21" s="17"/>
      <c r="W21" s="43"/>
      <c r="X21" s="43"/>
      <c r="Y21" s="43"/>
      <c r="Z21" s="38" t="str">
        <f t="shared" si="1"/>
        <v xml:space="preserve">  </v>
      </c>
      <c r="AA21" s="39" t="s">
        <v>302</v>
      </c>
      <c r="AB21" s="40">
        <f t="shared" si="8"/>
        <v>0</v>
      </c>
      <c r="AC21" s="41" t="str">
        <f>+IF(OR(AA21='[1]11 FORMULAS'!$O$4,AA21='[1]11 FORMULAS'!$O$5),'[1]11 FORMULAS'!$P$5,IF(AA21='[1]11 FORMULAS'!$O$6,'[1]11 FORMULAS'!$P$6,""))</f>
        <v/>
      </c>
      <c r="AD21" s="39" t="s">
        <v>302</v>
      </c>
      <c r="AE21" s="40">
        <f t="shared" si="9"/>
        <v>0</v>
      </c>
      <c r="AF21" s="42" t="s">
        <v>302</v>
      </c>
      <c r="AG21" s="42" t="s">
        <v>302</v>
      </c>
      <c r="AH21" s="42" t="s">
        <v>302</v>
      </c>
      <c r="AI21" s="44">
        <f t="shared" si="12"/>
        <v>0</v>
      </c>
      <c r="AJ21" s="44">
        <f t="shared" si="10"/>
        <v>0</v>
      </c>
      <c r="AK21" s="44">
        <f t="shared" si="11"/>
        <v>0.36</v>
      </c>
      <c r="AL21" s="44">
        <f>IF(AC21='[1]11 FORMULAS'!$P$6,AL20-(AL20*AI21),AL20)</f>
        <v>0.8</v>
      </c>
      <c r="AM21" s="129"/>
      <c r="AN21" s="130"/>
      <c r="AO21" s="129"/>
      <c r="AP21" s="130"/>
      <c r="AQ21" s="128"/>
      <c r="AR21" s="127"/>
      <c r="AS21" s="63"/>
      <c r="AT21" s="63"/>
      <c r="AU21" s="122"/>
      <c r="AV21" s="122"/>
      <c r="AW21" s="122"/>
      <c r="AX21" s="122"/>
      <c r="AY21" s="122"/>
      <c r="AZ21" s="122"/>
      <c r="BA21" s="122"/>
      <c r="BB21" s="122"/>
      <c r="BH21" s="9"/>
    </row>
    <row r="22" spans="1:60" s="16" customFormat="1" ht="84.75" customHeight="1" x14ac:dyDescent="0.25">
      <c r="A22" s="123" t="s">
        <v>339</v>
      </c>
      <c r="B22" s="123" t="s">
        <v>307</v>
      </c>
      <c r="C22" s="123" t="s">
        <v>329</v>
      </c>
      <c r="D22" s="123" t="s">
        <v>330</v>
      </c>
      <c r="E22" s="124" t="str">
        <f>+CONCATENATE(B22," ",C22," ",D22)</f>
        <v xml:space="preserve">Posibilidad de perdida reputacional  por avería, pérdida de los planos de Cartografía física del Distrito de Cartagena y sus corregimientos, debido a falta de gestión documental </v>
      </c>
      <c r="F22" s="123" t="s">
        <v>331</v>
      </c>
      <c r="G22" s="123"/>
      <c r="H22" s="123" t="s">
        <v>332</v>
      </c>
      <c r="I22" s="131" t="str">
        <f>+G22&amp;H22</f>
        <v>Procesos</v>
      </c>
      <c r="J22" s="133">
        <v>12</v>
      </c>
      <c r="K22" s="130" t="str">
        <f>IF(J22&lt;=0,"",IF(J22&lt;=2,"Muy Baja",IF(J22&lt;=24,"Baja",IF(J22&lt;=500,"Media",IF(J22&lt;=5000,"Alta","Muy Alta")))))</f>
        <v>Baja</v>
      </c>
      <c r="L22" s="134">
        <f>IF(K22="","",IF(K22="Muy Baja",0.2,IF(K22="Baja",0.4,IF(K22="Media",0.6,IF(K22="Alta",0.8,IF(K22="Muy Alta",1,))))))</f>
        <v>0.4</v>
      </c>
      <c r="M22" s="136" t="s">
        <v>194</v>
      </c>
      <c r="N22" s="134">
        <f>IF(M22="","",IF(M22="menor a 10 SMLMV",0.2,IF(M22="ENTRE 10 Y 50 SMLMV",0.4,IF(M22="entre 50 y 100 SMLMV",0.6,IF(M22="entre 100 y 500 SMLMV",0.8,IF(M22="Mayor a 500 SMLMV",1,))))))</f>
        <v>0</v>
      </c>
      <c r="O22" s="130" t="str">
        <f>IF(N22&lt;=0,"",IF(N22&lt;=20%,"Leve",IF(N22&lt;=40%,"Menor",IF(N22&lt;=60%,"Moderado",IF(N22&lt;=80%,"Mayor","Catastrofico")))))</f>
        <v/>
      </c>
      <c r="P22" s="137" t="s">
        <v>291</v>
      </c>
      <c r="Q22" s="130" t="str">
        <f>IF(R22&lt;=0,"",IF(R22&lt;=20%,"Leve",IF(R22&lt;=40%,"Menor",IF(R22&lt;=60%,"Moderado",IF(R22&lt;=80%,"Mayor","Catastrofico")))))</f>
        <v>Mayor</v>
      </c>
      <c r="R22" s="134">
        <f>IF(P22="","",IF(P22="El riesgo afecta la imagen de algún área de la organización",0.2,IF(P22="El riesgo afecta la imagen de la entidad internamente, de conocimiento general nivel interno, de junta directiva y accionistas y/o de proveedores",0.4,IF(P22="El riesgo afecta la imagen de la entidad con algunos usuarios de relevancia frente al logro de los objetivos",0.6,IF(P22="El riesgo afecta la imagen de la entidad con efecto publicitario sostenido a nivel de sector administrativo, nivel departamental o municipal",0.8,IF(P22="El riesgo afecta la imagen de la entidad a nivel nacional, con efecto publicitario sostenido a nivel país",1,))))))</f>
        <v>0.8</v>
      </c>
      <c r="S22" s="130" t="str">
        <f>IF(T22&lt;=0,"",IF(T22&lt;=20%,"Leve",IF(T22&lt;=40%,"Menor",IF(T22&lt;=60%,"Moderado",IF(T22&lt;=80%,"Mayor","Catastrofico")))))</f>
        <v>Mayor</v>
      </c>
      <c r="T22" s="132">
        <f>+R22</f>
        <v>0.8</v>
      </c>
      <c r="U22" s="128" t="str">
        <f>IF(OR(AND(K22="Muy Baja",S22="Leve"),AND(K22="Muy Baja",S22="Menor"),AND(K22="Baja",S22="Leve")),"Bajo",IF(OR(AND(K22="Muy baja",S22="Moderado"),AND(K22="Baja",S22="Menor"),AND(K22="Baja",S22="Moderado"),AND(K22="Media",S22="Leve"),AND(K22="Media",S22="Menor"),AND(K22="Media",S22="Moderado"),AND(K22="Alta",S22="Leve"),AND(K22="Alta",S22="Menor")),"Moderado",IF(OR(AND(K22="Muy Baja",S22="Mayor"),AND(K22="Baja",S22="Mayor"),AND(K22="Media",S22="Mayor"),AND(K22="Alta",S22="Moderado"),AND(K22="Alta",S22="Mayor"),AND(K22="Muy Alta",S22="Leve"),AND(K22="Muy Alta",S22="Menor"),AND(K22="Muy Alta",S22="Moderado"),AND(K22="Muy Alta",S22="Mayor")),"Alto",IF(OR(AND(K22="Muy Baja",S22="Catastrofico"),AND(K22="Baja",S22="Catastrofico"),AND(K22="Media",S22="Catastrofico"),AND(K22="Alta",S22="Catastrofico"),AND(K22="Muy Alta",S22="Catastrofico")),"Extremo",))))</f>
        <v>Alto</v>
      </c>
      <c r="V22" s="14">
        <v>1</v>
      </c>
      <c r="W22" s="37" t="s">
        <v>333</v>
      </c>
      <c r="X22" s="37" t="s">
        <v>334</v>
      </c>
      <c r="Y22" s="37"/>
      <c r="Z22" s="38" t="str">
        <f t="shared" si="1"/>
        <v xml:space="preserve">El coordinador del Grupo de Estratificación  revisa y preserva la información catastral de los predios urbanos y rurales del Distrito, teniendo en cuenta los lineamientos del manual de gestion documental </v>
      </c>
      <c r="AA22" s="39" t="s">
        <v>317</v>
      </c>
      <c r="AB22" s="40">
        <f>IF(AA22="","",IF(AA22="Preventivo",0.25,IF(AA22="Detectivo",0.15,IF(AA22="Correctivo",0.1,))))</f>
        <v>0.25</v>
      </c>
      <c r="AC22" s="41" t="str">
        <f>+IF(OR(AA22='[1]11 FORMULAS'!$O$4,AA22='[1]11 FORMULAS'!$O$5),'[1]11 FORMULAS'!$P$5,IF(AA22='[1]11 FORMULAS'!$O$6,'[1]11 FORMULAS'!$P$6,""))</f>
        <v>Probabilidad</v>
      </c>
      <c r="AD22" s="39" t="s">
        <v>318</v>
      </c>
      <c r="AE22" s="40">
        <f>IF(AD22="","",IF(AD22="Manual",0.15,IF(AD22="Automatico",0.25,)))</f>
        <v>0.15</v>
      </c>
      <c r="AF22" s="42" t="s">
        <v>319</v>
      </c>
      <c r="AG22" s="42" t="s">
        <v>320</v>
      </c>
      <c r="AH22" s="42" t="s">
        <v>321</v>
      </c>
      <c r="AI22" s="64">
        <f>+AB22+AE22</f>
        <v>0.4</v>
      </c>
      <c r="AJ22" s="64">
        <f>+L22*AI22</f>
        <v>0.16000000000000003</v>
      </c>
      <c r="AK22" s="64">
        <f>+L22-AJ22</f>
        <v>0.24</v>
      </c>
      <c r="AL22" s="64">
        <f>IF(AC22='[1]11 FORMULAS'!$P$6,T22-(T22*AI22),T22)</f>
        <v>0.8</v>
      </c>
      <c r="AM22" s="129">
        <f>+AK26</f>
        <v>0.24</v>
      </c>
      <c r="AN22" s="130" t="str">
        <f>IF(AM22&lt;=0,"",IF(AM22&lt;=20%,"Muy Baja",IF(AM22&lt;=40%,"Baja",IF(AM22&lt;=60%,"Media",IF(AM22&lt;=80%,"Alta","Muy Alta")))))</f>
        <v>Baja</v>
      </c>
      <c r="AO22" s="129">
        <f>+AL26</f>
        <v>0.8</v>
      </c>
      <c r="AP22" s="130" t="str">
        <f>IF(AO22&lt;=0,"",IF(AO22&lt;=20%,"Leve",IF(AO22&lt;=40%,"Menor",IF(AO22&lt;=60%,"Moderado",IF(AO22&lt;=80%,"Mayor","Catastrofico")))))</f>
        <v>Mayor</v>
      </c>
      <c r="AQ22" s="128" t="str">
        <f>IF(OR(AND(AN22="Muy Baja",AP22="Leve"),AND(AN22="Muy Baja",AP22="Menor"),AND(AN22="Baja",AP22="Leve")),"Bajo",IF(OR(AND(AN22="Muy baja",AP22="Moderado"),AND(AN22="Baja",AP22="Menor"),AND(AN22="Baja",AP22="Moderado"),AND(AN22="Media",AP22="Leve"),AND(AN22="Media",AP22="Menor"),AND(AN22="Media",AP22="Moderado"),AND(AN22="Alta",AP22="Leve"),AND(AN22="Alta",AP22="Menor")),"Moderado",IF(OR(AND(AN22="Muy Baja",AP22="Mayor"),AND(AN22="Baja",AP22="Mayor"),AND(AN22="Media",AP22="Mayor"),AND(AN22="Alta",AP22="Moderado"),AND(AN22="Alta",AP22="Mayor"),AND(AN22="Muy Alta",AP22="Leve"),AND(AN22="Muy Alta",AP22="Menor"),AND(AN22="Muy Alta",AP22="Moderado"),AND(AN22="Muy Alta",AP22="Mayor")),"Alto",IF(OR(AND(AN22="Muy Baja",AP22="Catastrofico"),AND(AN22="Baja",AP22="Catastrofico"),AND(AN22="Media",AP22="Catastrofico"),AND(AN22="Alta",AP22="Catastrofico"),AND(AN22="Muy Alta",AP22="Catastrofico")),"Extremo",""))))</f>
        <v>Alto</v>
      </c>
      <c r="AR22" s="125" t="s">
        <v>323</v>
      </c>
      <c r="AS22" s="62" t="s">
        <v>335</v>
      </c>
      <c r="AT22" s="120"/>
      <c r="AU22" s="120"/>
      <c r="AV22" s="120"/>
      <c r="AW22" s="120"/>
      <c r="AX22" s="120"/>
      <c r="AY22" s="120"/>
      <c r="AZ22" s="120"/>
      <c r="BA22" s="120"/>
      <c r="BB22" s="120"/>
      <c r="BD22" s="30"/>
      <c r="BE22" s="82"/>
      <c r="BF22" s="83"/>
      <c r="BH22" s="9"/>
    </row>
    <row r="23" spans="1:60" s="16" customFormat="1" ht="35.25" customHeight="1" x14ac:dyDescent="0.25">
      <c r="A23" s="123"/>
      <c r="B23" s="123"/>
      <c r="C23" s="123"/>
      <c r="D23" s="123"/>
      <c r="E23" s="124"/>
      <c r="F23" s="123"/>
      <c r="G23" s="123"/>
      <c r="H23" s="123"/>
      <c r="I23" s="131"/>
      <c r="J23" s="133"/>
      <c r="K23" s="130"/>
      <c r="L23" s="135"/>
      <c r="M23" s="136"/>
      <c r="N23" s="135"/>
      <c r="O23" s="130"/>
      <c r="P23" s="138"/>
      <c r="Q23" s="130"/>
      <c r="R23" s="135"/>
      <c r="S23" s="130"/>
      <c r="T23" s="132"/>
      <c r="U23" s="128"/>
      <c r="V23" s="14">
        <v>2</v>
      </c>
      <c r="W23" s="37"/>
      <c r="X23" s="37"/>
      <c r="Y23" s="37"/>
      <c r="Z23" s="38"/>
      <c r="AA23" s="39" t="s">
        <v>302</v>
      </c>
      <c r="AB23" s="40">
        <f>IF(AA23="","",IF(AA23="Preventivo",0.25,IF(AA23="Detectivo",0.15,IF(AA23="Correctivo",0.1,))))</f>
        <v>0</v>
      </c>
      <c r="AC23" s="41" t="str">
        <f>+IF(OR(AA23='[1]11 FORMULAS'!$O$4,AA23='[1]11 FORMULAS'!$O$5),'[1]11 FORMULAS'!$P$5,IF(AA23='[1]11 FORMULAS'!$O$6,'[1]11 FORMULAS'!$P$6,""))</f>
        <v/>
      </c>
      <c r="AD23" s="39" t="s">
        <v>302</v>
      </c>
      <c r="AE23" s="40">
        <f>IF(AD23="","",IF(AD23="Manual",0.15,IF(AD23="Automatico",0.25,)))</f>
        <v>0</v>
      </c>
      <c r="AF23" s="42" t="s">
        <v>302</v>
      </c>
      <c r="AG23" s="42" t="s">
        <v>302</v>
      </c>
      <c r="AH23" s="42" t="s">
        <v>302</v>
      </c>
      <c r="AI23" s="64">
        <f>+AB23+AE23</f>
        <v>0</v>
      </c>
      <c r="AJ23" s="64">
        <f>+AK22*AI23</f>
        <v>0</v>
      </c>
      <c r="AK23" s="64">
        <f>+AK22-AJ23</f>
        <v>0.24</v>
      </c>
      <c r="AL23" s="64">
        <f>IF(AC23='[1]11 FORMULAS'!$P$6,AL22-(AL22*AI23),AL22)</f>
        <v>0.8</v>
      </c>
      <c r="AM23" s="129"/>
      <c r="AN23" s="130"/>
      <c r="AO23" s="129"/>
      <c r="AP23" s="130"/>
      <c r="AQ23" s="128"/>
      <c r="AR23" s="126"/>
      <c r="AS23" s="62"/>
      <c r="AT23" s="121"/>
      <c r="AU23" s="121"/>
      <c r="AV23" s="121"/>
      <c r="AW23" s="121"/>
      <c r="AX23" s="121"/>
      <c r="AY23" s="121"/>
      <c r="AZ23" s="121"/>
      <c r="BA23" s="121"/>
      <c r="BB23" s="121"/>
      <c r="BD23" s="31"/>
      <c r="BE23"/>
      <c r="BH23" s="9"/>
    </row>
    <row r="24" spans="1:60" s="16" customFormat="1" ht="35.25" customHeight="1" x14ac:dyDescent="0.25">
      <c r="A24" s="123"/>
      <c r="B24" s="123"/>
      <c r="C24" s="123"/>
      <c r="D24" s="123"/>
      <c r="E24" s="124"/>
      <c r="F24" s="123"/>
      <c r="G24" s="123"/>
      <c r="H24" s="123"/>
      <c r="I24" s="131"/>
      <c r="J24" s="133"/>
      <c r="K24" s="130"/>
      <c r="L24" s="135"/>
      <c r="M24" s="136"/>
      <c r="N24" s="135"/>
      <c r="O24" s="130"/>
      <c r="P24" s="138"/>
      <c r="Q24" s="130"/>
      <c r="R24" s="135"/>
      <c r="S24" s="130"/>
      <c r="T24" s="132"/>
      <c r="U24" s="128"/>
      <c r="V24" s="14">
        <v>3</v>
      </c>
      <c r="W24" s="37"/>
      <c r="X24" s="37"/>
      <c r="Y24" s="37"/>
      <c r="Z24" s="38"/>
      <c r="AA24" s="39" t="s">
        <v>302</v>
      </c>
      <c r="AB24" s="40">
        <f>IF(AA24="","",IF(AA24="Preventivo",0.25,IF(AA24="Detectivo",0.15,IF(AA24="Correctivo",0.1,))))</f>
        <v>0</v>
      </c>
      <c r="AC24" s="41" t="str">
        <f>+IF(OR(AA24='[1]11 FORMULAS'!$O$4,AA24='[1]11 FORMULAS'!$O$5),'[1]11 FORMULAS'!$P$5,IF(AA24='[1]11 FORMULAS'!$O$6,'[1]11 FORMULAS'!$P$6,""))</f>
        <v/>
      </c>
      <c r="AD24" s="39" t="s">
        <v>302</v>
      </c>
      <c r="AE24" s="40">
        <f t="shared" ref="AE24:AE36" si="13">IF(AD24="","",IF(AD24="Manual",0.15,IF(AD24="Automatico",0.25,)))</f>
        <v>0</v>
      </c>
      <c r="AF24" s="42" t="s">
        <v>302</v>
      </c>
      <c r="AG24" s="42" t="s">
        <v>302</v>
      </c>
      <c r="AH24" s="42" t="s">
        <v>302</v>
      </c>
      <c r="AI24" s="64">
        <f>+AB24+AE24</f>
        <v>0</v>
      </c>
      <c r="AJ24" s="64">
        <f t="shared" ref="AJ24:AJ26" si="14">+AK23*AI24</f>
        <v>0</v>
      </c>
      <c r="AK24" s="64">
        <f t="shared" ref="AK24:AK26" si="15">+AK23-AJ24</f>
        <v>0.24</v>
      </c>
      <c r="AL24" s="64">
        <f>IF(AC24='[1]11 FORMULAS'!$P$6,AL23-(AL23*AI24),AL23)</f>
        <v>0.8</v>
      </c>
      <c r="AM24" s="129"/>
      <c r="AN24" s="130"/>
      <c r="AO24" s="129"/>
      <c r="AP24" s="130"/>
      <c r="AQ24" s="128"/>
      <c r="AR24" s="126"/>
      <c r="AS24" s="62"/>
      <c r="AT24" s="121"/>
      <c r="AU24" s="121"/>
      <c r="AV24" s="121"/>
      <c r="AW24" s="121"/>
      <c r="AX24" s="121"/>
      <c r="AY24" s="121"/>
      <c r="AZ24" s="121"/>
      <c r="BA24" s="121"/>
      <c r="BB24" s="121"/>
      <c r="BD24" s="31"/>
      <c r="BE24"/>
    </row>
    <row r="25" spans="1:60" s="16" customFormat="1" ht="35.25" customHeight="1" x14ac:dyDescent="0.25">
      <c r="A25" s="123"/>
      <c r="B25" s="123"/>
      <c r="C25" s="123"/>
      <c r="D25" s="123"/>
      <c r="E25" s="124"/>
      <c r="F25" s="123"/>
      <c r="G25" s="123"/>
      <c r="H25" s="123"/>
      <c r="I25" s="131"/>
      <c r="J25" s="133"/>
      <c r="K25" s="130"/>
      <c r="L25" s="135"/>
      <c r="M25" s="136"/>
      <c r="N25" s="135"/>
      <c r="O25" s="130"/>
      <c r="P25" s="138"/>
      <c r="Q25" s="130"/>
      <c r="R25" s="135"/>
      <c r="S25" s="130"/>
      <c r="T25" s="132"/>
      <c r="U25" s="128"/>
      <c r="V25" s="14">
        <v>4</v>
      </c>
      <c r="W25" s="37"/>
      <c r="X25" s="37"/>
      <c r="Y25" s="37"/>
      <c r="Z25" s="38" t="str">
        <f t="shared" ref="Z25:Z33" si="16">+CONCATENATE(W25," ",X25," ",Y25)</f>
        <v xml:space="preserve">  </v>
      </c>
      <c r="AA25" s="39" t="s">
        <v>302</v>
      </c>
      <c r="AB25" s="40">
        <f t="shared" ref="AB25:AB36" si="17">IF(AA25="","",IF(AA25="Preventivo",0.25,IF(AA25="Detectivo",0.15,IF(AA25="Correctivo",0.1,))))</f>
        <v>0</v>
      </c>
      <c r="AC25" s="41" t="str">
        <f>+IF(OR(AA25='[1]11 FORMULAS'!$O$4,AA25='[1]11 FORMULAS'!$O$5),'[1]11 FORMULAS'!$P$5,IF(AA25='[1]11 FORMULAS'!$O$6,'[1]11 FORMULAS'!$P$6,""))</f>
        <v/>
      </c>
      <c r="AD25" s="39" t="s">
        <v>302</v>
      </c>
      <c r="AE25" s="40">
        <f t="shared" si="13"/>
        <v>0</v>
      </c>
      <c r="AF25" s="42" t="s">
        <v>302</v>
      </c>
      <c r="AG25" s="42" t="s">
        <v>302</v>
      </c>
      <c r="AH25" s="42" t="s">
        <v>302</v>
      </c>
      <c r="AI25" s="64">
        <f t="shared" ref="AI25:AI26" si="18">+AB25+AE25</f>
        <v>0</v>
      </c>
      <c r="AJ25" s="64">
        <f t="shared" si="14"/>
        <v>0</v>
      </c>
      <c r="AK25" s="64">
        <f t="shared" si="15"/>
        <v>0.24</v>
      </c>
      <c r="AL25" s="64">
        <f>IF(AC25='[1]11 FORMULAS'!$P$6,AL24-(AL24*AI25),AL24)</f>
        <v>0.8</v>
      </c>
      <c r="AM25" s="129"/>
      <c r="AN25" s="130"/>
      <c r="AO25" s="129"/>
      <c r="AP25" s="130"/>
      <c r="AQ25" s="128"/>
      <c r="AR25" s="126"/>
      <c r="AS25" s="62"/>
      <c r="AT25" s="121"/>
      <c r="AU25" s="121"/>
      <c r="AV25" s="121"/>
      <c r="AW25" s="121"/>
      <c r="AX25" s="121"/>
      <c r="AY25" s="121"/>
      <c r="AZ25" s="121"/>
      <c r="BA25" s="121"/>
      <c r="BB25" s="121"/>
      <c r="BD25" s="31"/>
      <c r="BE25"/>
    </row>
    <row r="26" spans="1:60" s="16" customFormat="1" ht="35.25" customHeight="1" x14ac:dyDescent="0.25">
      <c r="A26" s="123"/>
      <c r="B26" s="123"/>
      <c r="C26" s="123"/>
      <c r="D26" s="123"/>
      <c r="E26" s="124"/>
      <c r="F26" s="123"/>
      <c r="G26" s="123"/>
      <c r="H26" s="123"/>
      <c r="I26" s="131"/>
      <c r="J26" s="133"/>
      <c r="K26" s="130"/>
      <c r="L26" s="135"/>
      <c r="M26" s="136"/>
      <c r="N26" s="135"/>
      <c r="O26" s="130"/>
      <c r="P26" s="139"/>
      <c r="Q26" s="130"/>
      <c r="R26" s="135"/>
      <c r="S26" s="130"/>
      <c r="T26" s="132"/>
      <c r="U26" s="128"/>
      <c r="V26" s="17"/>
      <c r="W26" s="43"/>
      <c r="X26" s="43"/>
      <c r="Y26" s="43"/>
      <c r="Z26" s="38" t="str">
        <f t="shared" si="16"/>
        <v xml:space="preserve">  </v>
      </c>
      <c r="AA26" s="39" t="s">
        <v>302</v>
      </c>
      <c r="AB26" s="40">
        <f t="shared" si="17"/>
        <v>0</v>
      </c>
      <c r="AC26" s="41" t="str">
        <f>+IF(OR(AA26='[1]11 FORMULAS'!$O$4,AA26='[1]11 FORMULAS'!$O$5),'[1]11 FORMULAS'!$P$5,IF(AA26='[1]11 FORMULAS'!$O$6,'[1]11 FORMULAS'!$P$6,""))</f>
        <v/>
      </c>
      <c r="AD26" s="39" t="s">
        <v>302</v>
      </c>
      <c r="AE26" s="40">
        <f t="shared" si="13"/>
        <v>0</v>
      </c>
      <c r="AF26" s="42" t="s">
        <v>302</v>
      </c>
      <c r="AG26" s="42" t="s">
        <v>302</v>
      </c>
      <c r="AH26" s="42" t="s">
        <v>302</v>
      </c>
      <c r="AI26" s="64">
        <f t="shared" si="18"/>
        <v>0</v>
      </c>
      <c r="AJ26" s="64">
        <f t="shared" si="14"/>
        <v>0</v>
      </c>
      <c r="AK26" s="64">
        <f t="shared" si="15"/>
        <v>0.24</v>
      </c>
      <c r="AL26" s="64">
        <f>IF(AC26='[1]11 FORMULAS'!$P$6,AL25-(AL25*AI26),AL25)</f>
        <v>0.8</v>
      </c>
      <c r="AM26" s="129"/>
      <c r="AN26" s="130"/>
      <c r="AO26" s="129"/>
      <c r="AP26" s="130"/>
      <c r="AQ26" s="128"/>
      <c r="AR26" s="127"/>
      <c r="AS26" s="63"/>
      <c r="AT26" s="122"/>
      <c r="AU26" s="122"/>
      <c r="AV26" s="122"/>
      <c r="AW26" s="122"/>
      <c r="AX26" s="122"/>
      <c r="AY26" s="122"/>
      <c r="AZ26" s="122"/>
      <c r="BA26" s="122"/>
      <c r="BB26" s="122"/>
      <c r="BD26" s="32"/>
    </row>
    <row r="27" spans="1:60" s="16" customFormat="1" ht="49.5" customHeight="1" x14ac:dyDescent="0.25">
      <c r="A27" s="123" t="s">
        <v>352</v>
      </c>
      <c r="B27" s="123" t="s">
        <v>307</v>
      </c>
      <c r="C27" s="123" t="s">
        <v>336</v>
      </c>
      <c r="D27" s="123" t="s">
        <v>337</v>
      </c>
      <c r="E27" s="124" t="str">
        <f>+CONCATENATE(B27," ",C27," ",D27)</f>
        <v>Posibilidad de perdida reputacional por no realizar visitas de inspección a solicitudes de revisión de estrato en primera y segunda instancia por falta de vehículo para el desplazamiento del equipo asesor de la dependencia y del Comité Permanente de Estratificación,  debido a la no contratación oportuna del servicio</v>
      </c>
      <c r="F27" s="123" t="s">
        <v>331</v>
      </c>
      <c r="G27" s="123"/>
      <c r="H27" s="123" t="s">
        <v>332</v>
      </c>
      <c r="I27" s="131" t="str">
        <f t="shared" ref="I27" si="19">+G27&amp;H27</f>
        <v>Procesos</v>
      </c>
      <c r="J27" s="133">
        <v>12</v>
      </c>
      <c r="K27" s="130" t="str">
        <f>IF(J27&lt;=0,"",IF(J27&lt;=2,"Muy Baja",IF(J27&lt;=24,"Baja",IF(J27&lt;=500,"Media",IF(J27&lt;=5000,"Alta","Muy Alta")))))</f>
        <v>Baja</v>
      </c>
      <c r="L27" s="134">
        <f>IF(K27="","",IF(K27="Muy Baja",0.2,IF(K27="Baja",0.4,IF(K27="Media",0.6,IF(K27="Alta",0.8,IF(K27="Muy Alta",1,))))))</f>
        <v>0.4</v>
      </c>
      <c r="M27" s="136" t="s">
        <v>194</v>
      </c>
      <c r="N27" s="134">
        <f>IF(M27="","",IF(M27="menor a 10 SMLMV",0.2,IF(M27="ENTRE 10 Y 50 SMLMV",0.4,IF(M27="entre 50 y 100 SMLMV",0.6,IF(M27="entre 100 y 500 SMLMV",0.8,IF(M27="Mayor a 500 SMLMV",1,))))))</f>
        <v>0</v>
      </c>
      <c r="O27" s="130" t="str">
        <f>IF(N27&lt;=0,"",IF(N27&lt;=20%,"Leve",IF(N27&lt;=40%,"Menor",IF(N27&lt;=60%,"Moderado",IF(N27&lt;=80%,"Mayor","Catastrofico")))))</f>
        <v/>
      </c>
      <c r="P27" s="137" t="s">
        <v>291</v>
      </c>
      <c r="Q27" s="130" t="str">
        <f>IF(R27&lt;=0,"",IF(R27&lt;=20%,"Leve",IF(R27&lt;=40%,"Menor",IF(R27&lt;=60%,"Moderado",IF(R27&lt;=80%,"Mayor","Catastrofico")))))</f>
        <v>Mayor</v>
      </c>
      <c r="R27" s="134">
        <f>IF(P27="","",IF(P27="El riesgo afecta la imagen de algún área de la organización",0.2,IF(P27="El riesgo afecta la imagen de la entidad internamente, de conocimiento general nivel interno, de junta directiva y accionistas y/o de proveedores",0.4,IF(P27="El riesgo afecta la imagen de la entidad con algunos usuarios de relevancia frente al logro de los objetivos",0.6,IF(P27="El riesgo afecta la imagen de la entidad con efecto publicitario sostenido a nivel de sector administrativo, nivel departamental o municipal",0.8,IF(P27="El riesgo afecta la imagen de la entidad a nivel nacional, con efecto publicitario sostenido a nivel país",1,))))))</f>
        <v>0.8</v>
      </c>
      <c r="S27" s="130" t="str">
        <f>IF(T27&lt;=0,"",IF(T27&lt;=20%,"Leve",IF(T27&lt;=40%,"Menor",IF(T27&lt;=60%,"Moderado",IF(T27&lt;=80%,"Mayor","Catastrofico")))))</f>
        <v>Mayor</v>
      </c>
      <c r="T27" s="132">
        <f>+R27</f>
        <v>0.8</v>
      </c>
      <c r="U27" s="128" t="str">
        <f>IF(OR(AND(K27="Muy Baja",S27="Leve"),AND(K27="Muy Baja",S27="Menor"),AND(K27="Baja",S27="Leve")),"Bajo",IF(OR(AND(K27="Muy baja",S27="Moderado"),AND(K27="Baja",S27="Menor"),AND(K27="Baja",S27="Moderado"),AND(K27="Media",S27="Leve"),AND(K27="Media",S27="Menor"),AND(K27="Media",S27="Moderado"),AND(K27="Alta",S27="Leve"),AND(K27="Alta",S27="Menor")),"Moderado",IF(OR(AND(K27="Muy Baja",S27="Mayor"),AND(K27="Baja",S27="Mayor"),AND(K27="Media",S27="Mayor"),AND(K27="Alta",S27="Moderado"),AND(K27="Alta",S27="Mayor"),AND(K27="Muy Alta",S27="Leve"),AND(K27="Muy Alta",S27="Menor"),AND(K27="Muy Alta",S27="Moderado"),AND(K27="Muy Alta",S27="Mayor")),"Alto",IF(OR(AND(K27="Muy Baja",S27="Catastrofico"),AND(K27="Baja",S27="Catastrofico"),AND(K27="Media",S27="Catastrofico"),AND(K27="Alta",S27="Catastrofico"),AND(K27="Muy Alta",S27="Catastrofico")),"Extremo",))))</f>
        <v>Alto</v>
      </c>
      <c r="V27" s="14">
        <v>1</v>
      </c>
      <c r="W27" s="37" t="s">
        <v>333</v>
      </c>
      <c r="X27" s="37" t="s">
        <v>338</v>
      </c>
      <c r="Y27" s="37"/>
      <c r="Z27" s="38" t="str">
        <f t="shared" si="16"/>
        <v xml:space="preserve">El coordinador del Grupo de Estratificación  Generar las solicitud de necesidades de vehicilos oportunamente  </v>
      </c>
      <c r="AA27" s="39" t="s">
        <v>317</v>
      </c>
      <c r="AB27" s="40">
        <f t="shared" si="17"/>
        <v>0.25</v>
      </c>
      <c r="AC27" s="41" t="str">
        <f>+IF(OR(AA27='[1]11 FORMULAS'!$O$4,AA27='[1]11 FORMULAS'!$O$5),'[1]11 FORMULAS'!$P$5,IF(AA27='[1]11 FORMULAS'!$O$6,'[1]11 FORMULAS'!$P$6,""))</f>
        <v>Probabilidad</v>
      </c>
      <c r="AD27" s="39" t="s">
        <v>318</v>
      </c>
      <c r="AE27" s="40">
        <f t="shared" si="13"/>
        <v>0.15</v>
      </c>
      <c r="AF27" s="42" t="s">
        <v>319</v>
      </c>
      <c r="AG27" s="42" t="s">
        <v>320</v>
      </c>
      <c r="AH27" s="42" t="s">
        <v>321</v>
      </c>
      <c r="AI27" s="64">
        <f>+AB27+AE27</f>
        <v>0.4</v>
      </c>
      <c r="AJ27" s="64">
        <f>+L27*AI27</f>
        <v>0.16000000000000003</v>
      </c>
      <c r="AK27" s="64">
        <f>+L27-AJ27</f>
        <v>0.24</v>
      </c>
      <c r="AL27" s="64">
        <f>IF(AC27='[1]11 FORMULAS'!$P$6,T27-(T27*AI27),T27)</f>
        <v>0.8</v>
      </c>
      <c r="AM27" s="129">
        <f>+AK31</f>
        <v>0.24</v>
      </c>
      <c r="AN27" s="130" t="str">
        <f>IF(AM27&lt;=0,"",IF(AM27&lt;=20%,"Muy Baja",IF(AM27&lt;=40%,"Baja",IF(AM27&lt;=60%,"Media",IF(AM27&lt;=80%,"Alta","Muy Alta")))))</f>
        <v>Baja</v>
      </c>
      <c r="AO27" s="129">
        <f>+AL31</f>
        <v>0.8</v>
      </c>
      <c r="AP27" s="130" t="str">
        <f>IF(AO27&lt;=0,"",IF(AO27&lt;=20%,"Leve",IF(AO27&lt;=40%,"Menor",IF(AO27&lt;=60%,"Moderado",IF(AO27&lt;=80%,"Mayor","Catastrofico")))))</f>
        <v>Mayor</v>
      </c>
      <c r="AQ27" s="128" t="str">
        <f>IF(OR(AND(AN27="Muy Baja",AP27="Leve"),AND(AN27="Muy Baja",AP27="Menor"),AND(AN27="Baja",AP27="Leve")),"Bajo",IF(OR(AND(AN27="Muy baja",AP27="Moderado"),AND(AN27="Baja",AP27="Menor"),AND(AN27="Baja",AP27="Moderado"),AND(AN27="Media",AP27="Leve"),AND(AN27="Media",AP27="Menor"),AND(AN27="Media",AP27="Moderado"),AND(AN27="Alta",AP27="Leve"),AND(AN27="Alta",AP27="Menor")),"Moderado",IF(OR(AND(AN27="Muy Baja",AP27="Mayor"),AND(AN27="Baja",AP27="Mayor"),AND(AN27="Media",AP27="Mayor"),AND(AN27="Alta",AP27="Moderado"),AND(AN27="Alta",AP27="Mayor"),AND(AN27="Muy Alta",AP27="Leve"),AND(AN27="Muy Alta",AP27="Menor"),AND(AN27="Muy Alta",AP27="Moderado"),AND(AN27="Muy Alta",AP27="Mayor")),"Alto",IF(OR(AND(AN27="Muy Baja",AP27="Catastrofico"),AND(AN27="Baja",AP27="Catastrofico"),AND(AN27="Media",AP27="Catastrofico"),AND(AN27="Alta",AP27="Catastrofico"),AND(AN27="Muy Alta",AP27="Catastrofico")),"Extremo",""))))</f>
        <v>Alto</v>
      </c>
      <c r="AR27" s="125" t="s">
        <v>323</v>
      </c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H27" s="9"/>
    </row>
    <row r="28" spans="1:60" s="16" customFormat="1" ht="33.75" customHeight="1" x14ac:dyDescent="0.25">
      <c r="A28" s="123"/>
      <c r="B28" s="123"/>
      <c r="C28" s="123"/>
      <c r="D28" s="123"/>
      <c r="E28" s="124"/>
      <c r="F28" s="123"/>
      <c r="G28" s="123"/>
      <c r="H28" s="123"/>
      <c r="I28" s="131"/>
      <c r="J28" s="133"/>
      <c r="K28" s="130"/>
      <c r="L28" s="135"/>
      <c r="M28" s="136"/>
      <c r="N28" s="135"/>
      <c r="O28" s="130"/>
      <c r="P28" s="138"/>
      <c r="Q28" s="130"/>
      <c r="R28" s="135"/>
      <c r="S28" s="130"/>
      <c r="T28" s="132"/>
      <c r="U28" s="128"/>
      <c r="V28" s="14">
        <v>2</v>
      </c>
      <c r="W28" s="37"/>
      <c r="X28" s="37"/>
      <c r="Y28" s="37"/>
      <c r="Z28" s="38" t="str">
        <f t="shared" si="16"/>
        <v xml:space="preserve">  </v>
      </c>
      <c r="AA28" s="39" t="s">
        <v>302</v>
      </c>
      <c r="AB28" s="40">
        <f t="shared" si="17"/>
        <v>0</v>
      </c>
      <c r="AC28" s="41" t="str">
        <f>+IF(OR(AA28='[1]11 FORMULAS'!$O$4,AA28='[1]11 FORMULAS'!$O$5),'[1]11 FORMULAS'!$P$5,IF(AA28='[1]11 FORMULAS'!$O$6,'[1]11 FORMULAS'!$P$6,""))</f>
        <v/>
      </c>
      <c r="AD28" s="39" t="s">
        <v>302</v>
      </c>
      <c r="AE28" s="40">
        <f t="shared" si="13"/>
        <v>0</v>
      </c>
      <c r="AF28" s="42" t="s">
        <v>302</v>
      </c>
      <c r="AG28" s="42" t="s">
        <v>302</v>
      </c>
      <c r="AH28" s="42" t="s">
        <v>302</v>
      </c>
      <c r="AI28" s="64">
        <f>+AB28+AE28</f>
        <v>0</v>
      </c>
      <c r="AJ28" s="64">
        <f>+AK27*AI28</f>
        <v>0</v>
      </c>
      <c r="AK28" s="64">
        <f>+AK27-AJ28</f>
        <v>0.24</v>
      </c>
      <c r="AL28" s="64">
        <f>IF(AC28='[1]11 FORMULAS'!$P$6,AL27-(AL27*AI28),AL27)</f>
        <v>0.8</v>
      </c>
      <c r="AM28" s="129"/>
      <c r="AN28" s="130"/>
      <c r="AO28" s="129"/>
      <c r="AP28" s="130"/>
      <c r="AQ28" s="128"/>
      <c r="AR28" s="126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H28" s="9"/>
    </row>
    <row r="29" spans="1:60" s="16" customFormat="1" ht="33.75" customHeight="1" x14ac:dyDescent="0.25">
      <c r="A29" s="123"/>
      <c r="B29" s="123"/>
      <c r="C29" s="123"/>
      <c r="D29" s="123"/>
      <c r="E29" s="124"/>
      <c r="F29" s="123"/>
      <c r="G29" s="123"/>
      <c r="H29" s="123"/>
      <c r="I29" s="131"/>
      <c r="J29" s="133"/>
      <c r="K29" s="130"/>
      <c r="L29" s="135"/>
      <c r="M29" s="136"/>
      <c r="N29" s="135"/>
      <c r="O29" s="130"/>
      <c r="P29" s="138"/>
      <c r="Q29" s="130"/>
      <c r="R29" s="135"/>
      <c r="S29" s="130"/>
      <c r="T29" s="132"/>
      <c r="U29" s="128"/>
      <c r="V29" s="14">
        <v>3</v>
      </c>
      <c r="W29" s="37"/>
      <c r="X29" s="37"/>
      <c r="Y29" s="37"/>
      <c r="Z29" s="38" t="str">
        <f t="shared" si="16"/>
        <v xml:space="preserve">  </v>
      </c>
      <c r="AA29" s="39" t="s">
        <v>302</v>
      </c>
      <c r="AB29" s="40">
        <f t="shared" si="17"/>
        <v>0</v>
      </c>
      <c r="AC29" s="41" t="str">
        <f>+IF(OR(AA29='[1]11 FORMULAS'!$O$4,AA29='[1]11 FORMULAS'!$O$5),'[1]11 FORMULAS'!$P$5,IF(AA29='[1]11 FORMULAS'!$O$6,'[1]11 FORMULAS'!$P$6,""))</f>
        <v/>
      </c>
      <c r="AD29" s="39" t="s">
        <v>302</v>
      </c>
      <c r="AE29" s="40">
        <f t="shared" si="13"/>
        <v>0</v>
      </c>
      <c r="AF29" s="42" t="s">
        <v>302</v>
      </c>
      <c r="AG29" s="42" t="s">
        <v>302</v>
      </c>
      <c r="AH29" s="42" t="s">
        <v>302</v>
      </c>
      <c r="AI29" s="64">
        <f>+AB29+AE29</f>
        <v>0</v>
      </c>
      <c r="AJ29" s="64">
        <f t="shared" ref="AJ29:AJ31" si="20">+AK28*AI29</f>
        <v>0</v>
      </c>
      <c r="AK29" s="64">
        <f t="shared" ref="AK29:AK31" si="21">+AK28-AJ29</f>
        <v>0.24</v>
      </c>
      <c r="AL29" s="64">
        <f>IF(AC29='[1]11 FORMULAS'!$P$6,AL28-(AL28*AI29),AL28)</f>
        <v>0.8</v>
      </c>
      <c r="AM29" s="129"/>
      <c r="AN29" s="130"/>
      <c r="AO29" s="129"/>
      <c r="AP29" s="130"/>
      <c r="AQ29" s="128"/>
      <c r="AR29" s="126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H29" s="9"/>
    </row>
    <row r="30" spans="1:60" s="16" customFormat="1" ht="33.75" customHeight="1" x14ac:dyDescent="0.25">
      <c r="A30" s="123"/>
      <c r="B30" s="123"/>
      <c r="C30" s="123"/>
      <c r="D30" s="123"/>
      <c r="E30" s="124"/>
      <c r="F30" s="123"/>
      <c r="G30" s="123"/>
      <c r="H30" s="123"/>
      <c r="I30" s="131"/>
      <c r="J30" s="133"/>
      <c r="K30" s="130"/>
      <c r="L30" s="135"/>
      <c r="M30" s="136"/>
      <c r="N30" s="135"/>
      <c r="O30" s="130"/>
      <c r="P30" s="138"/>
      <c r="Q30" s="130"/>
      <c r="R30" s="135"/>
      <c r="S30" s="130"/>
      <c r="T30" s="132"/>
      <c r="U30" s="128"/>
      <c r="V30" s="14">
        <v>4</v>
      </c>
      <c r="W30" s="37"/>
      <c r="X30" s="37"/>
      <c r="Y30" s="37"/>
      <c r="Z30" s="38" t="str">
        <f t="shared" si="16"/>
        <v xml:space="preserve">  </v>
      </c>
      <c r="AA30" s="39" t="s">
        <v>302</v>
      </c>
      <c r="AB30" s="40">
        <f t="shared" si="17"/>
        <v>0</v>
      </c>
      <c r="AC30" s="41" t="str">
        <f>+IF(OR(AA30='[1]11 FORMULAS'!$O$4,AA30='[1]11 FORMULAS'!$O$5),'[1]11 FORMULAS'!$P$5,IF(AA30='[1]11 FORMULAS'!$O$6,'[1]11 FORMULAS'!$P$6,""))</f>
        <v/>
      </c>
      <c r="AD30" s="39" t="s">
        <v>302</v>
      </c>
      <c r="AE30" s="40">
        <f t="shared" si="13"/>
        <v>0</v>
      </c>
      <c r="AF30" s="42" t="s">
        <v>302</v>
      </c>
      <c r="AG30" s="42" t="s">
        <v>302</v>
      </c>
      <c r="AH30" s="42" t="s">
        <v>302</v>
      </c>
      <c r="AI30" s="64">
        <f t="shared" ref="AI30:AI31" si="22">+AB30+AE30</f>
        <v>0</v>
      </c>
      <c r="AJ30" s="64">
        <f t="shared" si="20"/>
        <v>0</v>
      </c>
      <c r="AK30" s="64">
        <f t="shared" si="21"/>
        <v>0.24</v>
      </c>
      <c r="AL30" s="64">
        <f>IF(AC30='[1]11 FORMULAS'!$P$6,AL29-(AL29*AI30),AL29)</f>
        <v>0.8</v>
      </c>
      <c r="AM30" s="129"/>
      <c r="AN30" s="130"/>
      <c r="AO30" s="129"/>
      <c r="AP30" s="130"/>
      <c r="AQ30" s="128"/>
      <c r="AR30" s="126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H30" s="9"/>
    </row>
    <row r="31" spans="1:60" s="16" customFormat="1" ht="33.75" customHeight="1" x14ac:dyDescent="0.25">
      <c r="A31" s="123"/>
      <c r="B31" s="123"/>
      <c r="C31" s="123"/>
      <c r="D31" s="123"/>
      <c r="E31" s="124"/>
      <c r="F31" s="123"/>
      <c r="G31" s="123"/>
      <c r="H31" s="123"/>
      <c r="I31" s="131"/>
      <c r="J31" s="133"/>
      <c r="K31" s="130"/>
      <c r="L31" s="135"/>
      <c r="M31" s="136"/>
      <c r="N31" s="135"/>
      <c r="O31" s="130"/>
      <c r="P31" s="139"/>
      <c r="Q31" s="130"/>
      <c r="R31" s="135"/>
      <c r="S31" s="130"/>
      <c r="T31" s="132"/>
      <c r="U31" s="128"/>
      <c r="V31" s="17"/>
      <c r="W31" s="43"/>
      <c r="X31" s="43"/>
      <c r="Y31" s="43"/>
      <c r="Z31" s="38" t="str">
        <f t="shared" si="16"/>
        <v xml:space="preserve">  </v>
      </c>
      <c r="AA31" s="39" t="s">
        <v>302</v>
      </c>
      <c r="AB31" s="40">
        <f t="shared" si="17"/>
        <v>0</v>
      </c>
      <c r="AC31" s="41" t="str">
        <f>+IF(OR(AA31='[1]11 FORMULAS'!$O$4,AA31='[1]11 FORMULAS'!$O$5),'[1]11 FORMULAS'!$P$5,IF(AA31='[1]11 FORMULAS'!$O$6,'[1]11 FORMULAS'!$P$6,""))</f>
        <v/>
      </c>
      <c r="AD31" s="39" t="s">
        <v>302</v>
      </c>
      <c r="AE31" s="40">
        <f t="shared" si="13"/>
        <v>0</v>
      </c>
      <c r="AF31" s="42" t="s">
        <v>302</v>
      </c>
      <c r="AG31" s="42" t="s">
        <v>302</v>
      </c>
      <c r="AH31" s="42" t="s">
        <v>302</v>
      </c>
      <c r="AI31" s="64">
        <f t="shared" si="22"/>
        <v>0</v>
      </c>
      <c r="AJ31" s="64">
        <f t="shared" si="20"/>
        <v>0</v>
      </c>
      <c r="AK31" s="64">
        <f t="shared" si="21"/>
        <v>0.24</v>
      </c>
      <c r="AL31" s="64">
        <f>IF(AC31='[1]11 FORMULAS'!$P$6,AL30-(AL30*AI31),AL30)</f>
        <v>0.8</v>
      </c>
      <c r="AM31" s="129"/>
      <c r="AN31" s="130"/>
      <c r="AO31" s="129"/>
      <c r="AP31" s="130"/>
      <c r="AQ31" s="128"/>
      <c r="AR31" s="127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H31" s="9"/>
    </row>
    <row r="32" spans="1:60" s="16" customFormat="1" ht="61.5" customHeight="1" x14ac:dyDescent="0.25">
      <c r="A32" s="123" t="s">
        <v>353</v>
      </c>
      <c r="B32" s="123" t="s">
        <v>307</v>
      </c>
      <c r="C32" s="123" t="s">
        <v>340</v>
      </c>
      <c r="D32" s="123" t="s">
        <v>341</v>
      </c>
      <c r="E32" s="124" t="str">
        <f>+CONCATENATE(B32," ",C32," ",D32)</f>
        <v>Posibilidad de perdida reputacional Por retrasos para dar respuestas a requerimientos y solicitudes de usuarios por sobrecarga operativa y administrativa en la Coordinación de Estratificación  debido a falta de la contratación de equipo Asesor.</v>
      </c>
      <c r="F32" s="123" t="s">
        <v>331</v>
      </c>
      <c r="G32" s="123"/>
      <c r="H32" s="123" t="s">
        <v>332</v>
      </c>
      <c r="I32" s="131" t="str">
        <f t="shared" ref="I32" si="23">+G32&amp;H32</f>
        <v>Procesos</v>
      </c>
      <c r="J32" s="133">
        <v>24</v>
      </c>
      <c r="K32" s="130" t="str">
        <f>IF(J32&lt;=0,"",IF(J32&lt;=2,"Muy Baja",IF(J32&lt;=24,"Baja",IF(J32&lt;=500,"Media",IF(J32&lt;=5000,"Alta","Muy Alta")))))</f>
        <v>Baja</v>
      </c>
      <c r="L32" s="134">
        <f>IF(K32="","",IF(K32="Muy Baja",0.2,IF(K32="Baja",0.4,IF(K32="Media",0.6,IF(K32="Alta",0.8,IF(K32="Muy Alta",1,))))))</f>
        <v>0.4</v>
      </c>
      <c r="M32" s="136" t="s">
        <v>194</v>
      </c>
      <c r="N32" s="134">
        <f>IF(M32="","",IF(M32="menor a 10 SMLMV",0.2,IF(M32="ENTRE 10 Y 50 SMLMV",0.4,IF(M32="entre 50 y 100 SMLMV",0.6,IF(M32="entre 100 y 500 SMLMV",0.8,IF(M32="Mayor a 500 SMLMV",1,))))))</f>
        <v>0</v>
      </c>
      <c r="O32" s="130" t="str">
        <f>IF(N32&lt;=0,"",IF(N32&lt;=20%,"Leve",IF(N32&lt;=40%,"Menor",IF(N32&lt;=60%,"Moderado",IF(N32&lt;=80%,"Mayor","Catastrofico")))))</f>
        <v/>
      </c>
      <c r="P32" s="137" t="s">
        <v>290</v>
      </c>
      <c r="Q32" s="130" t="str">
        <f>IF(R32&lt;=0,"",IF(R32&lt;=20%,"Leve",IF(R32&lt;=40%,"Menor",IF(R32&lt;=60%,"Moderado",IF(R32&lt;=80%,"Mayor","Catastrofico")))))</f>
        <v>Moderado</v>
      </c>
      <c r="R32" s="134">
        <f>IF(P32="","",IF(P32="El riesgo afecta la imagen de algún área de la organización",0.2,IF(P32="El riesgo afecta la imagen de la entidad internamente, de conocimiento general nivel interno, de junta directiva y accionistas y/o de proveedores",0.4,IF(P32="El riesgo afecta la imagen de la entidad con algunos usuarios de relevancia frente al logro de los objetivos",0.6,IF(P32="El riesgo afecta la imagen de la entidad con efecto publicitario sostenido a nivel de sector administrativo, nivel departamental o municipal",0.8,IF(P32="El riesgo afecta la imagen de la entidad a nivel nacional, con efecto publicitario sostenido a nivel país",1,))))))</f>
        <v>0.6</v>
      </c>
      <c r="S32" s="130" t="str">
        <f>IF(T32&lt;=0,"",IF(T32&lt;=20%,"Leve",IF(T32&lt;=40%,"Menor",IF(T32&lt;=60%,"Moderado",IF(T32&lt;=80%,"Mayor","Catastrofico")))))</f>
        <v>Moderado</v>
      </c>
      <c r="T32" s="132">
        <f>+R32</f>
        <v>0.6</v>
      </c>
      <c r="U32" s="128" t="str">
        <f>IF(OR(AND(K32="Muy Baja",S32="Leve"),AND(K32="Muy Baja",S32="Menor"),AND(K32="Baja",S32="Leve")),"Bajo",IF(OR(AND(K32="Muy baja",S32="Moderado"),AND(K32="Baja",S32="Menor"),AND(K32="Baja",S32="Moderado"),AND(K32="Media",S32="Leve"),AND(K32="Media",S32="Menor"),AND(K32="Media",S32="Moderado"),AND(K32="Alta",S32="Leve"),AND(K32="Alta",S32="Menor")),"Moderado",IF(OR(AND(K32="Muy Baja",S32="Mayor"),AND(K32="Baja",S32="Mayor"),AND(K32="Media",S32="Mayor"),AND(K32="Alta",S32="Moderado"),AND(K32="Alta",S32="Mayor"),AND(K32="Muy Alta",S32="Leve"),AND(K32="Muy Alta",S32="Menor"),AND(K32="Muy Alta",S32="Moderado"),AND(K32="Muy Alta",S32="Mayor")),"Alto",IF(OR(AND(K32="Muy Baja",S32="Catastrofico"),AND(K32="Baja",S32="Catastrofico"),AND(K32="Media",S32="Catastrofico"),AND(K32="Alta",S32="Catastrofico"),AND(K32="Muy Alta",S32="Catastrofico")),"Extremo",))))</f>
        <v>Moderado</v>
      </c>
      <c r="V32" s="14">
        <v>1</v>
      </c>
      <c r="W32" s="37" t="s">
        <v>333</v>
      </c>
      <c r="X32" s="37" t="s">
        <v>342</v>
      </c>
      <c r="Y32" s="37"/>
      <c r="Z32" s="38" t="str">
        <f t="shared" si="16"/>
        <v xml:space="preserve">El coordinador del Grupo de Estratificación  Generar las solicitud de necesidades de personal oportunamente  </v>
      </c>
      <c r="AA32" s="39" t="s">
        <v>317</v>
      </c>
      <c r="AB32" s="40">
        <f t="shared" si="17"/>
        <v>0.25</v>
      </c>
      <c r="AC32" s="41" t="str">
        <f>+IF(OR(AA32='[1]11 FORMULAS'!$O$4,AA32='[1]11 FORMULAS'!$O$5),'[1]11 FORMULAS'!$P$5,IF(AA32='[1]11 FORMULAS'!$O$6,'[1]11 FORMULAS'!$P$6,""))</f>
        <v>Probabilidad</v>
      </c>
      <c r="AD32" s="39" t="s">
        <v>318</v>
      </c>
      <c r="AE32" s="40">
        <f t="shared" si="13"/>
        <v>0.15</v>
      </c>
      <c r="AF32" s="42" t="s">
        <v>319</v>
      </c>
      <c r="AG32" s="42" t="s">
        <v>320</v>
      </c>
      <c r="AH32" s="42" t="s">
        <v>321</v>
      </c>
      <c r="AI32" s="64">
        <f>+AB32+AE32</f>
        <v>0.4</v>
      </c>
      <c r="AJ32" s="64">
        <f>+L32*AI32</f>
        <v>0.16000000000000003</v>
      </c>
      <c r="AK32" s="64">
        <f>+L32-AJ32</f>
        <v>0.24</v>
      </c>
      <c r="AL32" s="64">
        <f>IF(AC32='[1]11 FORMULAS'!$P$6,T32-(T32*AI32),T32)</f>
        <v>0.6</v>
      </c>
      <c r="AM32" s="129">
        <f>+AK36</f>
        <v>0.16799999999999998</v>
      </c>
      <c r="AN32" s="130" t="str">
        <f>IF(AM32&lt;=0,"",IF(AM32&lt;=20%,"Muy Baja",IF(AM32&lt;=40%,"Baja",IF(AM32&lt;=60%,"Media",IF(AM32&lt;=80%,"Alta","Muy Alta")))))</f>
        <v>Muy Baja</v>
      </c>
      <c r="AO32" s="129">
        <f>+AL36</f>
        <v>0.6</v>
      </c>
      <c r="AP32" s="130" t="str">
        <f>IF(AO32&lt;=0,"",IF(AO32&lt;=20%,"Leve",IF(AO32&lt;=40%,"Menor",IF(AO32&lt;=60%,"Moderado",IF(AO32&lt;=80%,"Mayor","Catastrofico")))))</f>
        <v>Moderado</v>
      </c>
      <c r="AQ32" s="128" t="str">
        <f>IF(OR(AND(AN32="Muy Baja",AP32="Leve"),AND(AN32="Muy Baja",AP32="Menor"),AND(AN32="Baja",AP32="Leve")),"Bajo",IF(OR(AND(AN32="Muy baja",AP32="Moderado"),AND(AN32="Baja",AP32="Menor"),AND(AN32="Baja",AP32="Moderado"),AND(AN32="Media",AP32="Leve"),AND(AN32="Media",AP32="Menor"),AND(AN32="Media",AP32="Moderado"),AND(AN32="Alta",AP32="Leve"),AND(AN32="Alta",AP32="Menor")),"Moderado",IF(OR(AND(AN32="Muy Baja",AP32="Mayor"),AND(AN32="Baja",AP32="Mayor"),AND(AN32="Media",AP32="Mayor"),AND(AN32="Alta",AP32="Moderado"),AND(AN32="Alta",AP32="Mayor"),AND(AN32="Muy Alta",AP32="Leve"),AND(AN32="Muy Alta",AP32="Menor"),AND(AN32="Muy Alta",AP32="Moderado"),AND(AN32="Muy Alta",AP32="Mayor")),"Alto",IF(OR(AND(AN32="Muy Baja",AP32="Catastrofico"),AND(AN32="Baja",AP32="Catastrofico"),AND(AN32="Media",AP32="Catastrofico"),AND(AN32="Alta",AP32="Catastrofico"),AND(AN32="Muy Alta",AP32="Catastrofico")),"Extremo",""))))</f>
        <v>Moderado</v>
      </c>
      <c r="AR32" s="125" t="s">
        <v>323</v>
      </c>
      <c r="AS32" s="61"/>
      <c r="AT32" s="120"/>
      <c r="AU32" s="120"/>
      <c r="AV32" s="120"/>
      <c r="AW32" s="120"/>
      <c r="AX32" s="120"/>
      <c r="AY32" s="120"/>
      <c r="AZ32" s="120"/>
      <c r="BA32" s="120"/>
      <c r="BB32" s="120"/>
      <c r="BH32" s="9"/>
    </row>
    <row r="33" spans="1:60" s="16" customFormat="1" ht="45.75" customHeight="1" x14ac:dyDescent="0.25">
      <c r="A33" s="123"/>
      <c r="B33" s="123"/>
      <c r="C33" s="123"/>
      <c r="D33" s="123"/>
      <c r="E33" s="124"/>
      <c r="F33" s="123"/>
      <c r="G33" s="123"/>
      <c r="H33" s="123"/>
      <c r="I33" s="131"/>
      <c r="J33" s="133"/>
      <c r="K33" s="130"/>
      <c r="L33" s="135"/>
      <c r="M33" s="136"/>
      <c r="N33" s="135"/>
      <c r="O33" s="130"/>
      <c r="P33" s="138"/>
      <c r="Q33" s="130"/>
      <c r="R33" s="135"/>
      <c r="S33" s="130"/>
      <c r="T33" s="132"/>
      <c r="U33" s="128"/>
      <c r="V33" s="14">
        <v>2</v>
      </c>
      <c r="W33" s="37" t="s">
        <v>333</v>
      </c>
      <c r="X33" s="37" t="s">
        <v>343</v>
      </c>
      <c r="Y33" s="37"/>
      <c r="Z33" s="38" t="str">
        <f t="shared" si="16"/>
        <v xml:space="preserve">El coordinador del Grupo de Estratificación  verifica que las observaciones impartidas en el Comité de Estratificación en cuanto a las actualizaciones de información catastral, sean utilizadas para el proceso de estratificación de predios urbanos y rurales del Distrito, para dar respuestas oportunas a la comunidad </v>
      </c>
      <c r="AA33" s="39" t="s">
        <v>344</v>
      </c>
      <c r="AB33" s="40">
        <f t="shared" si="17"/>
        <v>0.15</v>
      </c>
      <c r="AC33" s="41" t="str">
        <f>+IF(OR(AA33='[1]11 FORMULAS'!$O$4,AA33='[1]11 FORMULAS'!$O$5),'[1]11 FORMULAS'!$P$5,IF(AA33='[1]11 FORMULAS'!$O$6,'[1]11 FORMULAS'!$P$6,""))</f>
        <v>Probabilidad</v>
      </c>
      <c r="AD33" s="39" t="s">
        <v>318</v>
      </c>
      <c r="AE33" s="40">
        <f t="shared" si="13"/>
        <v>0.15</v>
      </c>
      <c r="AF33" s="42" t="s">
        <v>319</v>
      </c>
      <c r="AG33" s="42" t="s">
        <v>320</v>
      </c>
      <c r="AH33" s="42" t="s">
        <v>321</v>
      </c>
      <c r="AI33" s="64">
        <f>+AB33+AE33</f>
        <v>0.3</v>
      </c>
      <c r="AJ33" s="64">
        <f>+AK32*AI33</f>
        <v>7.1999999999999995E-2</v>
      </c>
      <c r="AK33" s="64">
        <f>+AK32-AJ33</f>
        <v>0.16799999999999998</v>
      </c>
      <c r="AL33" s="64">
        <f>IF(AC33='[1]11 FORMULAS'!$P$6,AL32-(AL32*AI33),AL32)</f>
        <v>0.6</v>
      </c>
      <c r="AM33" s="129"/>
      <c r="AN33" s="130"/>
      <c r="AO33" s="129"/>
      <c r="AP33" s="130"/>
      <c r="AQ33" s="128"/>
      <c r="AR33" s="126"/>
      <c r="AS33" s="61" t="s">
        <v>345</v>
      </c>
      <c r="AT33" s="121"/>
      <c r="AU33" s="121"/>
      <c r="AV33" s="121"/>
      <c r="AW33" s="121"/>
      <c r="AX33" s="121"/>
      <c r="AY33" s="121"/>
      <c r="AZ33" s="121"/>
      <c r="BA33" s="121"/>
      <c r="BB33" s="121"/>
      <c r="BH33" s="9"/>
    </row>
    <row r="34" spans="1:60" s="16" customFormat="1" ht="33.75" customHeight="1" x14ac:dyDescent="0.25">
      <c r="A34" s="123"/>
      <c r="B34" s="123"/>
      <c r="C34" s="123"/>
      <c r="D34" s="123"/>
      <c r="E34" s="124"/>
      <c r="F34" s="123"/>
      <c r="G34" s="123"/>
      <c r="H34" s="123"/>
      <c r="I34" s="131"/>
      <c r="J34" s="133"/>
      <c r="K34" s="130"/>
      <c r="L34" s="135"/>
      <c r="M34" s="136"/>
      <c r="N34" s="135"/>
      <c r="O34" s="130"/>
      <c r="P34" s="138"/>
      <c r="Q34" s="130"/>
      <c r="R34" s="135"/>
      <c r="S34" s="130"/>
      <c r="T34" s="132"/>
      <c r="U34" s="128"/>
      <c r="V34" s="14">
        <v>3</v>
      </c>
      <c r="W34" s="37"/>
      <c r="X34" s="37"/>
      <c r="Y34" s="37"/>
      <c r="Z34" s="38"/>
      <c r="AA34" s="39" t="s">
        <v>302</v>
      </c>
      <c r="AB34" s="40">
        <f t="shared" si="17"/>
        <v>0</v>
      </c>
      <c r="AC34" s="41" t="str">
        <f>+IF(OR(AA34='[1]11 FORMULAS'!$O$4,AA34='[1]11 FORMULAS'!$O$5),'[1]11 FORMULAS'!$P$5,IF(AA34='[1]11 FORMULAS'!$O$6,'[1]11 FORMULAS'!$P$6,""))</f>
        <v/>
      </c>
      <c r="AD34" s="39" t="s">
        <v>302</v>
      </c>
      <c r="AE34" s="40">
        <f t="shared" si="13"/>
        <v>0</v>
      </c>
      <c r="AF34" s="42" t="s">
        <v>302</v>
      </c>
      <c r="AG34" s="42" t="s">
        <v>302</v>
      </c>
      <c r="AH34" s="42" t="s">
        <v>302</v>
      </c>
      <c r="AI34" s="64">
        <f>+AB34+AE34</f>
        <v>0</v>
      </c>
      <c r="AJ34" s="64">
        <f t="shared" ref="AJ34:AJ36" si="24">+AK33*AI34</f>
        <v>0</v>
      </c>
      <c r="AK34" s="64">
        <f t="shared" ref="AK34:AK36" si="25">+AK33-AJ34</f>
        <v>0.16799999999999998</v>
      </c>
      <c r="AL34" s="64">
        <f>IF(AC34='[1]11 FORMULAS'!$P$6,AL33-(AL33*AI34),AL33)</f>
        <v>0.6</v>
      </c>
      <c r="AM34" s="129"/>
      <c r="AN34" s="130"/>
      <c r="AO34" s="129"/>
      <c r="AP34" s="130"/>
      <c r="AQ34" s="128"/>
      <c r="AR34" s="126"/>
      <c r="AS34" s="62"/>
      <c r="AT34" s="121"/>
      <c r="AU34" s="121"/>
      <c r="AV34" s="121"/>
      <c r="AW34" s="121"/>
      <c r="AX34" s="121"/>
      <c r="AY34" s="121"/>
      <c r="AZ34" s="121"/>
      <c r="BA34" s="121"/>
      <c r="BB34" s="121"/>
      <c r="BH34" s="9"/>
    </row>
    <row r="35" spans="1:60" s="16" customFormat="1" ht="33.75" customHeight="1" x14ac:dyDescent="0.25">
      <c r="A35" s="123"/>
      <c r="B35" s="123"/>
      <c r="C35" s="123"/>
      <c r="D35" s="123"/>
      <c r="E35" s="124"/>
      <c r="F35" s="123"/>
      <c r="G35" s="123"/>
      <c r="H35" s="123"/>
      <c r="I35" s="131"/>
      <c r="J35" s="133"/>
      <c r="K35" s="130"/>
      <c r="L35" s="135"/>
      <c r="M35" s="136"/>
      <c r="N35" s="135"/>
      <c r="O35" s="130"/>
      <c r="P35" s="138"/>
      <c r="Q35" s="130"/>
      <c r="R35" s="135"/>
      <c r="S35" s="130"/>
      <c r="T35" s="132"/>
      <c r="U35" s="128"/>
      <c r="V35" s="14">
        <v>4</v>
      </c>
      <c r="W35" s="37"/>
      <c r="X35" s="37"/>
      <c r="Y35" s="37"/>
      <c r="Z35" s="38" t="str">
        <f t="shared" ref="Z35:Z41" si="26">+CONCATENATE(W35," ",X35," ",Y35)</f>
        <v xml:space="preserve">  </v>
      </c>
      <c r="AA35" s="39" t="s">
        <v>302</v>
      </c>
      <c r="AB35" s="40">
        <f t="shared" si="17"/>
        <v>0</v>
      </c>
      <c r="AC35" s="41" t="str">
        <f>+IF(OR(AA35='[1]11 FORMULAS'!$O$4,AA35='[1]11 FORMULAS'!$O$5),'[1]11 FORMULAS'!$P$5,IF(AA35='[1]11 FORMULAS'!$O$6,'[1]11 FORMULAS'!$P$6,""))</f>
        <v/>
      </c>
      <c r="AD35" s="39" t="s">
        <v>302</v>
      </c>
      <c r="AE35" s="40">
        <f t="shared" si="13"/>
        <v>0</v>
      </c>
      <c r="AF35" s="42" t="s">
        <v>302</v>
      </c>
      <c r="AG35" s="42" t="s">
        <v>302</v>
      </c>
      <c r="AH35" s="42" t="s">
        <v>302</v>
      </c>
      <c r="AI35" s="64">
        <f t="shared" ref="AI35:AI36" si="27">+AB35+AE35</f>
        <v>0</v>
      </c>
      <c r="AJ35" s="64">
        <f t="shared" si="24"/>
        <v>0</v>
      </c>
      <c r="AK35" s="64">
        <f t="shared" si="25"/>
        <v>0.16799999999999998</v>
      </c>
      <c r="AL35" s="64">
        <f>IF(AC35='[1]11 FORMULAS'!$P$6,AL34-(AL34*AI35),AL34)</f>
        <v>0.6</v>
      </c>
      <c r="AM35" s="129"/>
      <c r="AN35" s="130"/>
      <c r="AO35" s="129"/>
      <c r="AP35" s="130"/>
      <c r="AQ35" s="128"/>
      <c r="AR35" s="126"/>
      <c r="AS35" s="62"/>
      <c r="AT35" s="121"/>
      <c r="AU35" s="121"/>
      <c r="AV35" s="121"/>
      <c r="AW35" s="121"/>
      <c r="AX35" s="121"/>
      <c r="AY35" s="121"/>
      <c r="AZ35" s="121"/>
      <c r="BA35" s="121"/>
      <c r="BB35" s="121"/>
      <c r="BH35" s="9"/>
    </row>
    <row r="36" spans="1:60" s="16" customFormat="1" ht="33.75" customHeight="1" x14ac:dyDescent="0.25">
      <c r="A36" s="123"/>
      <c r="B36" s="123"/>
      <c r="C36" s="123"/>
      <c r="D36" s="123"/>
      <c r="E36" s="124"/>
      <c r="F36" s="123"/>
      <c r="G36" s="123"/>
      <c r="H36" s="123"/>
      <c r="I36" s="131"/>
      <c r="J36" s="133"/>
      <c r="K36" s="130"/>
      <c r="L36" s="135"/>
      <c r="M36" s="136"/>
      <c r="N36" s="135"/>
      <c r="O36" s="130"/>
      <c r="P36" s="139"/>
      <c r="Q36" s="130"/>
      <c r="R36" s="135"/>
      <c r="S36" s="130"/>
      <c r="T36" s="132"/>
      <c r="U36" s="128"/>
      <c r="V36" s="17"/>
      <c r="W36" s="43"/>
      <c r="X36" s="43"/>
      <c r="Y36" s="43"/>
      <c r="Z36" s="38" t="str">
        <f t="shared" si="26"/>
        <v xml:space="preserve">  </v>
      </c>
      <c r="AA36" s="39" t="s">
        <v>302</v>
      </c>
      <c r="AB36" s="40">
        <f t="shared" si="17"/>
        <v>0</v>
      </c>
      <c r="AC36" s="41" t="str">
        <f>+IF(OR(AA36='[1]11 FORMULAS'!$O$4,AA36='[1]11 FORMULAS'!$O$5),'[1]11 FORMULAS'!$P$5,IF(AA36='[1]11 FORMULAS'!$O$6,'[1]11 FORMULAS'!$P$6,""))</f>
        <v/>
      </c>
      <c r="AD36" s="39" t="s">
        <v>302</v>
      </c>
      <c r="AE36" s="40">
        <f t="shared" si="13"/>
        <v>0</v>
      </c>
      <c r="AF36" s="42" t="s">
        <v>302</v>
      </c>
      <c r="AG36" s="42" t="s">
        <v>302</v>
      </c>
      <c r="AH36" s="42" t="s">
        <v>302</v>
      </c>
      <c r="AI36" s="64">
        <f t="shared" si="27"/>
        <v>0</v>
      </c>
      <c r="AJ36" s="64">
        <f t="shared" si="24"/>
        <v>0</v>
      </c>
      <c r="AK36" s="64">
        <f t="shared" si="25"/>
        <v>0.16799999999999998</v>
      </c>
      <c r="AL36" s="64">
        <f>IF(AC36='[1]11 FORMULAS'!$P$6,AL35-(AL35*AI36),AL35)</f>
        <v>0.6</v>
      </c>
      <c r="AM36" s="129"/>
      <c r="AN36" s="130"/>
      <c r="AO36" s="129"/>
      <c r="AP36" s="130"/>
      <c r="AQ36" s="128"/>
      <c r="AR36" s="127"/>
      <c r="AS36" s="63"/>
      <c r="AT36" s="122"/>
      <c r="AU36" s="122"/>
      <c r="AV36" s="122"/>
      <c r="AW36" s="122"/>
      <c r="AX36" s="122"/>
      <c r="AY36" s="122"/>
      <c r="AZ36" s="122"/>
      <c r="BA36" s="122"/>
      <c r="BB36" s="122"/>
      <c r="BH36" s="9"/>
    </row>
    <row r="37" spans="1:60" s="16" customFormat="1" ht="84.75" customHeight="1" x14ac:dyDescent="0.25">
      <c r="A37" s="123" t="s">
        <v>354</v>
      </c>
      <c r="B37" s="123" t="s">
        <v>307</v>
      </c>
      <c r="C37" s="123" t="s">
        <v>346</v>
      </c>
      <c r="D37" s="123" t="s">
        <v>347</v>
      </c>
      <c r="E37" s="124" t="str">
        <f>+CONCATENATE(B37," ",C37," ",D37)</f>
        <v>Posibilidad de perdida reputacional  por desactualización de la información de las bases de datos en el Sistema de Información,  debido a no entrega de la información apropiada, adecuada y la no adquisición o compra de información cartográfica, ortofotografía, etc por parte del distrito a las entidades competentes</v>
      </c>
      <c r="F37" s="123" t="s">
        <v>331</v>
      </c>
      <c r="G37" s="123"/>
      <c r="H37" s="123" t="s">
        <v>332</v>
      </c>
      <c r="I37" s="131" t="str">
        <f>+G37&amp;H37</f>
        <v>Procesos</v>
      </c>
      <c r="J37" s="133">
        <v>12</v>
      </c>
      <c r="K37" s="130" t="str">
        <f>IF(J37&lt;=0,"",IF(J37&lt;=2,"Muy Baja",IF(J37&lt;=24,"Baja",IF(J37&lt;=500,"Media",IF(J37&lt;=5000,"Alta","Muy Alta")))))</f>
        <v>Baja</v>
      </c>
      <c r="L37" s="134">
        <f>IF(K37="","",IF(K37="Muy Baja",0.2,IF(K37="Baja",0.4,IF(K37="Media",0.6,IF(K37="Alta",0.8,IF(K37="Muy Alta",1,))))))</f>
        <v>0.4</v>
      </c>
      <c r="M37" s="136" t="s">
        <v>194</v>
      </c>
      <c r="N37" s="134">
        <f>IF(M37="","",IF(M37="menor a 10 SMLMV",0.2,IF(M37="ENTRE 10 Y 50 SMLMV",0.4,IF(M37="entre 50 y 100 SMLMV",0.6,IF(M37="entre 100 y 500 SMLMV",0.8,IF(M37="Mayor a 500 SMLMV",1,))))))</f>
        <v>0</v>
      </c>
      <c r="O37" s="130" t="str">
        <f>IF(N37&lt;=0,"",IF(N37&lt;=20%,"Leve",IF(N37&lt;=40%,"Menor",IF(N37&lt;=60%,"Moderado",IF(N37&lt;=80%,"Mayor","Catastrofico")))))</f>
        <v/>
      </c>
      <c r="P37" s="137" t="s">
        <v>291</v>
      </c>
      <c r="Q37" s="130" t="str">
        <f>IF(R37&lt;=0,"",IF(R37&lt;=20%,"Leve",IF(R37&lt;=40%,"Menor",IF(R37&lt;=60%,"Moderado",IF(R37&lt;=80%,"Mayor","Catastrofico")))))</f>
        <v>Mayor</v>
      </c>
      <c r="R37" s="134">
        <f>IF(P37="","",IF(P37="El riesgo afecta la imagen de algún área de la organización",0.2,IF(P37="El riesgo afecta la imagen de la entidad internamente, de conocimiento general nivel interno, de junta directiva y accionistas y/o de proveedores",0.4,IF(P37="El riesgo afecta la imagen de la entidad con algunos usuarios de relevancia frente al logro de los objetivos",0.6,IF(P37="El riesgo afecta la imagen de la entidad con efecto publicitario sostenido a nivel de sector administrativo, nivel departamental o municipal",0.8,IF(P37="El riesgo afecta la imagen de la entidad a nivel nacional, con efecto publicitario sostenido a nivel país",1,))))))</f>
        <v>0.8</v>
      </c>
      <c r="S37" s="130" t="str">
        <f>IF(T37&lt;=0,"",IF(T37&lt;=20%,"Leve",IF(T37&lt;=40%,"Menor",IF(T37&lt;=60%,"Moderado",IF(T37&lt;=80%,"Mayor","Catastrofico")))))</f>
        <v>Mayor</v>
      </c>
      <c r="T37" s="132">
        <f>+R37</f>
        <v>0.8</v>
      </c>
      <c r="U37" s="128" t="str">
        <f>IF(OR(AND(K37="Muy Baja",S37="Leve"),AND(K37="Muy Baja",S37="Menor"),AND(K37="Baja",S37="Leve")),"Bajo",IF(OR(AND(K37="Muy baja",S37="Moderado"),AND(K37="Baja",S37="Menor"),AND(K37="Baja",S37="Moderado"),AND(K37="Media",S37="Leve"),AND(K37="Media",S37="Menor"),AND(K37="Media",S37="Moderado"),AND(K37="Alta",S37="Leve"),AND(K37="Alta",S37="Menor")),"Moderado",IF(OR(AND(K37="Muy Baja",S37="Mayor"),AND(K37="Baja",S37="Mayor"),AND(K37="Media",S37="Mayor"),AND(K37="Alta",S37="Moderado"),AND(K37="Alta",S37="Mayor"),AND(K37="Muy Alta",S37="Leve"),AND(K37="Muy Alta",S37="Menor"),AND(K37="Muy Alta",S37="Moderado"),AND(K37="Muy Alta",S37="Mayor")),"Alto",IF(OR(AND(K37="Muy Baja",S37="Catastrofico"),AND(K37="Baja",S37="Catastrofico"),AND(K37="Media",S37="Catastrofico"),AND(K37="Alta",S37="Catastrofico"),AND(K37="Muy Alta",S37="Catastrofico")),"Extremo",))))</f>
        <v>Alto</v>
      </c>
      <c r="V37" s="14">
        <v>1</v>
      </c>
      <c r="W37" s="37" t="s">
        <v>348</v>
      </c>
      <c r="X37" s="37" t="s">
        <v>349</v>
      </c>
      <c r="Y37" s="37" t="s">
        <v>350</v>
      </c>
      <c r="Z37" s="38" t="str">
        <f t="shared" si="26"/>
        <v>Lider del proceso revisa y actualiza la información cartográfica, ortofotografía, etc del Distrito, teniendo en cuenta la información remitida por parte de los entes pertinentes de acuerdo con la normatividad vigente mensual</v>
      </c>
      <c r="AA37" s="39" t="s">
        <v>317</v>
      </c>
      <c r="AB37" s="40">
        <f>IF(AA37="","",IF(AA37="Preventivo",0.25,IF(AA37="Detectivo",0.15,IF(AA37="Correctivo",0.1,))))</f>
        <v>0.25</v>
      </c>
      <c r="AC37" s="41" t="str">
        <f>+IF(OR(AA37='[1]11 FORMULAS'!$O$4,AA37='[1]11 FORMULAS'!$O$5),'[1]11 FORMULAS'!$P$5,IF(AA37='[1]11 FORMULAS'!$O$6,'[1]11 FORMULAS'!$P$6,""))</f>
        <v>Probabilidad</v>
      </c>
      <c r="AD37" s="39" t="s">
        <v>318</v>
      </c>
      <c r="AE37" s="40">
        <f>IF(AD37="","",IF(AD37="Manual",0.15,IF(AD37="Automatico",0.25,)))</f>
        <v>0.15</v>
      </c>
      <c r="AF37" s="42" t="s">
        <v>319</v>
      </c>
      <c r="AG37" s="42" t="s">
        <v>320</v>
      </c>
      <c r="AH37" s="42" t="s">
        <v>321</v>
      </c>
      <c r="AI37" s="64">
        <f>+AB37+AE37</f>
        <v>0.4</v>
      </c>
      <c r="AJ37" s="64">
        <f>+L37*AI37</f>
        <v>0.16000000000000003</v>
      </c>
      <c r="AK37" s="64">
        <f>+L37-AJ37</f>
        <v>0.24</v>
      </c>
      <c r="AL37" s="64">
        <f>IF(AC37='[1]11 FORMULAS'!$P$6,T37-(T37*AI37),T37)</f>
        <v>0.8</v>
      </c>
      <c r="AM37" s="129">
        <f>+AK41</f>
        <v>0.24</v>
      </c>
      <c r="AN37" s="130" t="str">
        <f>IF(AM37&lt;=0,"",IF(AM37&lt;=20%,"Muy Baja",IF(AM37&lt;=40%,"Baja",IF(AM37&lt;=60%,"Media",IF(AM37&lt;=80%,"Alta","Muy Alta")))))</f>
        <v>Baja</v>
      </c>
      <c r="AO37" s="129">
        <f>+AL41</f>
        <v>0.8</v>
      </c>
      <c r="AP37" s="130" t="str">
        <f>IF(AO37&lt;=0,"",IF(AO37&lt;=20%,"Leve",IF(AO37&lt;=40%,"Menor",IF(AO37&lt;=60%,"Moderado",IF(AO37&lt;=80%,"Mayor","Catastrofico")))))</f>
        <v>Mayor</v>
      </c>
      <c r="AQ37" s="128" t="str">
        <f>IF(OR(AND(AN37="Muy Baja",AP37="Leve"),AND(AN37="Muy Baja",AP37="Menor"),AND(AN37="Baja",AP37="Leve")),"Bajo",IF(OR(AND(AN37="Muy baja",AP37="Moderado"),AND(AN37="Baja",AP37="Menor"),AND(AN37="Baja",AP37="Moderado"),AND(AN37="Media",AP37="Leve"),AND(AN37="Media",AP37="Menor"),AND(AN37="Media",AP37="Moderado"),AND(AN37="Alta",AP37="Leve"),AND(AN37="Alta",AP37="Menor")),"Moderado",IF(OR(AND(AN37="Muy Baja",AP37="Mayor"),AND(AN37="Baja",AP37="Mayor"),AND(AN37="Media",AP37="Mayor"),AND(AN37="Alta",AP37="Moderado"),AND(AN37="Alta",AP37="Mayor"),AND(AN37="Muy Alta",AP37="Leve"),AND(AN37="Muy Alta",AP37="Menor"),AND(AN37="Muy Alta",AP37="Moderado"),AND(AN37="Muy Alta",AP37="Mayor")),"Alto",IF(OR(AND(AN37="Muy Baja",AP37="Catastrofico"),AND(AN37="Baja",AP37="Catastrofico"),AND(AN37="Media",AP37="Catastrofico"),AND(AN37="Alta",AP37="Catastrofico"),AND(AN37="Muy Alta",AP37="Catastrofico")),"Extremo",""))))</f>
        <v>Alto</v>
      </c>
      <c r="AR37" s="125" t="s">
        <v>323</v>
      </c>
      <c r="AS37" s="120" t="s">
        <v>351</v>
      </c>
      <c r="AT37" s="120"/>
      <c r="AU37" s="120"/>
      <c r="AV37" s="120"/>
      <c r="AW37" s="120"/>
      <c r="AX37" s="120"/>
      <c r="AY37" s="120"/>
      <c r="AZ37" s="120"/>
      <c r="BA37" s="120"/>
      <c r="BB37" s="120"/>
      <c r="BD37" s="30"/>
      <c r="BE37" s="82"/>
      <c r="BF37" s="83"/>
      <c r="BH37" s="9"/>
    </row>
    <row r="38" spans="1:60" s="16" customFormat="1" ht="35.25" customHeight="1" x14ac:dyDescent="0.25">
      <c r="A38" s="123"/>
      <c r="B38" s="123"/>
      <c r="C38" s="123"/>
      <c r="D38" s="123"/>
      <c r="E38" s="124"/>
      <c r="F38" s="123"/>
      <c r="G38" s="123"/>
      <c r="H38" s="123"/>
      <c r="I38" s="131"/>
      <c r="J38" s="133"/>
      <c r="K38" s="130"/>
      <c r="L38" s="135"/>
      <c r="M38" s="136"/>
      <c r="N38" s="135"/>
      <c r="O38" s="130"/>
      <c r="P38" s="138"/>
      <c r="Q38" s="130"/>
      <c r="R38" s="135"/>
      <c r="S38" s="130"/>
      <c r="T38" s="132"/>
      <c r="U38" s="128"/>
      <c r="V38" s="14">
        <v>2</v>
      </c>
      <c r="W38" s="37"/>
      <c r="X38" s="37"/>
      <c r="Y38" s="37"/>
      <c r="Z38" s="38" t="str">
        <f t="shared" si="26"/>
        <v xml:space="preserve">  </v>
      </c>
      <c r="AA38" s="39" t="s">
        <v>302</v>
      </c>
      <c r="AB38" s="40">
        <f>IF(AA38="","",IF(AA38="Preventivo",0.25,IF(AA38="Detectivo",0.15,IF(AA38="Correctivo",0.1,))))</f>
        <v>0</v>
      </c>
      <c r="AC38" s="41" t="str">
        <f>+IF(OR(AA38='[1]11 FORMULAS'!$O$4,AA38='[1]11 FORMULAS'!$O$5),'[1]11 FORMULAS'!$P$5,IF(AA38='[1]11 FORMULAS'!$O$6,'[1]11 FORMULAS'!$P$6,""))</f>
        <v/>
      </c>
      <c r="AD38" s="39" t="s">
        <v>302</v>
      </c>
      <c r="AE38" s="40">
        <f>IF(AD38="","",IF(AD38="Manual",0.15,IF(AD38="Automatico",0.25,)))</f>
        <v>0</v>
      </c>
      <c r="AF38" s="42" t="s">
        <v>302</v>
      </c>
      <c r="AG38" s="42" t="s">
        <v>302</v>
      </c>
      <c r="AH38" s="42" t="s">
        <v>302</v>
      </c>
      <c r="AI38" s="64">
        <f>+AB38+AE38</f>
        <v>0</v>
      </c>
      <c r="AJ38" s="64">
        <f>+AK37*AI38</f>
        <v>0</v>
      </c>
      <c r="AK38" s="64">
        <f>+AK37-AJ38</f>
        <v>0.24</v>
      </c>
      <c r="AL38" s="64">
        <f>IF(AC38='[1]11 FORMULAS'!$P$6,AL37-(AL37*AI38),AL37)</f>
        <v>0.8</v>
      </c>
      <c r="AM38" s="129"/>
      <c r="AN38" s="130"/>
      <c r="AO38" s="129"/>
      <c r="AP38" s="130"/>
      <c r="AQ38" s="128"/>
      <c r="AR38" s="126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D38" s="31"/>
      <c r="BE38"/>
      <c r="BH38" s="9"/>
    </row>
    <row r="39" spans="1:60" s="16" customFormat="1" ht="35.25" customHeight="1" x14ac:dyDescent="0.25">
      <c r="A39" s="123"/>
      <c r="B39" s="123"/>
      <c r="C39" s="123"/>
      <c r="D39" s="123"/>
      <c r="E39" s="124"/>
      <c r="F39" s="123"/>
      <c r="G39" s="123"/>
      <c r="H39" s="123"/>
      <c r="I39" s="131"/>
      <c r="J39" s="133"/>
      <c r="K39" s="130"/>
      <c r="L39" s="135"/>
      <c r="M39" s="136"/>
      <c r="N39" s="135"/>
      <c r="O39" s="130"/>
      <c r="P39" s="138"/>
      <c r="Q39" s="130"/>
      <c r="R39" s="135"/>
      <c r="S39" s="130"/>
      <c r="T39" s="132"/>
      <c r="U39" s="128"/>
      <c r="V39" s="14">
        <v>3</v>
      </c>
      <c r="W39" s="37"/>
      <c r="X39" s="37"/>
      <c r="Y39" s="37"/>
      <c r="Z39" s="38" t="str">
        <f t="shared" si="26"/>
        <v xml:space="preserve">  </v>
      </c>
      <c r="AA39" s="39" t="s">
        <v>302</v>
      </c>
      <c r="AB39" s="40">
        <f>IF(AA39="","",IF(AA39="Preventivo",0.25,IF(AA39="Detectivo",0.15,IF(AA39="Correctivo",0.1,))))</f>
        <v>0</v>
      </c>
      <c r="AC39" s="41" t="str">
        <f>+IF(OR(AA39='[1]11 FORMULAS'!$O$4,AA39='[1]11 FORMULAS'!$O$5),'[1]11 FORMULAS'!$P$5,IF(AA39='[1]11 FORMULAS'!$O$6,'[1]11 FORMULAS'!$P$6,""))</f>
        <v/>
      </c>
      <c r="AD39" s="39" t="s">
        <v>302</v>
      </c>
      <c r="AE39" s="40">
        <f t="shared" ref="AE39:AE41" si="28">IF(AD39="","",IF(AD39="Manual",0.15,IF(AD39="Automatico",0.25,)))</f>
        <v>0</v>
      </c>
      <c r="AF39" s="42" t="s">
        <v>302</v>
      </c>
      <c r="AG39" s="42" t="s">
        <v>302</v>
      </c>
      <c r="AH39" s="42" t="s">
        <v>302</v>
      </c>
      <c r="AI39" s="64">
        <f>+AB39+AE39</f>
        <v>0</v>
      </c>
      <c r="AJ39" s="64">
        <f t="shared" ref="AJ39:AJ41" si="29">+AK38*AI39</f>
        <v>0</v>
      </c>
      <c r="AK39" s="64">
        <f t="shared" ref="AK39:AK41" si="30">+AK38-AJ39</f>
        <v>0.24</v>
      </c>
      <c r="AL39" s="64">
        <f>IF(AC39='[1]11 FORMULAS'!$P$6,AL38-(AL38*AI39),AL38)</f>
        <v>0.8</v>
      </c>
      <c r="AM39" s="129"/>
      <c r="AN39" s="130"/>
      <c r="AO39" s="129"/>
      <c r="AP39" s="130"/>
      <c r="AQ39" s="128"/>
      <c r="AR39" s="126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D39" s="31"/>
      <c r="BE39"/>
    </row>
    <row r="40" spans="1:60" s="16" customFormat="1" ht="35.25" customHeight="1" x14ac:dyDescent="0.25">
      <c r="A40" s="123"/>
      <c r="B40" s="123"/>
      <c r="C40" s="123"/>
      <c r="D40" s="123"/>
      <c r="E40" s="124"/>
      <c r="F40" s="123"/>
      <c r="G40" s="123"/>
      <c r="H40" s="123"/>
      <c r="I40" s="131"/>
      <c r="J40" s="133"/>
      <c r="K40" s="130"/>
      <c r="L40" s="135"/>
      <c r="M40" s="136"/>
      <c r="N40" s="135"/>
      <c r="O40" s="130"/>
      <c r="P40" s="138"/>
      <c r="Q40" s="130"/>
      <c r="R40" s="135"/>
      <c r="S40" s="130"/>
      <c r="T40" s="132"/>
      <c r="U40" s="128"/>
      <c r="V40" s="14">
        <v>4</v>
      </c>
      <c r="W40" s="37"/>
      <c r="X40" s="37"/>
      <c r="Y40" s="37"/>
      <c r="Z40" s="38" t="str">
        <f t="shared" si="26"/>
        <v xml:space="preserve">  </v>
      </c>
      <c r="AA40" s="39" t="s">
        <v>302</v>
      </c>
      <c r="AB40" s="40">
        <f t="shared" ref="AB40:AB41" si="31">IF(AA40="","",IF(AA40="Preventivo",0.25,IF(AA40="Detectivo",0.15,IF(AA40="Correctivo",0.1,))))</f>
        <v>0</v>
      </c>
      <c r="AC40" s="41" t="str">
        <f>+IF(OR(AA40='[1]11 FORMULAS'!$O$4,AA40='[1]11 FORMULAS'!$O$5),'[1]11 FORMULAS'!$P$5,IF(AA40='[1]11 FORMULAS'!$O$6,'[1]11 FORMULAS'!$P$6,""))</f>
        <v/>
      </c>
      <c r="AD40" s="39" t="s">
        <v>302</v>
      </c>
      <c r="AE40" s="40">
        <f t="shared" si="28"/>
        <v>0</v>
      </c>
      <c r="AF40" s="42" t="s">
        <v>302</v>
      </c>
      <c r="AG40" s="42" t="s">
        <v>302</v>
      </c>
      <c r="AH40" s="42" t="s">
        <v>302</v>
      </c>
      <c r="AI40" s="64">
        <f t="shared" ref="AI40:AI41" si="32">+AB40+AE40</f>
        <v>0</v>
      </c>
      <c r="AJ40" s="64">
        <f t="shared" si="29"/>
        <v>0</v>
      </c>
      <c r="AK40" s="64">
        <f t="shared" si="30"/>
        <v>0.24</v>
      </c>
      <c r="AL40" s="64">
        <f>IF(AC40='[1]11 FORMULAS'!$P$6,AL39-(AL39*AI40),AL39)</f>
        <v>0.8</v>
      </c>
      <c r="AM40" s="129"/>
      <c r="AN40" s="130"/>
      <c r="AO40" s="129"/>
      <c r="AP40" s="130"/>
      <c r="AQ40" s="128"/>
      <c r="AR40" s="126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D40" s="31"/>
      <c r="BE40"/>
    </row>
    <row r="41" spans="1:60" s="16" customFormat="1" ht="35.25" customHeight="1" x14ac:dyDescent="0.25">
      <c r="A41" s="123"/>
      <c r="B41" s="123"/>
      <c r="C41" s="123"/>
      <c r="D41" s="123"/>
      <c r="E41" s="124"/>
      <c r="F41" s="123"/>
      <c r="G41" s="123"/>
      <c r="H41" s="123"/>
      <c r="I41" s="131"/>
      <c r="J41" s="133"/>
      <c r="K41" s="130"/>
      <c r="L41" s="135"/>
      <c r="M41" s="136"/>
      <c r="N41" s="135"/>
      <c r="O41" s="130"/>
      <c r="P41" s="139"/>
      <c r="Q41" s="130"/>
      <c r="R41" s="135"/>
      <c r="S41" s="130"/>
      <c r="T41" s="132"/>
      <c r="U41" s="128"/>
      <c r="V41" s="17"/>
      <c r="W41" s="43"/>
      <c r="X41" s="43"/>
      <c r="Y41" s="43"/>
      <c r="Z41" s="38" t="str">
        <f t="shared" si="26"/>
        <v xml:space="preserve">  </v>
      </c>
      <c r="AA41" s="39" t="s">
        <v>302</v>
      </c>
      <c r="AB41" s="40">
        <f t="shared" si="31"/>
        <v>0</v>
      </c>
      <c r="AC41" s="41" t="str">
        <f>+IF(OR(AA41='[1]11 FORMULAS'!$O$4,AA41='[1]11 FORMULAS'!$O$5),'[1]11 FORMULAS'!$P$5,IF(AA41='[1]11 FORMULAS'!$O$6,'[1]11 FORMULAS'!$P$6,""))</f>
        <v/>
      </c>
      <c r="AD41" s="39" t="s">
        <v>302</v>
      </c>
      <c r="AE41" s="40">
        <f t="shared" si="28"/>
        <v>0</v>
      </c>
      <c r="AF41" s="42" t="s">
        <v>302</v>
      </c>
      <c r="AG41" s="42" t="s">
        <v>302</v>
      </c>
      <c r="AH41" s="42" t="s">
        <v>302</v>
      </c>
      <c r="AI41" s="64">
        <f t="shared" si="32"/>
        <v>0</v>
      </c>
      <c r="AJ41" s="64">
        <f t="shared" si="29"/>
        <v>0</v>
      </c>
      <c r="AK41" s="64">
        <f t="shared" si="30"/>
        <v>0.24</v>
      </c>
      <c r="AL41" s="64">
        <f>IF(AC41='[1]11 FORMULAS'!$P$6,AL40-(AL40*AI41),AL40)</f>
        <v>0.8</v>
      </c>
      <c r="AM41" s="129"/>
      <c r="AN41" s="130"/>
      <c r="AO41" s="129"/>
      <c r="AP41" s="130"/>
      <c r="AQ41" s="128"/>
      <c r="AR41" s="127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D41" s="32"/>
    </row>
  </sheetData>
  <mergeCells count="283">
    <mergeCell ref="AU37:AU41"/>
    <mergeCell ref="AV37:AV41"/>
    <mergeCell ref="AW37:AW41"/>
    <mergeCell ref="AX37:AX41"/>
    <mergeCell ref="AY37:AY41"/>
    <mergeCell ref="AZ37:AZ41"/>
    <mergeCell ref="BA37:BA41"/>
    <mergeCell ref="BB37:BB41"/>
    <mergeCell ref="BE37:BF37"/>
    <mergeCell ref="U37:U41"/>
    <mergeCell ref="AM37:AM41"/>
    <mergeCell ref="AN37:AN41"/>
    <mergeCell ref="AO37:AO41"/>
    <mergeCell ref="AP37:AP41"/>
    <mergeCell ref="AQ37:AQ41"/>
    <mergeCell ref="AR37:AR41"/>
    <mergeCell ref="AS37:AS41"/>
    <mergeCell ref="AT37:AT41"/>
    <mergeCell ref="AY32:AY36"/>
    <mergeCell ref="AZ32:AZ36"/>
    <mergeCell ref="BA32:BA36"/>
    <mergeCell ref="BB32:BB36"/>
    <mergeCell ref="A37:A41"/>
    <mergeCell ref="B37:B41"/>
    <mergeCell ref="C37:C41"/>
    <mergeCell ref="D37:D41"/>
    <mergeCell ref="E37:E41"/>
    <mergeCell ref="F37:F41"/>
    <mergeCell ref="G37:G41"/>
    <mergeCell ref="H37:H41"/>
    <mergeCell ref="I37:I41"/>
    <mergeCell ref="J37:J4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T37:T41"/>
    <mergeCell ref="AO32:AO36"/>
    <mergeCell ref="AP32:AP36"/>
    <mergeCell ref="AQ32:AQ36"/>
    <mergeCell ref="AR32:AR36"/>
    <mergeCell ref="AT32:AT36"/>
    <mergeCell ref="AU32:AU36"/>
    <mergeCell ref="AV32:AV36"/>
    <mergeCell ref="AW32:AW36"/>
    <mergeCell ref="AX32:AX36"/>
    <mergeCell ref="BB27:BB31"/>
    <mergeCell ref="A32:A36"/>
    <mergeCell ref="B32:B36"/>
    <mergeCell ref="C32:C36"/>
    <mergeCell ref="D32:D36"/>
    <mergeCell ref="E32:E36"/>
    <mergeCell ref="F32:F36"/>
    <mergeCell ref="G32:G36"/>
    <mergeCell ref="H32:H36"/>
    <mergeCell ref="I32:I36"/>
    <mergeCell ref="J32:J36"/>
    <mergeCell ref="K32:K36"/>
    <mergeCell ref="L32:L36"/>
    <mergeCell ref="M32:M36"/>
    <mergeCell ref="N32:N36"/>
    <mergeCell ref="O32:O36"/>
    <mergeCell ref="P32:P36"/>
    <mergeCell ref="Q32:Q36"/>
    <mergeCell ref="R32:R36"/>
    <mergeCell ref="S32:S36"/>
    <mergeCell ref="T32:T36"/>
    <mergeCell ref="U32:U36"/>
    <mergeCell ref="AM32:AM36"/>
    <mergeCell ref="AN32:AN36"/>
    <mergeCell ref="AS27:AS31"/>
    <mergeCell ref="AT27:AT31"/>
    <mergeCell ref="AU27:AU31"/>
    <mergeCell ref="AV27:AV31"/>
    <mergeCell ref="AW27:AW31"/>
    <mergeCell ref="AX27:AX31"/>
    <mergeCell ref="AY27:AY31"/>
    <mergeCell ref="AZ27:AZ31"/>
    <mergeCell ref="BA27:BA31"/>
    <mergeCell ref="S27:S31"/>
    <mergeCell ref="T27:T31"/>
    <mergeCell ref="U27:U31"/>
    <mergeCell ref="AM27:AM31"/>
    <mergeCell ref="AN27:AN31"/>
    <mergeCell ref="AO27:AO31"/>
    <mergeCell ref="AP27:AP31"/>
    <mergeCell ref="AQ27:AQ31"/>
    <mergeCell ref="AR27:AR31"/>
    <mergeCell ref="J27:J31"/>
    <mergeCell ref="K27:K31"/>
    <mergeCell ref="L27:L31"/>
    <mergeCell ref="M27:M31"/>
    <mergeCell ref="N27:N31"/>
    <mergeCell ref="O27:O31"/>
    <mergeCell ref="P27:P31"/>
    <mergeCell ref="Q27:Q31"/>
    <mergeCell ref="R27:R31"/>
    <mergeCell ref="A27:A31"/>
    <mergeCell ref="B27:B31"/>
    <mergeCell ref="C27:C31"/>
    <mergeCell ref="D27:D31"/>
    <mergeCell ref="E27:E31"/>
    <mergeCell ref="F27:F31"/>
    <mergeCell ref="G27:G31"/>
    <mergeCell ref="H27:H31"/>
    <mergeCell ref="I27:I31"/>
    <mergeCell ref="AU22:AU26"/>
    <mergeCell ref="AV22:AV26"/>
    <mergeCell ref="AW22:AW26"/>
    <mergeCell ref="AX22:AX26"/>
    <mergeCell ref="AY22:AY26"/>
    <mergeCell ref="AZ22:AZ26"/>
    <mergeCell ref="BA22:BA26"/>
    <mergeCell ref="BB22:BB26"/>
    <mergeCell ref="BE22:BF22"/>
    <mergeCell ref="T22:T26"/>
    <mergeCell ref="U22:U26"/>
    <mergeCell ref="AM22:AM26"/>
    <mergeCell ref="AN22:AN26"/>
    <mergeCell ref="AO22:AO26"/>
    <mergeCell ref="AP22:AP26"/>
    <mergeCell ref="AQ22:AQ26"/>
    <mergeCell ref="AR22:AR26"/>
    <mergeCell ref="AT22:AT26"/>
    <mergeCell ref="K22:K26"/>
    <mergeCell ref="L22:L26"/>
    <mergeCell ref="M22:M26"/>
    <mergeCell ref="N22:N26"/>
    <mergeCell ref="O22:O26"/>
    <mergeCell ref="P22:P26"/>
    <mergeCell ref="Q22:Q26"/>
    <mergeCell ref="R22:R26"/>
    <mergeCell ref="S22:S26"/>
    <mergeCell ref="F5:H5"/>
    <mergeCell ref="C6:J6"/>
    <mergeCell ref="A22:A26"/>
    <mergeCell ref="B22:B26"/>
    <mergeCell ref="C22:C26"/>
    <mergeCell ref="D22:D26"/>
    <mergeCell ref="E22:E26"/>
    <mergeCell ref="F22:F26"/>
    <mergeCell ref="G22:G26"/>
    <mergeCell ref="H22:H26"/>
    <mergeCell ref="I22:I26"/>
    <mergeCell ref="J22:J26"/>
    <mergeCell ref="J8:U8"/>
    <mergeCell ref="D10:D11"/>
    <mergeCell ref="E10:E11"/>
    <mergeCell ref="F10:I10"/>
    <mergeCell ref="A12:A16"/>
    <mergeCell ref="B12:B16"/>
    <mergeCell ref="C12:C16"/>
    <mergeCell ref="D12:D16"/>
    <mergeCell ref="E12:E16"/>
    <mergeCell ref="F12:F16"/>
    <mergeCell ref="G12:G16"/>
    <mergeCell ref="H12:H16"/>
    <mergeCell ref="AO9:AO11"/>
    <mergeCell ref="Q9:Q11"/>
    <mergeCell ref="R9:R11"/>
    <mergeCell ref="S9:S11"/>
    <mergeCell ref="T9:T11"/>
    <mergeCell ref="J17:J21"/>
    <mergeCell ref="K9:K11"/>
    <mergeCell ref="J9:J11"/>
    <mergeCell ref="P9:P11"/>
    <mergeCell ref="K17:K21"/>
    <mergeCell ref="T17:T21"/>
    <mergeCell ref="U17:U21"/>
    <mergeCell ref="AO17:AO21"/>
    <mergeCell ref="R17:R21"/>
    <mergeCell ref="S17:S21"/>
    <mergeCell ref="AN17:AN21"/>
    <mergeCell ref="AM17:AM21"/>
    <mergeCell ref="BA17:BA21"/>
    <mergeCell ref="BB17:BB21"/>
    <mergeCell ref="AV17:AV21"/>
    <mergeCell ref="AW17:AW21"/>
    <mergeCell ref="AX17:AX21"/>
    <mergeCell ref="AY17:AY21"/>
    <mergeCell ref="AZ17:AZ21"/>
    <mergeCell ref="L17:L21"/>
    <mergeCell ref="M17:M21"/>
    <mergeCell ref="N17:N21"/>
    <mergeCell ref="O17:O21"/>
    <mergeCell ref="P17:P21"/>
    <mergeCell ref="Q17:Q21"/>
    <mergeCell ref="AU17:AU21"/>
    <mergeCell ref="AP17:AP21"/>
    <mergeCell ref="AQ17:AQ21"/>
    <mergeCell ref="AR17:AR21"/>
    <mergeCell ref="AX12:AX16"/>
    <mergeCell ref="AY12:AY16"/>
    <mergeCell ref="AZ12:AZ16"/>
    <mergeCell ref="T12:T16"/>
    <mergeCell ref="I12:I16"/>
    <mergeCell ref="J12:J16"/>
    <mergeCell ref="K12:K16"/>
    <mergeCell ref="L12:L16"/>
    <mergeCell ref="M12:M16"/>
    <mergeCell ref="N12:N16"/>
    <mergeCell ref="O12:O16"/>
    <mergeCell ref="P12:P16"/>
    <mergeCell ref="Q12:Q16"/>
    <mergeCell ref="R12:R16"/>
    <mergeCell ref="S12:S16"/>
    <mergeCell ref="BA12:BA16"/>
    <mergeCell ref="BB12:BB16"/>
    <mergeCell ref="AV12:AV16"/>
    <mergeCell ref="AW12:AW16"/>
    <mergeCell ref="L9:L11"/>
    <mergeCell ref="A17:A21"/>
    <mergeCell ref="B17:B21"/>
    <mergeCell ref="C17:C21"/>
    <mergeCell ref="D17:D21"/>
    <mergeCell ref="E17:E21"/>
    <mergeCell ref="AR12:AR16"/>
    <mergeCell ref="U12:U16"/>
    <mergeCell ref="AM12:AM16"/>
    <mergeCell ref="AN12:AN16"/>
    <mergeCell ref="AO12:AO16"/>
    <mergeCell ref="AP12:AP16"/>
    <mergeCell ref="AQ12:AQ16"/>
    <mergeCell ref="F17:F21"/>
    <mergeCell ref="G17:G21"/>
    <mergeCell ref="H17:H21"/>
    <mergeCell ref="I17:I21"/>
    <mergeCell ref="A10:A11"/>
    <mergeCell ref="B10:B11"/>
    <mergeCell ref="C10:C11"/>
    <mergeCell ref="K5:L5"/>
    <mergeCell ref="K6:L6"/>
    <mergeCell ref="BA10:BA11"/>
    <mergeCell ref="BB10:BB11"/>
    <mergeCell ref="AT10:AT11"/>
    <mergeCell ref="AU10:AU11"/>
    <mergeCell ref="AV10:AV11"/>
    <mergeCell ref="AW10:AY10"/>
    <mergeCell ref="AZ10:AZ11"/>
    <mergeCell ref="AS10:AS11"/>
    <mergeCell ref="AP9:AP11"/>
    <mergeCell ref="AQ9:AQ11"/>
    <mergeCell ref="AR9:AR11"/>
    <mergeCell ref="V8:Z10"/>
    <mergeCell ref="AA8:AR8"/>
    <mergeCell ref="AA10:AE10"/>
    <mergeCell ref="AI9:AI10"/>
    <mergeCell ref="AK9:AK10"/>
    <mergeCell ref="AL9:AL10"/>
    <mergeCell ref="M9:M11"/>
    <mergeCell ref="N9:N11"/>
    <mergeCell ref="O9:O11"/>
    <mergeCell ref="AM9:AM11"/>
    <mergeCell ref="AN9:AN11"/>
    <mergeCell ref="BE12:BF12"/>
    <mergeCell ref="A5:B5"/>
    <mergeCell ref="AR5:AR6"/>
    <mergeCell ref="BA5:BB5"/>
    <mergeCell ref="A6:B6"/>
    <mergeCell ref="A1:B4"/>
    <mergeCell ref="C1:AZ1"/>
    <mergeCell ref="BA1:BB1"/>
    <mergeCell ref="C2:AZ2"/>
    <mergeCell ref="BA2:BB2"/>
    <mergeCell ref="C3:AZ3"/>
    <mergeCell ref="BA3:BB3"/>
    <mergeCell ref="C4:AZ4"/>
    <mergeCell ref="BA4:BB4"/>
    <mergeCell ref="W6:AH6"/>
    <mergeCell ref="BA6:BB6"/>
    <mergeCell ref="C5:D5"/>
    <mergeCell ref="A7:U7"/>
    <mergeCell ref="V7:AR7"/>
    <mergeCell ref="AS7:BB9"/>
    <mergeCell ref="A8:I9"/>
    <mergeCell ref="U9:U11"/>
    <mergeCell ref="AA9:AH9"/>
    <mergeCell ref="AF10:AH10"/>
  </mergeCells>
  <conditionalFormatting sqref="K12">
    <cfRule type="cellIs" dxfId="307" priority="1116" operator="equal">
      <formula>"Muy Alta"</formula>
    </cfRule>
  </conditionalFormatting>
  <conditionalFormatting sqref="K12">
    <cfRule type="cellIs" dxfId="306" priority="1117" operator="equal">
      <formula>"Alta"</formula>
    </cfRule>
  </conditionalFormatting>
  <conditionalFormatting sqref="K12">
    <cfRule type="cellIs" dxfId="305" priority="1118" operator="equal">
      <formula>"Media"</formula>
    </cfRule>
  </conditionalFormatting>
  <conditionalFormatting sqref="K12">
    <cfRule type="cellIs" dxfId="304" priority="1119" operator="equal">
      <formula>"Baja"</formula>
    </cfRule>
  </conditionalFormatting>
  <conditionalFormatting sqref="K12">
    <cfRule type="cellIs" dxfId="303" priority="1120" operator="equal">
      <formula>"Muy Baja"</formula>
    </cfRule>
  </conditionalFormatting>
  <conditionalFormatting sqref="O12 O17">
    <cfRule type="cellIs" dxfId="302" priority="1111" operator="equal">
      <formula>"catastrofico"</formula>
    </cfRule>
  </conditionalFormatting>
  <conditionalFormatting sqref="O12 O17">
    <cfRule type="cellIs" dxfId="301" priority="1112" operator="equal">
      <formula>"Mayor"</formula>
    </cfRule>
  </conditionalFormatting>
  <conditionalFormatting sqref="O12 O17">
    <cfRule type="cellIs" dxfId="300" priority="1113" operator="equal">
      <formula>"Moderado"</formula>
    </cfRule>
  </conditionalFormatting>
  <conditionalFormatting sqref="O12 O17">
    <cfRule type="cellIs" dxfId="299" priority="1114" operator="equal">
      <formula>"menor"</formula>
    </cfRule>
  </conditionalFormatting>
  <conditionalFormatting sqref="O12 O17">
    <cfRule type="cellIs" dxfId="298" priority="1115" operator="equal">
      <formula>"leve"</formula>
    </cfRule>
  </conditionalFormatting>
  <conditionalFormatting sqref="Q12">
    <cfRule type="cellIs" dxfId="297" priority="1106" operator="equal">
      <formula>"catastrofico"</formula>
    </cfRule>
  </conditionalFormatting>
  <conditionalFormatting sqref="Q12">
    <cfRule type="cellIs" dxfId="296" priority="1107" operator="equal">
      <formula>"Mayor"</formula>
    </cfRule>
  </conditionalFormatting>
  <conditionalFormatting sqref="Q12">
    <cfRule type="cellIs" dxfId="295" priority="1108" operator="equal">
      <formula>"Moderado"</formula>
    </cfRule>
  </conditionalFormatting>
  <conditionalFormatting sqref="Q12">
    <cfRule type="cellIs" dxfId="294" priority="1109" operator="equal">
      <formula>"menor"</formula>
    </cfRule>
  </conditionalFormatting>
  <conditionalFormatting sqref="Q12">
    <cfRule type="cellIs" dxfId="293" priority="1110" operator="equal">
      <formula>"leve"</formula>
    </cfRule>
  </conditionalFormatting>
  <conditionalFormatting sqref="T12">
    <cfRule type="cellIs" dxfId="292" priority="1121" operator="equal">
      <formula>#REF!</formula>
    </cfRule>
    <cfRule type="cellIs" dxfId="291" priority="1122" operator="equal">
      <formula>#REF!</formula>
    </cfRule>
    <cfRule type="cellIs" dxfId="290" priority="1123" operator="equal">
      <formula>#REF!</formula>
    </cfRule>
    <cfRule type="cellIs" dxfId="289" priority="1124" operator="equal">
      <formula>#REF!</formula>
    </cfRule>
    <cfRule type="cellIs" dxfId="288" priority="1125" operator="equal">
      <formula>#REF!</formula>
    </cfRule>
  </conditionalFormatting>
  <conditionalFormatting sqref="S12">
    <cfRule type="cellIs" dxfId="287" priority="1101" operator="equal">
      <formula>"catastrofico"</formula>
    </cfRule>
  </conditionalFormatting>
  <conditionalFormatting sqref="S12">
    <cfRule type="cellIs" dxfId="286" priority="1102" operator="equal">
      <formula>"Mayor"</formula>
    </cfRule>
  </conditionalFormatting>
  <conditionalFormatting sqref="S12">
    <cfRule type="cellIs" dxfId="285" priority="1103" operator="equal">
      <formula>"Moderado"</formula>
    </cfRule>
  </conditionalFormatting>
  <conditionalFormatting sqref="S12">
    <cfRule type="cellIs" dxfId="284" priority="1104" operator="equal">
      <formula>"menor"</formula>
    </cfRule>
  </conditionalFormatting>
  <conditionalFormatting sqref="S12">
    <cfRule type="cellIs" dxfId="283" priority="1105" operator="equal">
      <formula>"leve"</formula>
    </cfRule>
  </conditionalFormatting>
  <conditionalFormatting sqref="AN12">
    <cfRule type="cellIs" dxfId="282" priority="1096" operator="equal">
      <formula>"Muy Alta"</formula>
    </cfRule>
  </conditionalFormatting>
  <conditionalFormatting sqref="AN12">
    <cfRule type="cellIs" dxfId="281" priority="1097" operator="equal">
      <formula>"Alta"</formula>
    </cfRule>
  </conditionalFormatting>
  <conditionalFormatting sqref="AN12">
    <cfRule type="cellIs" dxfId="280" priority="1098" operator="equal">
      <formula>"Media"</formula>
    </cfRule>
  </conditionalFormatting>
  <conditionalFormatting sqref="AN12">
    <cfRule type="cellIs" dxfId="279" priority="1099" operator="equal">
      <formula>"Baja"</formula>
    </cfRule>
  </conditionalFormatting>
  <conditionalFormatting sqref="AN12">
    <cfRule type="cellIs" dxfId="278" priority="1100" operator="equal">
      <formula>"Muy Baja"</formula>
    </cfRule>
  </conditionalFormatting>
  <conditionalFormatting sqref="AP12">
    <cfRule type="cellIs" dxfId="277" priority="1091" operator="equal">
      <formula>"Catastrofico"</formula>
    </cfRule>
  </conditionalFormatting>
  <conditionalFormatting sqref="AP12">
    <cfRule type="cellIs" dxfId="276" priority="1092" operator="equal">
      <formula>"Mayor"</formula>
    </cfRule>
  </conditionalFormatting>
  <conditionalFormatting sqref="AP12">
    <cfRule type="cellIs" dxfId="275" priority="1093" operator="equal">
      <formula>"Moderado"</formula>
    </cfRule>
  </conditionalFormatting>
  <conditionalFormatting sqref="AP12">
    <cfRule type="cellIs" dxfId="274" priority="1094" operator="equal">
      <formula>"Menor"</formula>
    </cfRule>
  </conditionalFormatting>
  <conditionalFormatting sqref="AP12">
    <cfRule type="cellIs" dxfId="273" priority="1095" operator="equal">
      <formula>"Leve"</formula>
    </cfRule>
  </conditionalFormatting>
  <conditionalFormatting sqref="K17">
    <cfRule type="cellIs" dxfId="272" priority="1081" operator="equal">
      <formula>"Muy Alta"</formula>
    </cfRule>
  </conditionalFormatting>
  <conditionalFormatting sqref="K17">
    <cfRule type="cellIs" dxfId="271" priority="1082" operator="equal">
      <formula>"Alta"</formula>
    </cfRule>
  </conditionalFormatting>
  <conditionalFormatting sqref="K17">
    <cfRule type="cellIs" dxfId="270" priority="1083" operator="equal">
      <formula>"Media"</formula>
    </cfRule>
  </conditionalFormatting>
  <conditionalFormatting sqref="K17">
    <cfRule type="cellIs" dxfId="269" priority="1084" operator="equal">
      <formula>"Baja"</formula>
    </cfRule>
  </conditionalFormatting>
  <conditionalFormatting sqref="K17">
    <cfRule type="cellIs" dxfId="268" priority="1085" operator="equal">
      <formula>"Muy Baja"</formula>
    </cfRule>
  </conditionalFormatting>
  <conditionalFormatting sqref="Q17">
    <cfRule type="cellIs" dxfId="267" priority="1076" operator="equal">
      <formula>"catastrofico"</formula>
    </cfRule>
  </conditionalFormatting>
  <conditionalFormatting sqref="Q17">
    <cfRule type="cellIs" dxfId="266" priority="1077" operator="equal">
      <formula>"Mayor"</formula>
    </cfRule>
  </conditionalFormatting>
  <conditionalFormatting sqref="Q17">
    <cfRule type="cellIs" dxfId="265" priority="1078" operator="equal">
      <formula>"Moderado"</formula>
    </cfRule>
  </conditionalFormatting>
  <conditionalFormatting sqref="Q17">
    <cfRule type="cellIs" dxfId="264" priority="1079" operator="equal">
      <formula>"menor"</formula>
    </cfRule>
  </conditionalFormatting>
  <conditionalFormatting sqref="Q17">
    <cfRule type="cellIs" dxfId="263" priority="1080" operator="equal">
      <formula>"leve"</formula>
    </cfRule>
  </conditionalFormatting>
  <conditionalFormatting sqref="T17">
    <cfRule type="cellIs" dxfId="262" priority="1086" operator="equal">
      <formula>#REF!</formula>
    </cfRule>
    <cfRule type="cellIs" dxfId="261" priority="1087" operator="equal">
      <formula>#REF!</formula>
    </cfRule>
    <cfRule type="cellIs" dxfId="260" priority="1088" operator="equal">
      <formula>#REF!</formula>
    </cfRule>
    <cfRule type="cellIs" dxfId="259" priority="1089" operator="equal">
      <formula>#REF!</formula>
    </cfRule>
    <cfRule type="cellIs" dxfId="258" priority="1090" operator="equal">
      <formula>#REF!</formula>
    </cfRule>
  </conditionalFormatting>
  <conditionalFormatting sqref="S17">
    <cfRule type="cellIs" dxfId="257" priority="1071" operator="equal">
      <formula>"catastrofico"</formula>
    </cfRule>
  </conditionalFormatting>
  <conditionalFormatting sqref="S17">
    <cfRule type="cellIs" dxfId="256" priority="1072" operator="equal">
      <formula>"Mayor"</formula>
    </cfRule>
  </conditionalFormatting>
  <conditionalFormatting sqref="S17">
    <cfRule type="cellIs" dxfId="255" priority="1073" operator="equal">
      <formula>"Moderado"</formula>
    </cfRule>
  </conditionalFormatting>
  <conditionalFormatting sqref="S17">
    <cfRule type="cellIs" dxfId="254" priority="1074" operator="equal">
      <formula>"menor"</formula>
    </cfRule>
  </conditionalFormatting>
  <conditionalFormatting sqref="S17">
    <cfRule type="cellIs" dxfId="253" priority="1075" operator="equal">
      <formula>"leve"</formula>
    </cfRule>
  </conditionalFormatting>
  <conditionalFormatting sqref="AN17">
    <cfRule type="cellIs" dxfId="252" priority="1066" operator="equal">
      <formula>"Muy Alta"</formula>
    </cfRule>
  </conditionalFormatting>
  <conditionalFormatting sqref="AN17">
    <cfRule type="cellIs" dxfId="251" priority="1067" operator="equal">
      <formula>"Alta"</formula>
    </cfRule>
  </conditionalFormatting>
  <conditionalFormatting sqref="AN17">
    <cfRule type="cellIs" dxfId="250" priority="1068" operator="equal">
      <formula>"Media"</formula>
    </cfRule>
  </conditionalFormatting>
  <conditionalFormatting sqref="AN17">
    <cfRule type="cellIs" dxfId="249" priority="1069" operator="equal">
      <formula>"Baja"</formula>
    </cfRule>
  </conditionalFormatting>
  <conditionalFormatting sqref="AN17">
    <cfRule type="cellIs" dxfId="248" priority="1070" operator="equal">
      <formula>"Muy Baja"</formula>
    </cfRule>
  </conditionalFormatting>
  <conditionalFormatting sqref="AP17">
    <cfRule type="cellIs" dxfId="247" priority="1061" operator="equal">
      <formula>"Catastrofico"</formula>
    </cfRule>
  </conditionalFormatting>
  <conditionalFormatting sqref="AP17">
    <cfRule type="cellIs" dxfId="246" priority="1062" operator="equal">
      <formula>"Mayor"</formula>
    </cfRule>
  </conditionalFormatting>
  <conditionalFormatting sqref="AP17">
    <cfRule type="cellIs" dxfId="245" priority="1063" operator="equal">
      <formula>"Moderado"</formula>
    </cfRule>
  </conditionalFormatting>
  <conditionalFormatting sqref="AP17">
    <cfRule type="cellIs" dxfId="244" priority="1064" operator="equal">
      <formula>"Menor"</formula>
    </cfRule>
  </conditionalFormatting>
  <conditionalFormatting sqref="AP17">
    <cfRule type="cellIs" dxfId="243" priority="1065" operator="equal">
      <formula>"Leve"</formula>
    </cfRule>
  </conditionalFormatting>
  <conditionalFormatting sqref="AR12">
    <cfRule type="cellIs" dxfId="242" priority="973" operator="equal">
      <formula>"Reducir mitigar"</formula>
    </cfRule>
  </conditionalFormatting>
  <conditionalFormatting sqref="AR12">
    <cfRule type="cellIs" dxfId="241" priority="969" operator="equal">
      <formula>"Evitar"</formula>
    </cfRule>
    <cfRule type="cellIs" dxfId="240" priority="970" operator="equal">
      <formula>"Aceptar"</formula>
    </cfRule>
    <cfRule type="cellIs" dxfId="239" priority="971" operator="equal">
      <formula>"reducir transferir"</formula>
    </cfRule>
    <cfRule type="cellIs" dxfId="238" priority="972" operator="equal">
      <formula>"reducir mitigar"</formula>
    </cfRule>
  </conditionalFormatting>
  <conditionalFormatting sqref="AR17">
    <cfRule type="cellIs" dxfId="237" priority="968" operator="equal">
      <formula>"Reducir mitigar"</formula>
    </cfRule>
  </conditionalFormatting>
  <conditionalFormatting sqref="AR17">
    <cfRule type="cellIs" dxfId="236" priority="964" operator="equal">
      <formula>"Evitar"</formula>
    </cfRule>
    <cfRule type="cellIs" dxfId="235" priority="965" operator="equal">
      <formula>"Aceptar"</formula>
    </cfRule>
    <cfRule type="cellIs" dxfId="234" priority="966" operator="equal">
      <formula>"reducir transferir"</formula>
    </cfRule>
    <cfRule type="cellIs" dxfId="233" priority="967" operator="equal">
      <formula>"reducir mitigar"</formula>
    </cfRule>
  </conditionalFormatting>
  <conditionalFormatting sqref="AQ12">
    <cfRule type="cellIs" dxfId="232" priority="934" operator="equal">
      <formula>"Extremo"</formula>
    </cfRule>
  </conditionalFormatting>
  <conditionalFormatting sqref="AQ12">
    <cfRule type="cellIs" dxfId="231" priority="935" operator="equal">
      <formula>"Alto"</formula>
    </cfRule>
  </conditionalFormatting>
  <conditionalFormatting sqref="AQ12">
    <cfRule type="cellIs" dxfId="230" priority="936" operator="equal">
      <formula>"Moderado"</formula>
    </cfRule>
  </conditionalFormatting>
  <conditionalFormatting sqref="AQ12">
    <cfRule type="cellIs" dxfId="229" priority="937" operator="equal">
      <formula>"Bajo"</formula>
    </cfRule>
  </conditionalFormatting>
  <conditionalFormatting sqref="U17">
    <cfRule type="cellIs" dxfId="228" priority="892" operator="equal">
      <formula>"Alto"</formula>
    </cfRule>
  </conditionalFormatting>
  <conditionalFormatting sqref="U17">
    <cfRule type="cellIs" dxfId="227" priority="893" operator="equal">
      <formula>"Moderado"</formula>
    </cfRule>
  </conditionalFormatting>
  <conditionalFormatting sqref="U17">
    <cfRule type="cellIs" dxfId="226" priority="894" operator="equal">
      <formula>"Bajo"</formula>
    </cfRule>
  </conditionalFormatting>
  <conditionalFormatting sqref="U12">
    <cfRule type="cellIs" dxfId="225" priority="895" operator="equal">
      <formula>"Extremo"</formula>
    </cfRule>
  </conditionalFormatting>
  <conditionalFormatting sqref="U12">
    <cfRule type="cellIs" dxfId="224" priority="896" operator="equal">
      <formula>"Alto"</formula>
    </cfRule>
  </conditionalFormatting>
  <conditionalFormatting sqref="U12">
    <cfRule type="cellIs" dxfId="223" priority="897" operator="equal">
      <formula>"Moderado"</formula>
    </cfRule>
  </conditionalFormatting>
  <conditionalFormatting sqref="U12">
    <cfRule type="cellIs" dxfId="222" priority="898" operator="equal">
      <formula>"Bajo"</formula>
    </cfRule>
  </conditionalFormatting>
  <conditionalFormatting sqref="U17">
    <cfRule type="cellIs" dxfId="221" priority="891" operator="equal">
      <formula>"Extremo"</formula>
    </cfRule>
  </conditionalFormatting>
  <conditionalFormatting sqref="AQ17">
    <cfRule type="cellIs" dxfId="220" priority="883" operator="equal">
      <formula>"Extremo"</formula>
    </cfRule>
  </conditionalFormatting>
  <conditionalFormatting sqref="AQ17">
    <cfRule type="cellIs" dxfId="219" priority="884" operator="equal">
      <formula>"Alto"</formula>
    </cfRule>
  </conditionalFormatting>
  <conditionalFormatting sqref="AQ17">
    <cfRule type="cellIs" dxfId="218" priority="885" operator="equal">
      <formula>"Moderado"</formula>
    </cfRule>
  </conditionalFormatting>
  <conditionalFormatting sqref="AQ17">
    <cfRule type="cellIs" dxfId="217" priority="886" operator="equal">
      <formula>"Bajo"</formula>
    </cfRule>
  </conditionalFormatting>
  <conditionalFormatting sqref="M17">
    <cfRule type="cellIs" dxfId="216" priority="300" operator="equal">
      <formula>$U$12</formula>
    </cfRule>
    <cfRule type="cellIs" dxfId="215" priority="301" operator="equal">
      <formula>$U$13</formula>
    </cfRule>
    <cfRule type="cellIs" dxfId="214" priority="302" operator="equal">
      <formula>$U$14</formula>
    </cfRule>
    <cfRule type="cellIs" dxfId="213" priority="303" operator="equal">
      <formula>$U$15</formula>
    </cfRule>
    <cfRule type="cellIs" dxfId="212" priority="304" operator="equal">
      <formula>$U$16</formula>
    </cfRule>
  </conditionalFormatting>
  <conditionalFormatting sqref="M12">
    <cfRule type="cellIs" dxfId="211" priority="261" operator="equal">
      <formula>$U$12</formula>
    </cfRule>
    <cfRule type="cellIs" dxfId="210" priority="262" operator="equal">
      <formula>$U$13</formula>
    </cfRule>
    <cfRule type="cellIs" dxfId="209" priority="263" operator="equal">
      <formula>$U$14</formula>
    </cfRule>
    <cfRule type="cellIs" dxfId="208" priority="264" operator="equal">
      <formula>$U$15</formula>
    </cfRule>
    <cfRule type="cellIs" dxfId="207" priority="265" operator="equal">
      <formula>$U$16</formula>
    </cfRule>
  </conditionalFormatting>
  <conditionalFormatting sqref="K22">
    <cfRule type="cellIs" dxfId="206" priority="198" operator="equal">
      <formula>"Muy Alta"</formula>
    </cfRule>
  </conditionalFormatting>
  <conditionalFormatting sqref="K22">
    <cfRule type="cellIs" dxfId="205" priority="199" operator="equal">
      <formula>"Alta"</formula>
    </cfRule>
  </conditionalFormatting>
  <conditionalFormatting sqref="K22">
    <cfRule type="cellIs" dxfId="204" priority="200" operator="equal">
      <formula>"Media"</formula>
    </cfRule>
  </conditionalFormatting>
  <conditionalFormatting sqref="K22">
    <cfRule type="cellIs" dxfId="203" priority="201" operator="equal">
      <formula>"Baja"</formula>
    </cfRule>
  </conditionalFormatting>
  <conditionalFormatting sqref="K22">
    <cfRule type="cellIs" dxfId="202" priority="202" operator="equal">
      <formula>"Muy Baja"</formula>
    </cfRule>
  </conditionalFormatting>
  <conditionalFormatting sqref="O22 O27">
    <cfRule type="cellIs" dxfId="201" priority="193" operator="equal">
      <formula>"catastrofico"</formula>
    </cfRule>
  </conditionalFormatting>
  <conditionalFormatting sqref="O22 O27">
    <cfRule type="cellIs" dxfId="200" priority="194" operator="equal">
      <formula>"Mayor"</formula>
    </cfRule>
  </conditionalFormatting>
  <conditionalFormatting sqref="O22 O27">
    <cfRule type="cellIs" dxfId="199" priority="195" operator="equal">
      <formula>"Moderado"</formula>
    </cfRule>
  </conditionalFormatting>
  <conditionalFormatting sqref="O22 O27">
    <cfRule type="cellIs" dxfId="198" priority="196" operator="equal">
      <formula>"menor"</formula>
    </cfRule>
  </conditionalFormatting>
  <conditionalFormatting sqref="O22 O27">
    <cfRule type="cellIs" dxfId="197" priority="197" operator="equal">
      <formula>"leve"</formula>
    </cfRule>
  </conditionalFormatting>
  <conditionalFormatting sqref="Q22">
    <cfRule type="cellIs" dxfId="196" priority="188" operator="equal">
      <formula>"catastrofico"</formula>
    </cfRule>
  </conditionalFormatting>
  <conditionalFormatting sqref="Q22">
    <cfRule type="cellIs" dxfId="195" priority="189" operator="equal">
      <formula>"Mayor"</formula>
    </cfRule>
  </conditionalFormatting>
  <conditionalFormatting sqref="Q22">
    <cfRule type="cellIs" dxfId="194" priority="190" operator="equal">
      <formula>"Moderado"</formula>
    </cfRule>
  </conditionalFormatting>
  <conditionalFormatting sqref="Q22">
    <cfRule type="cellIs" dxfId="193" priority="191" operator="equal">
      <formula>"menor"</formula>
    </cfRule>
  </conditionalFormatting>
  <conditionalFormatting sqref="Q22">
    <cfRule type="cellIs" dxfId="192" priority="192" operator="equal">
      <formula>"leve"</formula>
    </cfRule>
  </conditionalFormatting>
  <conditionalFormatting sqref="T22">
    <cfRule type="cellIs" dxfId="191" priority="203" operator="equal">
      <formula>#REF!</formula>
    </cfRule>
    <cfRule type="cellIs" dxfId="190" priority="204" operator="equal">
      <formula>#REF!</formula>
    </cfRule>
    <cfRule type="cellIs" dxfId="189" priority="205" operator="equal">
      <formula>#REF!</formula>
    </cfRule>
    <cfRule type="cellIs" dxfId="188" priority="206" operator="equal">
      <formula>#REF!</formula>
    </cfRule>
    <cfRule type="cellIs" dxfId="187" priority="207" operator="equal">
      <formula>#REF!</formula>
    </cfRule>
  </conditionalFormatting>
  <conditionalFormatting sqref="S22">
    <cfRule type="cellIs" dxfId="186" priority="183" operator="equal">
      <formula>"catastrofico"</formula>
    </cfRule>
  </conditionalFormatting>
  <conditionalFormatting sqref="S22">
    <cfRule type="cellIs" dxfId="185" priority="184" operator="equal">
      <formula>"Mayor"</formula>
    </cfRule>
  </conditionalFormatting>
  <conditionalFormatting sqref="S22">
    <cfRule type="cellIs" dxfId="184" priority="185" operator="equal">
      <formula>"Moderado"</formula>
    </cfRule>
  </conditionalFormatting>
  <conditionalFormatting sqref="S22">
    <cfRule type="cellIs" dxfId="183" priority="186" operator="equal">
      <formula>"menor"</formula>
    </cfRule>
  </conditionalFormatting>
  <conditionalFormatting sqref="S22">
    <cfRule type="cellIs" dxfId="182" priority="187" operator="equal">
      <formula>"leve"</formula>
    </cfRule>
  </conditionalFormatting>
  <conditionalFormatting sqref="AN22">
    <cfRule type="cellIs" dxfId="181" priority="178" operator="equal">
      <formula>"Muy Alta"</formula>
    </cfRule>
  </conditionalFormatting>
  <conditionalFormatting sqref="AN22">
    <cfRule type="cellIs" dxfId="180" priority="179" operator="equal">
      <formula>"Alta"</formula>
    </cfRule>
  </conditionalFormatting>
  <conditionalFormatting sqref="AN22">
    <cfRule type="cellIs" dxfId="179" priority="180" operator="equal">
      <formula>"Media"</formula>
    </cfRule>
  </conditionalFormatting>
  <conditionalFormatting sqref="AN22">
    <cfRule type="cellIs" dxfId="178" priority="181" operator="equal">
      <formula>"Baja"</formula>
    </cfRule>
  </conditionalFormatting>
  <conditionalFormatting sqref="AN22">
    <cfRule type="cellIs" dxfId="177" priority="182" operator="equal">
      <formula>"Muy Baja"</formula>
    </cfRule>
  </conditionalFormatting>
  <conditionalFormatting sqref="AP22">
    <cfRule type="cellIs" dxfId="176" priority="173" operator="equal">
      <formula>"Catastrofico"</formula>
    </cfRule>
  </conditionalFormatting>
  <conditionalFormatting sqref="AP22">
    <cfRule type="cellIs" dxfId="175" priority="174" operator="equal">
      <formula>"Mayor"</formula>
    </cfRule>
  </conditionalFormatting>
  <conditionalFormatting sqref="AP22">
    <cfRule type="cellIs" dxfId="174" priority="175" operator="equal">
      <formula>"Moderado"</formula>
    </cfRule>
  </conditionalFormatting>
  <conditionalFormatting sqref="AP22">
    <cfRule type="cellIs" dxfId="173" priority="176" operator="equal">
      <formula>"Menor"</formula>
    </cfRule>
  </conditionalFormatting>
  <conditionalFormatting sqref="AP22">
    <cfRule type="cellIs" dxfId="172" priority="177" operator="equal">
      <formula>"Leve"</formula>
    </cfRule>
  </conditionalFormatting>
  <conditionalFormatting sqref="K27">
    <cfRule type="cellIs" dxfId="171" priority="163" operator="equal">
      <formula>"Muy Alta"</formula>
    </cfRule>
  </conditionalFormatting>
  <conditionalFormatting sqref="K27">
    <cfRule type="cellIs" dxfId="170" priority="164" operator="equal">
      <formula>"Alta"</formula>
    </cfRule>
  </conditionalFormatting>
  <conditionalFormatting sqref="K27">
    <cfRule type="cellIs" dxfId="169" priority="165" operator="equal">
      <formula>"Media"</formula>
    </cfRule>
  </conditionalFormatting>
  <conditionalFormatting sqref="K27">
    <cfRule type="cellIs" dxfId="168" priority="166" operator="equal">
      <formula>"Baja"</formula>
    </cfRule>
  </conditionalFormatting>
  <conditionalFormatting sqref="K27">
    <cfRule type="cellIs" dxfId="167" priority="167" operator="equal">
      <formula>"Muy Baja"</formula>
    </cfRule>
  </conditionalFormatting>
  <conditionalFormatting sqref="Q27">
    <cfRule type="cellIs" dxfId="166" priority="158" operator="equal">
      <formula>"catastrofico"</formula>
    </cfRule>
  </conditionalFormatting>
  <conditionalFormatting sqref="Q27">
    <cfRule type="cellIs" dxfId="165" priority="159" operator="equal">
      <formula>"Mayor"</formula>
    </cfRule>
  </conditionalFormatting>
  <conditionalFormatting sqref="Q27">
    <cfRule type="cellIs" dxfId="164" priority="160" operator="equal">
      <formula>"Moderado"</formula>
    </cfRule>
  </conditionalFormatting>
  <conditionalFormatting sqref="Q27">
    <cfRule type="cellIs" dxfId="163" priority="161" operator="equal">
      <formula>"menor"</formula>
    </cfRule>
  </conditionalFormatting>
  <conditionalFormatting sqref="Q27">
    <cfRule type="cellIs" dxfId="162" priority="162" operator="equal">
      <formula>"leve"</formula>
    </cfRule>
  </conditionalFormatting>
  <conditionalFormatting sqref="T27">
    <cfRule type="cellIs" dxfId="161" priority="168" operator="equal">
      <formula>#REF!</formula>
    </cfRule>
    <cfRule type="cellIs" dxfId="160" priority="169" operator="equal">
      <formula>#REF!</formula>
    </cfRule>
    <cfRule type="cellIs" dxfId="159" priority="170" operator="equal">
      <formula>#REF!</formula>
    </cfRule>
    <cfRule type="cellIs" dxfId="158" priority="171" operator="equal">
      <formula>#REF!</formula>
    </cfRule>
    <cfRule type="cellIs" dxfId="157" priority="172" operator="equal">
      <formula>#REF!</formula>
    </cfRule>
  </conditionalFormatting>
  <conditionalFormatting sqref="S27">
    <cfRule type="cellIs" dxfId="156" priority="153" operator="equal">
      <formula>"catastrofico"</formula>
    </cfRule>
  </conditionalFormatting>
  <conditionalFormatting sqref="S27">
    <cfRule type="cellIs" dxfId="155" priority="154" operator="equal">
      <formula>"Mayor"</formula>
    </cfRule>
  </conditionalFormatting>
  <conditionalFormatting sqref="S27">
    <cfRule type="cellIs" dxfId="154" priority="155" operator="equal">
      <formula>"Moderado"</formula>
    </cfRule>
  </conditionalFormatting>
  <conditionalFormatting sqref="S27">
    <cfRule type="cellIs" dxfId="153" priority="156" operator="equal">
      <formula>"menor"</formula>
    </cfRule>
  </conditionalFormatting>
  <conditionalFormatting sqref="S27">
    <cfRule type="cellIs" dxfId="152" priority="157" operator="equal">
      <formula>"leve"</formula>
    </cfRule>
  </conditionalFormatting>
  <conditionalFormatting sqref="AN27">
    <cfRule type="cellIs" dxfId="151" priority="148" operator="equal">
      <formula>"Muy Alta"</formula>
    </cfRule>
  </conditionalFormatting>
  <conditionalFormatting sqref="AN27">
    <cfRule type="cellIs" dxfId="150" priority="149" operator="equal">
      <formula>"Alta"</formula>
    </cfRule>
  </conditionalFormatting>
  <conditionalFormatting sqref="AN27">
    <cfRule type="cellIs" dxfId="149" priority="150" operator="equal">
      <formula>"Media"</formula>
    </cfRule>
  </conditionalFormatting>
  <conditionalFormatting sqref="AN27">
    <cfRule type="cellIs" dxfId="148" priority="151" operator="equal">
      <formula>"Baja"</formula>
    </cfRule>
  </conditionalFormatting>
  <conditionalFormatting sqref="AN27">
    <cfRule type="cellIs" dxfId="147" priority="152" operator="equal">
      <formula>"Muy Baja"</formula>
    </cfRule>
  </conditionalFormatting>
  <conditionalFormatting sqref="AP27">
    <cfRule type="cellIs" dxfId="146" priority="143" operator="equal">
      <formula>"Catastrofico"</formula>
    </cfRule>
  </conditionalFormatting>
  <conditionalFormatting sqref="AP27">
    <cfRule type="cellIs" dxfId="145" priority="144" operator="equal">
      <formula>"Mayor"</formula>
    </cfRule>
  </conditionalFormatting>
  <conditionalFormatting sqref="AP27">
    <cfRule type="cellIs" dxfId="144" priority="145" operator="equal">
      <formula>"Moderado"</formula>
    </cfRule>
  </conditionalFormatting>
  <conditionalFormatting sqref="AP27">
    <cfRule type="cellIs" dxfId="143" priority="146" operator="equal">
      <formula>"Menor"</formula>
    </cfRule>
  </conditionalFormatting>
  <conditionalFormatting sqref="AP27">
    <cfRule type="cellIs" dxfId="142" priority="147" operator="equal">
      <formula>"Leve"</formula>
    </cfRule>
  </conditionalFormatting>
  <conditionalFormatting sqref="AR22">
    <cfRule type="cellIs" dxfId="141" priority="142" operator="equal">
      <formula>"Reducir mitigar"</formula>
    </cfRule>
  </conditionalFormatting>
  <conditionalFormatting sqref="AR22">
    <cfRule type="cellIs" dxfId="140" priority="138" operator="equal">
      <formula>"Evitar"</formula>
    </cfRule>
    <cfRule type="cellIs" dxfId="139" priority="139" operator="equal">
      <formula>"Aceptar"</formula>
    </cfRule>
    <cfRule type="cellIs" dxfId="138" priority="140" operator="equal">
      <formula>"reducir transferir"</formula>
    </cfRule>
    <cfRule type="cellIs" dxfId="137" priority="141" operator="equal">
      <formula>"reducir mitigar"</formula>
    </cfRule>
  </conditionalFormatting>
  <conditionalFormatting sqref="AR27">
    <cfRule type="cellIs" dxfId="136" priority="137" operator="equal">
      <formula>"Reducir mitigar"</formula>
    </cfRule>
  </conditionalFormatting>
  <conditionalFormatting sqref="AR27">
    <cfRule type="cellIs" dxfId="135" priority="133" operator="equal">
      <formula>"Evitar"</formula>
    </cfRule>
    <cfRule type="cellIs" dxfId="134" priority="134" operator="equal">
      <formula>"Aceptar"</formula>
    </cfRule>
    <cfRule type="cellIs" dxfId="133" priority="135" operator="equal">
      <formula>"reducir transferir"</formula>
    </cfRule>
    <cfRule type="cellIs" dxfId="132" priority="136" operator="equal">
      <formula>"reducir mitigar"</formula>
    </cfRule>
  </conditionalFormatting>
  <conditionalFormatting sqref="AQ22">
    <cfRule type="cellIs" dxfId="131" priority="129" operator="equal">
      <formula>"Extremo"</formula>
    </cfRule>
  </conditionalFormatting>
  <conditionalFormatting sqref="AQ22">
    <cfRule type="cellIs" dxfId="130" priority="130" operator="equal">
      <formula>"Alto"</formula>
    </cfRule>
  </conditionalFormatting>
  <conditionalFormatting sqref="AQ22">
    <cfRule type="cellIs" dxfId="129" priority="131" operator="equal">
      <formula>"Moderado"</formula>
    </cfRule>
  </conditionalFormatting>
  <conditionalFormatting sqref="AQ22">
    <cfRule type="cellIs" dxfId="128" priority="132" operator="equal">
      <formula>"Bajo"</formula>
    </cfRule>
  </conditionalFormatting>
  <conditionalFormatting sqref="U27">
    <cfRule type="cellIs" dxfId="127" priority="122" operator="equal">
      <formula>"Alto"</formula>
    </cfRule>
  </conditionalFormatting>
  <conditionalFormatting sqref="U27">
    <cfRule type="cellIs" dxfId="126" priority="123" operator="equal">
      <formula>"Moderado"</formula>
    </cfRule>
  </conditionalFormatting>
  <conditionalFormatting sqref="U27">
    <cfRule type="cellIs" dxfId="125" priority="124" operator="equal">
      <formula>"Bajo"</formula>
    </cfRule>
  </conditionalFormatting>
  <conditionalFormatting sqref="U22">
    <cfRule type="cellIs" dxfId="124" priority="125" operator="equal">
      <formula>"Extremo"</formula>
    </cfRule>
  </conditionalFormatting>
  <conditionalFormatting sqref="U22">
    <cfRule type="cellIs" dxfId="123" priority="126" operator="equal">
      <formula>"Alto"</formula>
    </cfRule>
  </conditionalFormatting>
  <conditionalFormatting sqref="U22">
    <cfRule type="cellIs" dxfId="122" priority="127" operator="equal">
      <formula>"Moderado"</formula>
    </cfRule>
  </conditionalFormatting>
  <conditionalFormatting sqref="U22">
    <cfRule type="cellIs" dxfId="121" priority="128" operator="equal">
      <formula>"Bajo"</formula>
    </cfRule>
  </conditionalFormatting>
  <conditionalFormatting sqref="U27">
    <cfRule type="cellIs" dxfId="120" priority="121" operator="equal">
      <formula>"Extremo"</formula>
    </cfRule>
  </conditionalFormatting>
  <conditionalFormatting sqref="AQ27">
    <cfRule type="cellIs" dxfId="119" priority="117" operator="equal">
      <formula>"Extremo"</formula>
    </cfRule>
  </conditionalFormatting>
  <conditionalFormatting sqref="AQ27">
    <cfRule type="cellIs" dxfId="118" priority="118" operator="equal">
      <formula>"Alto"</formula>
    </cfRule>
  </conditionalFormatting>
  <conditionalFormatting sqref="AQ27">
    <cfRule type="cellIs" dxfId="117" priority="119" operator="equal">
      <formula>"Moderado"</formula>
    </cfRule>
  </conditionalFormatting>
  <conditionalFormatting sqref="AQ27">
    <cfRule type="cellIs" dxfId="116" priority="120" operator="equal">
      <formula>"Bajo"</formula>
    </cfRule>
  </conditionalFormatting>
  <conditionalFormatting sqref="M27">
    <cfRule type="cellIs" dxfId="115" priority="112" operator="equal">
      <formula>$U$12</formula>
    </cfRule>
    <cfRule type="cellIs" dxfId="114" priority="113" operator="equal">
      <formula>$U$13</formula>
    </cfRule>
    <cfRule type="cellIs" dxfId="113" priority="114" operator="equal">
      <formula>$U$14</formula>
    </cfRule>
    <cfRule type="cellIs" dxfId="112" priority="115" operator="equal">
      <formula>$U$15</formula>
    </cfRule>
    <cfRule type="cellIs" dxfId="111" priority="116" operator="equal">
      <formula>$U$16</formula>
    </cfRule>
  </conditionalFormatting>
  <conditionalFormatting sqref="M22">
    <cfRule type="cellIs" dxfId="110" priority="107" operator="equal">
      <formula>$U$12</formula>
    </cfRule>
    <cfRule type="cellIs" dxfId="109" priority="108" operator="equal">
      <formula>$U$13</formula>
    </cfRule>
    <cfRule type="cellIs" dxfId="108" priority="109" operator="equal">
      <formula>$U$14</formula>
    </cfRule>
    <cfRule type="cellIs" dxfId="107" priority="110" operator="equal">
      <formula>$U$15</formula>
    </cfRule>
    <cfRule type="cellIs" dxfId="106" priority="111" operator="equal">
      <formula>$U$16</formula>
    </cfRule>
  </conditionalFormatting>
  <conditionalFormatting sqref="O32">
    <cfRule type="cellIs" dxfId="105" priority="102" operator="equal">
      <formula>"catastrofico"</formula>
    </cfRule>
  </conditionalFormatting>
  <conditionalFormatting sqref="O32">
    <cfRule type="cellIs" dxfId="104" priority="103" operator="equal">
      <formula>"Mayor"</formula>
    </cfRule>
  </conditionalFormatting>
  <conditionalFormatting sqref="O32">
    <cfRule type="cellIs" dxfId="103" priority="104" operator="equal">
      <formula>"Moderado"</formula>
    </cfRule>
  </conditionalFormatting>
  <conditionalFormatting sqref="O32">
    <cfRule type="cellIs" dxfId="102" priority="105" operator="equal">
      <formula>"menor"</formula>
    </cfRule>
  </conditionalFormatting>
  <conditionalFormatting sqref="O32">
    <cfRule type="cellIs" dxfId="101" priority="106" operator="equal">
      <formula>"leve"</formula>
    </cfRule>
  </conditionalFormatting>
  <conditionalFormatting sqref="K32">
    <cfRule type="cellIs" dxfId="100" priority="92" operator="equal">
      <formula>"Muy Alta"</formula>
    </cfRule>
  </conditionalFormatting>
  <conditionalFormatting sqref="K32">
    <cfRule type="cellIs" dxfId="99" priority="93" operator="equal">
      <formula>"Alta"</formula>
    </cfRule>
  </conditionalFormatting>
  <conditionalFormatting sqref="K32">
    <cfRule type="cellIs" dxfId="98" priority="94" operator="equal">
      <formula>"Media"</formula>
    </cfRule>
  </conditionalFormatting>
  <conditionalFormatting sqref="K32">
    <cfRule type="cellIs" dxfId="97" priority="95" operator="equal">
      <formula>"Baja"</formula>
    </cfRule>
  </conditionalFormatting>
  <conditionalFormatting sqref="K32">
    <cfRule type="cellIs" dxfId="96" priority="96" operator="equal">
      <formula>"Muy Baja"</formula>
    </cfRule>
  </conditionalFormatting>
  <conditionalFormatting sqref="Q32">
    <cfRule type="cellIs" dxfId="95" priority="87" operator="equal">
      <formula>"catastrofico"</formula>
    </cfRule>
  </conditionalFormatting>
  <conditionalFormatting sqref="Q32">
    <cfRule type="cellIs" dxfId="94" priority="88" operator="equal">
      <formula>"Mayor"</formula>
    </cfRule>
  </conditionalFormatting>
  <conditionalFormatting sqref="Q32">
    <cfRule type="cellIs" dxfId="93" priority="89" operator="equal">
      <formula>"Moderado"</formula>
    </cfRule>
  </conditionalFormatting>
  <conditionalFormatting sqref="Q32">
    <cfRule type="cellIs" dxfId="92" priority="90" operator="equal">
      <formula>"menor"</formula>
    </cfRule>
  </conditionalFormatting>
  <conditionalFormatting sqref="Q32">
    <cfRule type="cellIs" dxfId="91" priority="91" operator="equal">
      <formula>"leve"</formula>
    </cfRule>
  </conditionalFormatting>
  <conditionalFormatting sqref="T32">
    <cfRule type="cellIs" dxfId="90" priority="97" operator="equal">
      <formula>#REF!</formula>
    </cfRule>
    <cfRule type="cellIs" dxfId="89" priority="98" operator="equal">
      <formula>#REF!</formula>
    </cfRule>
    <cfRule type="cellIs" dxfId="88" priority="99" operator="equal">
      <formula>#REF!</formula>
    </cfRule>
    <cfRule type="cellIs" dxfId="87" priority="100" operator="equal">
      <formula>#REF!</formula>
    </cfRule>
    <cfRule type="cellIs" dxfId="86" priority="101" operator="equal">
      <formula>#REF!</formula>
    </cfRule>
  </conditionalFormatting>
  <conditionalFormatting sqref="S32">
    <cfRule type="cellIs" dxfId="85" priority="82" operator="equal">
      <formula>"catastrofico"</formula>
    </cfRule>
  </conditionalFormatting>
  <conditionalFormatting sqref="S32">
    <cfRule type="cellIs" dxfId="84" priority="83" operator="equal">
      <formula>"Mayor"</formula>
    </cfRule>
  </conditionalFormatting>
  <conditionalFormatting sqref="S32">
    <cfRule type="cellIs" dxfId="83" priority="84" operator="equal">
      <formula>"Moderado"</formula>
    </cfRule>
  </conditionalFormatting>
  <conditionalFormatting sqref="S32">
    <cfRule type="cellIs" dxfId="82" priority="85" operator="equal">
      <formula>"menor"</formula>
    </cfRule>
  </conditionalFormatting>
  <conditionalFormatting sqref="S32">
    <cfRule type="cellIs" dxfId="81" priority="86" operator="equal">
      <formula>"leve"</formula>
    </cfRule>
  </conditionalFormatting>
  <conditionalFormatting sqref="AN32">
    <cfRule type="cellIs" dxfId="80" priority="77" operator="equal">
      <formula>"Muy Alta"</formula>
    </cfRule>
  </conditionalFormatting>
  <conditionalFormatting sqref="AN32">
    <cfRule type="cellIs" dxfId="79" priority="78" operator="equal">
      <formula>"Alta"</formula>
    </cfRule>
  </conditionalFormatting>
  <conditionalFormatting sqref="AN32">
    <cfRule type="cellIs" dxfId="78" priority="79" operator="equal">
      <formula>"Media"</formula>
    </cfRule>
  </conditionalFormatting>
  <conditionalFormatting sqref="AN32">
    <cfRule type="cellIs" dxfId="77" priority="80" operator="equal">
      <formula>"Baja"</formula>
    </cfRule>
  </conditionalFormatting>
  <conditionalFormatting sqref="AN32">
    <cfRule type="cellIs" dxfId="76" priority="81" operator="equal">
      <formula>"Muy Baja"</formula>
    </cfRule>
  </conditionalFormatting>
  <conditionalFormatting sqref="AP32">
    <cfRule type="cellIs" dxfId="75" priority="72" operator="equal">
      <formula>"Catastrofico"</formula>
    </cfRule>
  </conditionalFormatting>
  <conditionalFormatting sqref="AP32">
    <cfRule type="cellIs" dxfId="74" priority="73" operator="equal">
      <formula>"Mayor"</formula>
    </cfRule>
  </conditionalFormatting>
  <conditionalFormatting sqref="AP32">
    <cfRule type="cellIs" dxfId="73" priority="74" operator="equal">
      <formula>"Moderado"</formula>
    </cfRule>
  </conditionalFormatting>
  <conditionalFormatting sqref="AP32">
    <cfRule type="cellIs" dxfId="72" priority="75" operator="equal">
      <formula>"Menor"</formula>
    </cfRule>
  </conditionalFormatting>
  <conditionalFormatting sqref="AP32">
    <cfRule type="cellIs" dxfId="71" priority="76" operator="equal">
      <formula>"Leve"</formula>
    </cfRule>
  </conditionalFormatting>
  <conditionalFormatting sqref="AR32">
    <cfRule type="cellIs" dxfId="70" priority="71" operator="equal">
      <formula>"Reducir mitigar"</formula>
    </cfRule>
  </conditionalFormatting>
  <conditionalFormatting sqref="AR32">
    <cfRule type="cellIs" dxfId="69" priority="67" operator="equal">
      <formula>"Evitar"</formula>
    </cfRule>
    <cfRule type="cellIs" dxfId="68" priority="68" operator="equal">
      <formula>"Aceptar"</formula>
    </cfRule>
    <cfRule type="cellIs" dxfId="67" priority="69" operator="equal">
      <formula>"reducir transferir"</formula>
    </cfRule>
    <cfRule type="cellIs" dxfId="66" priority="70" operator="equal">
      <formula>"reducir mitigar"</formula>
    </cfRule>
  </conditionalFormatting>
  <conditionalFormatting sqref="U32">
    <cfRule type="cellIs" dxfId="65" priority="64" operator="equal">
      <formula>"Alto"</formula>
    </cfRule>
  </conditionalFormatting>
  <conditionalFormatting sqref="U32">
    <cfRule type="cellIs" dxfId="64" priority="65" operator="equal">
      <formula>"Moderado"</formula>
    </cfRule>
  </conditionalFormatting>
  <conditionalFormatting sqref="U32">
    <cfRule type="cellIs" dxfId="63" priority="66" operator="equal">
      <formula>"Bajo"</formula>
    </cfRule>
  </conditionalFormatting>
  <conditionalFormatting sqref="U32">
    <cfRule type="cellIs" dxfId="62" priority="63" operator="equal">
      <formula>"Extremo"</formula>
    </cfRule>
  </conditionalFormatting>
  <conditionalFormatting sqref="AQ32">
    <cfRule type="cellIs" dxfId="61" priority="59" operator="equal">
      <formula>"Extremo"</formula>
    </cfRule>
  </conditionalFormatting>
  <conditionalFormatting sqref="AQ32">
    <cfRule type="cellIs" dxfId="60" priority="60" operator="equal">
      <formula>"Alto"</formula>
    </cfRule>
  </conditionalFormatting>
  <conditionalFormatting sqref="AQ32">
    <cfRule type="cellIs" dxfId="59" priority="61" operator="equal">
      <formula>"Moderado"</formula>
    </cfRule>
  </conditionalFormatting>
  <conditionalFormatting sqref="AQ32">
    <cfRule type="cellIs" dxfId="58" priority="62" operator="equal">
      <formula>"Bajo"</formula>
    </cfRule>
  </conditionalFormatting>
  <conditionalFormatting sqref="M32">
    <cfRule type="cellIs" dxfId="57" priority="54" operator="equal">
      <formula>$U$12</formula>
    </cfRule>
    <cfRule type="cellIs" dxfId="56" priority="55" operator="equal">
      <formula>$U$13</formula>
    </cfRule>
    <cfRule type="cellIs" dxfId="55" priority="56" operator="equal">
      <formula>$U$14</formula>
    </cfRule>
    <cfRule type="cellIs" dxfId="54" priority="57" operator="equal">
      <formula>$U$15</formula>
    </cfRule>
    <cfRule type="cellIs" dxfId="53" priority="58" operator="equal">
      <formula>$U$16</formula>
    </cfRule>
  </conditionalFormatting>
  <conditionalFormatting sqref="K37">
    <cfRule type="cellIs" dxfId="52" priority="44" operator="equal">
      <formula>"Muy Alta"</formula>
    </cfRule>
  </conditionalFormatting>
  <conditionalFormatting sqref="K37">
    <cfRule type="cellIs" dxfId="51" priority="45" operator="equal">
      <formula>"Alta"</formula>
    </cfRule>
  </conditionalFormatting>
  <conditionalFormatting sqref="K37">
    <cfRule type="cellIs" dxfId="50" priority="46" operator="equal">
      <formula>"Media"</formula>
    </cfRule>
  </conditionalFormatting>
  <conditionalFormatting sqref="K37">
    <cfRule type="cellIs" dxfId="49" priority="47" operator="equal">
      <formula>"Baja"</formula>
    </cfRule>
  </conditionalFormatting>
  <conditionalFormatting sqref="K37">
    <cfRule type="cellIs" dxfId="48" priority="48" operator="equal">
      <formula>"Muy Baja"</formula>
    </cfRule>
  </conditionalFormatting>
  <conditionalFormatting sqref="O37">
    <cfRule type="cellIs" dxfId="47" priority="39" operator="equal">
      <formula>"catastrofico"</formula>
    </cfRule>
  </conditionalFormatting>
  <conditionalFormatting sqref="O37">
    <cfRule type="cellIs" dxfId="46" priority="40" operator="equal">
      <formula>"Mayor"</formula>
    </cfRule>
  </conditionalFormatting>
  <conditionalFormatting sqref="O37">
    <cfRule type="cellIs" dxfId="45" priority="41" operator="equal">
      <formula>"Moderado"</formula>
    </cfRule>
  </conditionalFormatting>
  <conditionalFormatting sqref="O37">
    <cfRule type="cellIs" dxfId="44" priority="42" operator="equal">
      <formula>"menor"</formula>
    </cfRule>
  </conditionalFormatting>
  <conditionalFormatting sqref="O37">
    <cfRule type="cellIs" dxfId="43" priority="43" operator="equal">
      <formula>"leve"</formula>
    </cfRule>
  </conditionalFormatting>
  <conditionalFormatting sqref="Q37">
    <cfRule type="cellIs" dxfId="42" priority="34" operator="equal">
      <formula>"catastrofico"</formula>
    </cfRule>
  </conditionalFormatting>
  <conditionalFormatting sqref="Q37">
    <cfRule type="cellIs" dxfId="41" priority="35" operator="equal">
      <formula>"Mayor"</formula>
    </cfRule>
  </conditionalFormatting>
  <conditionalFormatting sqref="Q37">
    <cfRule type="cellIs" dxfId="40" priority="36" operator="equal">
      <formula>"Moderado"</formula>
    </cfRule>
  </conditionalFormatting>
  <conditionalFormatting sqref="Q37">
    <cfRule type="cellIs" dxfId="39" priority="37" operator="equal">
      <formula>"menor"</formula>
    </cfRule>
  </conditionalFormatting>
  <conditionalFormatting sqref="Q37">
    <cfRule type="cellIs" dxfId="38" priority="38" operator="equal">
      <formula>"leve"</formula>
    </cfRule>
  </conditionalFormatting>
  <conditionalFormatting sqref="T37">
    <cfRule type="cellIs" dxfId="37" priority="49" operator="equal">
      <formula>#REF!</formula>
    </cfRule>
    <cfRule type="cellIs" dxfId="36" priority="50" operator="equal">
      <formula>#REF!</formula>
    </cfRule>
    <cfRule type="cellIs" dxfId="35" priority="51" operator="equal">
      <formula>#REF!</formula>
    </cfRule>
    <cfRule type="cellIs" dxfId="34" priority="52" operator="equal">
      <formula>#REF!</formula>
    </cfRule>
    <cfRule type="cellIs" dxfId="33" priority="53" operator="equal">
      <formula>#REF!</formula>
    </cfRule>
  </conditionalFormatting>
  <conditionalFormatting sqref="S37">
    <cfRule type="cellIs" dxfId="32" priority="29" operator="equal">
      <formula>"catastrofico"</formula>
    </cfRule>
  </conditionalFormatting>
  <conditionalFormatting sqref="S37">
    <cfRule type="cellIs" dxfId="31" priority="30" operator="equal">
      <formula>"Mayor"</formula>
    </cfRule>
  </conditionalFormatting>
  <conditionalFormatting sqref="S37">
    <cfRule type="cellIs" dxfId="30" priority="31" operator="equal">
      <formula>"Moderado"</formula>
    </cfRule>
  </conditionalFormatting>
  <conditionalFormatting sqref="S37">
    <cfRule type="cellIs" dxfId="29" priority="32" operator="equal">
      <formula>"menor"</formula>
    </cfRule>
  </conditionalFormatting>
  <conditionalFormatting sqref="S37">
    <cfRule type="cellIs" dxfId="28" priority="33" operator="equal">
      <formula>"leve"</formula>
    </cfRule>
  </conditionalFormatting>
  <conditionalFormatting sqref="AN37">
    <cfRule type="cellIs" dxfId="27" priority="24" operator="equal">
      <formula>"Muy Alta"</formula>
    </cfRule>
  </conditionalFormatting>
  <conditionalFormatting sqref="AN37">
    <cfRule type="cellIs" dxfId="26" priority="25" operator="equal">
      <formula>"Alta"</formula>
    </cfRule>
  </conditionalFormatting>
  <conditionalFormatting sqref="AN37">
    <cfRule type="cellIs" dxfId="25" priority="26" operator="equal">
      <formula>"Media"</formula>
    </cfRule>
  </conditionalFormatting>
  <conditionalFormatting sqref="AN37">
    <cfRule type="cellIs" dxfId="24" priority="27" operator="equal">
      <formula>"Baja"</formula>
    </cfRule>
  </conditionalFormatting>
  <conditionalFormatting sqref="AN37">
    <cfRule type="cellIs" dxfId="23" priority="28" operator="equal">
      <formula>"Muy Baja"</formula>
    </cfRule>
  </conditionalFormatting>
  <conditionalFormatting sqref="AP37">
    <cfRule type="cellIs" dxfId="22" priority="19" operator="equal">
      <formula>"Catastrofico"</formula>
    </cfRule>
  </conditionalFormatting>
  <conditionalFormatting sqref="AP37">
    <cfRule type="cellIs" dxfId="21" priority="20" operator="equal">
      <formula>"Mayor"</formula>
    </cfRule>
  </conditionalFormatting>
  <conditionalFormatting sqref="AP37">
    <cfRule type="cellIs" dxfId="20" priority="21" operator="equal">
      <formula>"Moderado"</formula>
    </cfRule>
  </conditionalFormatting>
  <conditionalFormatting sqref="AP37">
    <cfRule type="cellIs" dxfId="19" priority="22" operator="equal">
      <formula>"Menor"</formula>
    </cfRule>
  </conditionalFormatting>
  <conditionalFormatting sqref="AP37">
    <cfRule type="cellIs" dxfId="18" priority="23" operator="equal">
      <formula>"Leve"</formula>
    </cfRule>
  </conditionalFormatting>
  <conditionalFormatting sqref="AR37">
    <cfRule type="cellIs" dxfId="17" priority="18" operator="equal">
      <formula>"Reducir mitigar"</formula>
    </cfRule>
  </conditionalFormatting>
  <conditionalFormatting sqref="AR37">
    <cfRule type="cellIs" dxfId="16" priority="14" operator="equal">
      <formula>"Evitar"</formula>
    </cfRule>
    <cfRule type="cellIs" dxfId="15" priority="15" operator="equal">
      <formula>"Aceptar"</formula>
    </cfRule>
    <cfRule type="cellIs" dxfId="14" priority="16" operator="equal">
      <formula>"reducir transferir"</formula>
    </cfRule>
    <cfRule type="cellIs" dxfId="13" priority="17" operator="equal">
      <formula>"reducir mitigar"</formula>
    </cfRule>
  </conditionalFormatting>
  <conditionalFormatting sqref="AQ37">
    <cfRule type="cellIs" dxfId="12" priority="10" operator="equal">
      <formula>"Extremo"</formula>
    </cfRule>
  </conditionalFormatting>
  <conditionalFormatting sqref="AQ37">
    <cfRule type="cellIs" dxfId="11" priority="11" operator="equal">
      <formula>"Alto"</formula>
    </cfRule>
  </conditionalFormatting>
  <conditionalFormatting sqref="AQ37">
    <cfRule type="cellIs" dxfId="10" priority="12" operator="equal">
      <formula>"Moderado"</formula>
    </cfRule>
  </conditionalFormatting>
  <conditionalFormatting sqref="AQ37">
    <cfRule type="cellIs" dxfId="9" priority="13" operator="equal">
      <formula>"Bajo"</formula>
    </cfRule>
  </conditionalFormatting>
  <conditionalFormatting sqref="U37">
    <cfRule type="cellIs" dxfId="8" priority="6" operator="equal">
      <formula>"Extremo"</formula>
    </cfRule>
  </conditionalFormatting>
  <conditionalFormatting sqref="U37">
    <cfRule type="cellIs" dxfId="7" priority="7" operator="equal">
      <formula>"Alto"</formula>
    </cfRule>
  </conditionalFormatting>
  <conditionalFormatting sqref="U37">
    <cfRule type="cellIs" dxfId="6" priority="8" operator="equal">
      <formula>"Moderado"</formula>
    </cfRule>
  </conditionalFormatting>
  <conditionalFormatting sqref="U37">
    <cfRule type="cellIs" dxfId="5" priority="9" operator="equal">
      <formula>"Bajo"</formula>
    </cfRule>
  </conditionalFormatting>
  <conditionalFormatting sqref="M37">
    <cfRule type="cellIs" dxfId="4" priority="1" operator="equal">
      <formula>$U$12</formula>
    </cfRule>
    <cfRule type="cellIs" dxfId="3" priority="2" operator="equal">
      <formula>$U$13</formula>
    </cfRule>
    <cfRule type="cellIs" dxfId="2" priority="3" operator="equal">
      <formula>$U$14</formula>
    </cfRule>
    <cfRule type="cellIs" dxfId="1" priority="4" operator="equal">
      <formula>$U$15</formula>
    </cfRule>
    <cfRule type="cellIs" dxfId="0" priority="5" operator="equal">
      <formula>$U$16</formula>
    </cfRule>
  </conditionalFormatting>
  <dataValidations count="13">
    <dataValidation type="list" allowBlank="1" showInputMessage="1" showErrorMessage="1" sqref="AR12 AR17 AR22 AR27 AR32 AR37">
      <formula1>"Reducir mitigar,Reducir Transferir,Aceptar,Evitar"</formula1>
    </dataValidation>
    <dataValidation type="list" allowBlank="1" showInputMessage="1" showErrorMessage="1" sqref="G12:H12 G17:H17 G27:H27 G22:H22 G32:H32 G37:H37">
      <formula1>"Procesos,Evento externo,Talento humano,Tecnologias,Infraestructura"</formula1>
    </dataValidation>
    <dataValidation type="list" allowBlank="1" showInputMessage="1" showErrorMessage="1" sqref="B12:B41">
      <formula1>"Posibilidad de perdidad economica,Posibilidad de perdida reputacional,Posibilidad de perdida economica y reputacional,Posibilidad de perdida reputacional y economica"</formula1>
    </dataValidation>
    <dataValidation type="list" allowBlank="1" showInputMessage="1" showErrorMessage="1" sqref="F12:F41">
      <formula1>"A Ejecucion y administracion de procesos,B Fraude externo,C Fraude interno,D Fallas teconologicas,E Relaciones laborales,F Usuarios productos y practicas organizacionales,G Daños activos fisicos"</formula1>
    </dataValidation>
    <dataValidation type="list" allowBlank="1" showInputMessage="1" showErrorMessage="1" sqref="M12:M41">
      <formula1>"N/A,menor a 10 SMLMV,ENTRE 10 Y 50 SMLMV,entre 50 y 100 SMLMV,entre 100 y 500 SMLMV,Mayor a 500 SMLMV"</formula1>
    </dataValidation>
    <dataValidation type="list" allowBlank="1" showInputMessage="1" showErrorMessage="1" sqref="J5">
      <formula1>"Estrategico,Misional,Apoyo"</formula1>
    </dataValidation>
    <dataValidation type="list" allowBlank="1" showInputMessage="1" showErrorMessage="1" sqref="BB12:BB41">
      <formula1>"Sin Iniciar,En proceso,Cerrado"</formula1>
    </dataValidation>
    <dataValidation type="list" allowBlank="1" showInputMessage="1" showErrorMessage="1" sqref="P12:P41">
      <formula1>$BH$1:$BH$6</formula1>
    </dataValidation>
    <dataValidation type="list" allowBlank="1" showInputMessage="1" showErrorMessage="1" sqref="AA12:AA41">
      <formula1>"Preventivo,Detectivo,Correctivo,NA"</formula1>
    </dataValidation>
    <dataValidation type="list" allowBlank="1" showInputMessage="1" showErrorMessage="1" sqref="AD12:AD41">
      <formula1>"Manual,Automatico,NA"</formula1>
    </dataValidation>
    <dataValidation type="list" allowBlank="1" showInputMessage="1" showErrorMessage="1" sqref="AF12:AF41">
      <formula1>"Documentado,Sin Documentar,NA"</formula1>
    </dataValidation>
    <dataValidation type="list" allowBlank="1" showInputMessage="1" showErrorMessage="1" sqref="AG12:AG41">
      <formula1>"Continua,Aleatoria,NA"</formula1>
    </dataValidation>
    <dataValidation type="list" allowBlank="1" showInputMessage="1" showErrorMessage="1" sqref="AH12:AH41">
      <formula1>"Con Registro,Sin Registro,NA"</formula1>
    </dataValidation>
  </dataValidation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CONTEXTO</vt:lpstr>
      <vt:lpstr>48 GADCA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2023-06-20T20:53:09Z</dcterms:modified>
</cp:coreProperties>
</file>