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06679384cc3c3f/Escritorio/FURAG/"/>
    </mc:Choice>
  </mc:AlternateContent>
  <xr:revisionPtr revIDLastSave="1" documentId="8_{14BF50A3-AF8A-4814-920D-5547E8C52E85}" xr6:coauthVersionLast="47" xr6:coauthVersionMax="47" xr10:uidLastSave="{DEE61F42-A35D-4C14-A5CA-1803795A2B34}"/>
  <bookViews>
    <workbookView xWindow="-110" yWindow="-110" windowWidth="19420" windowHeight="10300" tabRatio="853" activeTab="2" xr2:uid="{00000000-000D-0000-FFFF-FFFF00000000}"/>
  </bookViews>
  <sheets>
    <sheet name="CUADRO DE MANDO" sheetId="1" r:id="rId1"/>
    <sheet name="LISTAS" sheetId="5" state="hidden" r:id="rId2"/>
    <sheet name="INDICADOR 2" sheetId="27" r:id="rId3"/>
    <sheet name="PRESUPUESTO" sheetId="41" r:id="rId4"/>
  </sheets>
  <definedNames>
    <definedName name="_xlnm._FilterDatabase" localSheetId="0" hidden="1">'CUADRO DE MANDO'!$A$6:$R$6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7" l="1"/>
  <c r="E17" i="27"/>
  <c r="B16" i="27"/>
  <c r="A12" i="27"/>
  <c r="C12" i="27"/>
  <c r="N12" i="27"/>
  <c r="H12" i="27"/>
  <c r="I9" i="27"/>
  <c r="E9" i="27"/>
  <c r="C9" i="27"/>
  <c r="A9" i="27"/>
  <c r="A30" i="27"/>
  <c r="A27" i="27"/>
  <c r="A24" i="27"/>
  <c r="A21" i="27"/>
  <c r="A19" i="27"/>
  <c r="C17" i="27"/>
  <c r="N16" i="27"/>
  <c r="K16" i="27"/>
  <c r="H16" i="27"/>
  <c r="E16" i="27"/>
  <c r="Q16" i="27" s="1"/>
  <c r="D12" i="27"/>
  <c r="N17" i="27" l="1"/>
  <c r="K17" i="27"/>
  <c r="H17" i="27"/>
  <c r="Z10" i="1"/>
  <c r="Z9" i="1"/>
  <c r="Z8" i="1"/>
  <c r="Z7" i="1"/>
  <c r="Z14" i="1"/>
  <c r="Z11" i="1"/>
  <c r="A8" i="1"/>
  <c r="A9" i="1"/>
  <c r="A10" i="1"/>
  <c r="A11" i="1"/>
  <c r="A12" i="1"/>
  <c r="A13" i="1"/>
  <c r="A14" i="1"/>
  <c r="Z12" i="1" l="1"/>
  <c r="Z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tc={03422DD1-6580-4106-BD9B-55846142E15B}</author>
    <author>tc={276A9729-953E-4903-B937-440E60EAC961}</author>
    <author>tc={88632900-31FE-46C8-86CA-DEEB413C0A83}</author>
    <author>tc={FBF59F64-BC30-414E-933E-A534C9277D8E}</author>
    <author>tc={25CC76E9-9712-4075-B5A3-108E2284C78B}</author>
    <author>tc={AE34C207-AE55-429A-9053-E0E33FF1E0CA}</author>
  </authors>
  <commentList>
    <comment ref="E9" authorId="0" shapeId="0" xr:uid="{03422DD1-6580-4106-BD9B-55846142E15B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  <comment ref="E10" authorId="1" shapeId="0" xr:uid="{276A9729-953E-4903-B937-440E60EAC961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  <comment ref="E17" authorId="2" shapeId="0" xr:uid="{88632900-31FE-46C8-86CA-DEEB413C0A8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  <comment ref="E18" authorId="3" shapeId="0" xr:uid="{FBF59F64-BC30-414E-933E-A534C9277D8E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  <comment ref="E22" authorId="4" shapeId="0" xr:uid="{25CC76E9-9712-4075-B5A3-108E2284C78B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  <comment ref="E23" authorId="5" shapeId="0" xr:uid="{AE34C207-AE55-429A-9053-E0E33FF1E0CA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verbo en participio pasado</t>
        </r>
      </text>
    </comment>
  </commentList>
</comments>
</file>

<file path=xl/sharedStrings.xml><?xml version="1.0" encoding="utf-8"?>
<sst xmlns="http://schemas.openxmlformats.org/spreadsheetml/2006/main" count="367" uniqueCount="221">
  <si>
    <t>ALCALDÍA DISTRITAL DE CARTAGENA DE INDIAS</t>
  </si>
  <si>
    <r>
      <rPr>
        <b/>
        <sz val="10"/>
        <rFont val="Calibri"/>
        <family val="2"/>
      </rPr>
      <t>Codigo:</t>
    </r>
    <r>
      <rPr>
        <sz val="10"/>
        <rFont val="Calibri"/>
        <family val="2"/>
      </rPr>
      <t xml:space="preserve"> GADCA03-F001</t>
    </r>
  </si>
  <si>
    <t xml:space="preserve">MACROPROCESO : GESTIÓN ADMINISTRATIVA </t>
  </si>
  <si>
    <r>
      <rPr>
        <b/>
        <sz val="10"/>
        <rFont val="Calibri"/>
        <family val="2"/>
      </rPr>
      <t xml:space="preserve">Versiòn: </t>
    </r>
    <r>
      <rPr>
        <sz val="10"/>
        <rFont val="Calibri"/>
        <family val="2"/>
      </rPr>
      <t>2.0</t>
    </r>
  </si>
  <si>
    <t>PROCESO/SUBPROCESO:  CALIDAD/ SEGUIMIENTO ANALISIS Y MEJORA</t>
  </si>
  <si>
    <r>
      <rPr>
        <b/>
        <sz val="10"/>
        <rFont val="Calibri"/>
        <family val="2"/>
      </rPr>
      <t>Fecha:</t>
    </r>
    <r>
      <rPr>
        <sz val="10"/>
        <rFont val="Calibri"/>
        <family val="2"/>
      </rPr>
      <t xml:space="preserve"> 15/02/2022</t>
    </r>
  </si>
  <si>
    <t>MATRIZ DE INDICADORES</t>
  </si>
  <si>
    <r>
      <rPr>
        <b/>
        <sz val="10"/>
        <rFont val="Calibri"/>
        <family val="2"/>
      </rPr>
      <t xml:space="preserve">Pagna: </t>
    </r>
    <r>
      <rPr>
        <sz val="10"/>
        <rFont val="Calibri"/>
        <family val="2"/>
      </rPr>
      <t>1 de 1</t>
    </r>
  </si>
  <si>
    <t>INFORMACIÓN GENERAL</t>
  </si>
  <si>
    <t>SEGUIMIENTO</t>
  </si>
  <si>
    <t># INDICADOR</t>
  </si>
  <si>
    <t>MACROPROCESO</t>
  </si>
  <si>
    <t>PROCESO</t>
  </si>
  <si>
    <t>SUBPROCESO</t>
  </si>
  <si>
    <t>NOMBRE DEL INDICADOR</t>
  </si>
  <si>
    <t>PROPÓSITO</t>
  </si>
  <si>
    <t>TIPO</t>
  </si>
  <si>
    <t>FÓRMULA</t>
  </si>
  <si>
    <t>ORIGEN DE DATOS</t>
  </si>
  <si>
    <t>META</t>
  </si>
  <si>
    <t>FRECUENCIA</t>
  </si>
  <si>
    <t>UNIDAD DE MEDIDA</t>
  </si>
  <si>
    <t>RESPONSABLE DE LA MEDICIÓN Y EL ANÁLISIS DE DATOS</t>
  </si>
  <si>
    <t>AVANCE 
Mes1</t>
  </si>
  <si>
    <t>AVANCE 
Mes2</t>
  </si>
  <si>
    <t>AVANCE 
Mes3</t>
  </si>
  <si>
    <t>AVANCE 
Mes4</t>
  </si>
  <si>
    <t>AVANCE 
Mes5</t>
  </si>
  <si>
    <t>AVANCE 
Mes6</t>
  </si>
  <si>
    <t>AVANCE 
Mes7</t>
  </si>
  <si>
    <t>AVANCE 
Mes8</t>
  </si>
  <si>
    <t>AVANCE 
Mes9</t>
  </si>
  <si>
    <t>AVANCE 
Mes10</t>
  </si>
  <si>
    <t>AVANCE 
Mes11</t>
  </si>
  <si>
    <t>AVANCE 
Mes12</t>
  </si>
  <si>
    <t>PROMEDIO</t>
  </si>
  <si>
    <t>MACROPROCESO GESTIÓN ADMINISTRATIVA</t>
  </si>
  <si>
    <t>ADMINISTRACIÓN DE TALENTO HUMANO</t>
  </si>
  <si>
    <t>PLANEACIÓN ESTRATEGICA DEL TALENTO HUMANO</t>
  </si>
  <si>
    <t xml:space="preserve">Avance ejecutado del plan estrategico de talento humano </t>
  </si>
  <si>
    <t>Medir el avance en la ejecución de las actividades planeadas de acuerdo al Plan Estratégico de Talento Humano</t>
  </si>
  <si>
    <t>Eficacia</t>
  </si>
  <si>
    <t>(N° de actividades ejecutadas del Plan Estratégico de Talento Humano / Total de actividades planeadas en el Plan Estrategico de Talento Humano) X 100%</t>
  </si>
  <si>
    <t>Plan Institucional de Gestión Estratégica de Talento Humano</t>
  </si>
  <si>
    <t>Trimestral</t>
  </si>
  <si>
    <t>Porcentaje</t>
  </si>
  <si>
    <t>Líder Planeación Estratégica de Talento HUmano</t>
  </si>
  <si>
    <t>Avance ejecutado del plan de acción de la Política de Integridad</t>
  </si>
  <si>
    <t>Medir el avance de las actividades planeadas en la ejecución de la política de integridad con relación a lo esperado en la fecha de medición</t>
  </si>
  <si>
    <t>(N° de actividades del plan de acción de la politica de integridad / Total de actividades planeadas en el plan de acción de la política de integridad) X 100%</t>
  </si>
  <si>
    <t>Plan de Acción Política de Integridad</t>
  </si>
  <si>
    <t>Líder Política de Integridad</t>
  </si>
  <si>
    <t>ADMINISTRACIÓN DEL TALENTO HUMANO</t>
  </si>
  <si>
    <t>Avance cubierto de Vacantes</t>
  </si>
  <si>
    <t>Calcular la cobertura anual de las vacantes de planta generadas</t>
  </si>
  <si>
    <t>(N° de cargos cubiertos / Total planta de cargos) X 100%</t>
  </si>
  <si>
    <t>Actas de Nombramiento</t>
  </si>
  <si>
    <t>Líder de Gestión de Personal</t>
  </si>
  <si>
    <t>Avance cubierto de Vacantes a tiempo</t>
  </si>
  <si>
    <t>Calcular la cobertura de vacantes dentro del termino no mayor a 2 meses</t>
  </si>
  <si>
    <t>(N° de vacantes cubiertas en menos de 2 meses a partir de su publicación / Total de vacantes generadas en el semestre) X 100%</t>
  </si>
  <si>
    <t>Semestral</t>
  </si>
  <si>
    <t>Pagos realizados a tiempo</t>
  </si>
  <si>
    <t>Medir el cumplimiento de los pagos en los días establecidos en el calendario de pagos</t>
  </si>
  <si>
    <t>(N° de pagos realizados en el día estipulado en el calendario de pagos en el mes / Total de pagos planeados en el mes) X 100%</t>
  </si>
  <si>
    <t>Registros de nómina</t>
  </si>
  <si>
    <t>Líder Gestión de Nómina</t>
  </si>
  <si>
    <t>Errores nómina presentados</t>
  </si>
  <si>
    <t>Medir el número de errores cometidos en la ejecución de la nómina en el mes</t>
  </si>
  <si>
    <t>N° de errores cometidos en la ejecución de la nómina en el mes</t>
  </si>
  <si>
    <t>Número</t>
  </si>
  <si>
    <t>Novedades presentadas extemporaneas</t>
  </si>
  <si>
    <t>Medir el número de novedades registradas de manera extemporanea en el mes</t>
  </si>
  <si>
    <t>N° de novedades registradas de manera extemporanea en el mes</t>
  </si>
  <si>
    <t>Registros de novedades</t>
  </si>
  <si>
    <t>Vacaciones otorgadas a tiempo</t>
  </si>
  <si>
    <t>Medir el procentaje de funcionarios que toman sus vacaciones dentro de los 12 meses siguientes a la causación de su derecho a disfrutarlas</t>
  </si>
  <si>
    <t>(N° de funcionarios que toman sus vacaciones dentro de los 12 meses siguientes a la fecha de causación de su derecho a disfrutarlas) / (Total de funcionarios con derecho a disfrute de vacaciones causadas en el año) X 100%</t>
  </si>
  <si>
    <t>Resolución de vacaciones</t>
  </si>
  <si>
    <t xml:space="preserve">Anual </t>
  </si>
  <si>
    <t>DESARROLLO Y CRECIMIENTO DEL TALENTO HUMANO</t>
  </si>
  <si>
    <t>Bonos e incentivos entregados oportunamente</t>
  </si>
  <si>
    <t>Medir los bonos e incentivos entregados en el periodo que se solicitan y cumplen los requisitos</t>
  </si>
  <si>
    <t>(N°de bonos e incentivos entregados en el periodo) / (Total solicitados y cumplimiento de requisitos) X100%</t>
  </si>
  <si>
    <t>Resoluciones de incentivos y solicitados</t>
  </si>
  <si>
    <t>Líder Bienestar e Incentivos</t>
  </si>
  <si>
    <t>Avance ejecutado actividades de bienestar social</t>
  </si>
  <si>
    <t>Medir el nivel de cumplimiento de las actividades de bienestar planeadas en el mes</t>
  </si>
  <si>
    <r>
      <t>(N° de actividades del plan de  bienestar e incentivos ejecutadas / total de actividades del plan de bienestar e incentivos planeadas para ejecutar en el mes) X 100</t>
    </r>
    <r>
      <rPr>
        <strike/>
        <sz val="10"/>
        <rFont val="Calibri"/>
        <family val="2"/>
      </rPr>
      <t>%</t>
    </r>
  </si>
  <si>
    <t>Registros de las actividades
Plan Institucional de Bienestar e Incentivos</t>
  </si>
  <si>
    <t>Avance ejecutado de actividades de bienestar</t>
  </si>
  <si>
    <t>Medir el porcentaje de funcionarios participantes en las actividades de bienestar con relación a lo proyectado</t>
  </si>
  <si>
    <t>(N° de funcionarios participantes en las actividades de bienestar /Total de participantes proyectados por actividad) X 100%</t>
  </si>
  <si>
    <t>Listas de asistencia a las actividades del Plan Institucional de Bienestar Social e Incentivos</t>
  </si>
  <si>
    <t>Avance de satisfacción de actividades de bienestar</t>
  </si>
  <si>
    <t>Medir el porcentaje de funcionarios que evaluan positivamente las actividades del Plan Institucional de Bienestar e Incentivos.</t>
  </si>
  <si>
    <t>(N° de funcionarios que evaluan positivamente las actividades del plan de bienestar / total de funcionarios evaluados) X 100%</t>
  </si>
  <si>
    <t>Resultados de encuestas de las actividades del Plan Institucional de Bienestar e Incentivos</t>
  </si>
  <si>
    <t>Evaluaciones del desempeño laboral aplicadas</t>
  </si>
  <si>
    <t>Medir el porcentaje de Evaluaciones del Desempeño Laboral realizadas a los funcionarios, con relación a las planeadas en el periodo</t>
  </si>
  <si>
    <t>(N° de Evaluaciones del Desempeño Laboral realizadas a funcionarios) / (Total de servidores publicos en carrera administrativa) X 100%</t>
  </si>
  <si>
    <t>Reporte de Evaluaciones del Desempeño Laboral</t>
  </si>
  <si>
    <t>Líder de Evaluación del Desempeño Laboral</t>
  </si>
  <si>
    <t>Evaluaciones del desempeño laboral no conformes intervenidas</t>
  </si>
  <si>
    <t>Medir el porcentaje de intervenciones realizadas a los funcionarios con Evaluación del Desempeño Laboral con puntaje deficiente</t>
  </si>
  <si>
    <t>(N° de intervenciones ejecutadas a funcionarios ) / (Total de intervenciones definidas según resultados de Evaluaciones del Desempeño Laboral) X 100%</t>
  </si>
  <si>
    <t>Plan de Mejoramiento de Evaluación del Desempeño Laboral</t>
  </si>
  <si>
    <t>Avance ejecutado del Plan Institucional de Capacitación (PIC)</t>
  </si>
  <si>
    <t>Medir el avance de las actividades del Plan Institucional de Capacitación, con relación a lo esperado a la fecha</t>
  </si>
  <si>
    <t>(N° de actividades ejecutadas del PIC en el mes) / (Total de actividades planeadas para ejecutar en el mes) X 100%</t>
  </si>
  <si>
    <t>Registros de actividades
Plan Institucional de Capacitaciones</t>
  </si>
  <si>
    <t>Líder Plan Institucional de Capacitaciones</t>
  </si>
  <si>
    <t>Avance ejecutado del PIC</t>
  </si>
  <si>
    <t>Medir el porcentaje de funcionarios participantes en las actividades de Capacitación con relación a lo planeado</t>
  </si>
  <si>
    <t>(N° de funcionarios participantes en las actividades de capacitación / total de participantes proyectados por capacitación) X 100%</t>
  </si>
  <si>
    <t>Listas de asistencia de capacitaciones</t>
  </si>
  <si>
    <t>Avance de satisfacción de actividades de capacitación</t>
  </si>
  <si>
    <t>Medir el porcentaje de funcionarios que evaluan positivamente las actividades del Plan Institucional de Capacitación</t>
  </si>
  <si>
    <t>(N° de funcionarios que evaluan positivamente las actividades del PIC / total de funcionarios evaluados) X 100%</t>
  </si>
  <si>
    <t>Resultados de encuestas de capacitaciones</t>
  </si>
  <si>
    <t>GESTIÓN DEL CONOCIMIENTO Y LA INNOVACIÓN</t>
  </si>
  <si>
    <t>Avance ejecutado del Plan de Acción de la política de Gestión del Conocimiento y la Innovación (GESCO+I)</t>
  </si>
  <si>
    <t>Medir el avance de las actividades planeadas en la ejecución del Plan de Acción de la Política de Gestión del Conocimeinto y la Innovación  (GESCO+I) con relación a lo planeado en el periodo</t>
  </si>
  <si>
    <t>(N° de actividades ejecutadas del Plan de Acción de la Política de Gestión del Conocimiento y la Innovación) / (Total de actividades planeadas del Plan de Acción de la Política de Gestión del Conocimiento y la Innovación) X 100%</t>
  </si>
  <si>
    <t>Plan de Acción de Gestión del Conocimiento y la Innovación</t>
  </si>
  <si>
    <t>Líder de Gestión del Conocimiento y la Innovación</t>
  </si>
  <si>
    <t>RETIRO DEL TALENTO HUMANO</t>
  </si>
  <si>
    <t>Liquidaciones pagadas a tiempo</t>
  </si>
  <si>
    <t>Medir las liquidaciones pagadas dentro de los termino establecidos por ley en con relación a los funcionarios desvinculados</t>
  </si>
  <si>
    <t>(N° de liquidaciones pagadas dentro del termino establecido por ley / total de funcionarios que solicitan la liquidacion en el trimestre X 100%</t>
  </si>
  <si>
    <t>Liquidaciones</t>
  </si>
  <si>
    <t>Líder de Gestión de Nómina</t>
  </si>
  <si>
    <t>SEGURIDAD Y SALUD EN EL TRABAJO</t>
  </si>
  <si>
    <t>Cantidad de accidentes presentados</t>
  </si>
  <si>
    <t>Medir el número de accidentes laborales ocurridos por cada 1.000.000 de horas laboradas</t>
  </si>
  <si>
    <t>Eficiencia</t>
  </si>
  <si>
    <t>(N° total de accidentes laborales en el periodo) / (N° total de horas trabajadas en el periodo) X 1,000,000</t>
  </si>
  <si>
    <t>Reporte de accidentes laborales</t>
  </si>
  <si>
    <t>Mensual</t>
  </si>
  <si>
    <t>Líder de Seguridad y Salud en el Trabajo</t>
  </si>
  <si>
    <t>Cantidad de reubicaciones recomendadas por ARL</t>
  </si>
  <si>
    <t>Medir el porcetaje de reubicaciones originadas por recomendación de la ARL</t>
  </si>
  <si>
    <t>(N° de reubicaciones ejecutadas por recomendación de la ARL en el año) / (N° de reubicaciones originadas por recomendación de la arl en el año) X 100%</t>
  </si>
  <si>
    <t>Reporte de recomendaciones de reubicaciones por parte de la ARL</t>
  </si>
  <si>
    <t>Anual</t>
  </si>
  <si>
    <t>Número de ausentismo</t>
  </si>
  <si>
    <t>Medir el porcentaje de horas de ausentismo laboral por cada 100 horas trabajadas</t>
  </si>
  <si>
    <t>(N° total de horas de ausentismo) / (N° de horas planeadas de trabajo) X 100%</t>
  </si>
  <si>
    <t xml:space="preserve">Registros de ausentismo </t>
  </si>
  <si>
    <t>Nivel de cumplimiento de estandares mínimos de SST</t>
  </si>
  <si>
    <t>Medir el nivel de cumplimiento de los estandares mínimos de SST de acuerdo a la resolución 0312 de 2019</t>
  </si>
  <si>
    <t>% de cumplimiento de los estandares mínimos de SST</t>
  </si>
  <si>
    <t xml:space="preserve">Evaluación de estandares mínimos </t>
  </si>
  <si>
    <t>Codigo: GADCA03-F001</t>
  </si>
  <si>
    <t xml:space="preserve">MACROPROCESO: GESTIÓN ADMINISTRATIVA </t>
  </si>
  <si>
    <t>Versiòn:  2.0</t>
  </si>
  <si>
    <t>PROCESO/ SUBPROCESO:  CALIDAD / SEGUIMIENTO, ANALISIS Y MEJORA</t>
  </si>
  <si>
    <t>Fecha: 21/01/2022</t>
  </si>
  <si>
    <t xml:space="preserve">SEGUIMIENTO A INDICADORES DE GESTION </t>
  </si>
  <si>
    <t>Pagina: 1 de 1</t>
  </si>
  <si>
    <t xml:space="preserve">PERIODO: </t>
  </si>
  <si>
    <t>NOMBRE DE INDICADOR</t>
  </si>
  <si>
    <t>PROPOSITO DEL INDICADOR</t>
  </si>
  <si>
    <t>ESTADO DE CUMPLIMIENTO DEL INDICADOR</t>
  </si>
  <si>
    <t>RESPONSABLE DE LA MEDICION Y ANALISIS DE DATOS</t>
  </si>
  <si>
    <t>FORMULA</t>
  </si>
  <si>
    <t>VARIABLES</t>
  </si>
  <si>
    <t>RESULTADO DEL INDICADOR</t>
  </si>
  <si>
    <t>TRIMESTRES</t>
  </si>
  <si>
    <t>TRIMESTRE 1</t>
  </si>
  <si>
    <t>TRIMESTRE 2</t>
  </si>
  <si>
    <t>TRIMESTRE 3</t>
  </si>
  <si>
    <t>TRIMESTRE 4</t>
  </si>
  <si>
    <t>Ponderado</t>
  </si>
  <si>
    <t>(V1/V2)*100</t>
  </si>
  <si>
    <t>TRIMESTRAL</t>
  </si>
  <si>
    <t>REAL</t>
  </si>
  <si>
    <t>TIPO INDICADOR</t>
  </si>
  <si>
    <t>VARIABLES NÙMEROS</t>
  </si>
  <si>
    <t>V1</t>
  </si>
  <si>
    <t>V2</t>
  </si>
  <si>
    <t>ANALISIS / INTERPRETACIÓN DE RESULTADOS DEL INDICADOR</t>
  </si>
  <si>
    <t>ACCIONES DE MEJORA</t>
  </si>
  <si>
    <t>ACTIVIDAD</t>
  </si>
  <si>
    <t>PRODUCTO</t>
  </si>
  <si>
    <t>PLAZO</t>
  </si>
  <si>
    <t>NIVEL DE CUMPLIMIENTO</t>
  </si>
  <si>
    <t>MENSUAL</t>
  </si>
  <si>
    <t>SEMESTRAL</t>
  </si>
  <si>
    <t>ANUAL</t>
  </si>
  <si>
    <t xml:space="preserve">La actividad pendiente por ejecutar es Asegurar y alinear acciones estrategicas con el PIC y Gestión de Conocimiento. 
2023.02.22  Se encuentra alineado en el eje de Etica y providad pero queda pendiente recibir de manera oficial la confirmación por parte de PIC
2023.02.27  La evidencia corresponde a la información entregada por PIC - Propuestas
2023.03.10  Aún se encuentra en la espera de la entraga oficial por parte del equipo de PIC.
2023.03.16 A la fecha se han adelantando procesos de inducción y reinducción por parte del equipo PIC. Dentro del plan de entrenamiento se divulga la información del Código de Integridad. 
Población impactada: Inducción (Director de Bomberos). Reinducción (Salvavidas y Bomberos - Compañía Bravo). </t>
  </si>
  <si>
    <t>PRESUPUESTO</t>
  </si>
  <si>
    <t>APROPIACIÓN DEFINITIVA</t>
  </si>
  <si>
    <t>MAYO 1</t>
  </si>
  <si>
    <t>MAYO 2</t>
  </si>
  <si>
    <t>JUNIO 1</t>
  </si>
  <si>
    <t>JUNIO 2</t>
  </si>
  <si>
    <t>JULIO 1</t>
  </si>
  <si>
    <t>JULIO 2</t>
  </si>
  <si>
    <t>AGOSTO 1</t>
  </si>
  <si>
    <t>AGOSTO 2</t>
  </si>
  <si>
    <t>SEPTIEMBRE 1</t>
  </si>
  <si>
    <t>SEPTIEMBRE 2</t>
  </si>
  <si>
    <t>OCTUBRE 1</t>
  </si>
  <si>
    <t>OCTUBRE 2</t>
  </si>
  <si>
    <t>NOVIEMBRE 1</t>
  </si>
  <si>
    <t>NOVIEMBRE 2</t>
  </si>
  <si>
    <t>DICIEMBRE 1</t>
  </si>
  <si>
    <t>DICIEMBRE 2</t>
  </si>
  <si>
    <t>FUNCIONAMIENTO</t>
  </si>
  <si>
    <t>Estimulos a los empleados</t>
  </si>
  <si>
    <t>Honorarios y remuneración servicios técnicos</t>
  </si>
  <si>
    <t>Auxilio sindical</t>
  </si>
  <si>
    <t>Autxilio de desplazamiento</t>
  </si>
  <si>
    <t xml:space="preserve">Viaticos </t>
  </si>
  <si>
    <t>PIC</t>
  </si>
  <si>
    <t>Seguridad y Salud en el Trabajo</t>
  </si>
  <si>
    <t>Otros gastos generales</t>
  </si>
  <si>
    <t>Caja menor</t>
  </si>
  <si>
    <t>INVERSIÓN</t>
  </si>
  <si>
    <t>Cartagena hacia la modernidad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</si>
</sst>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trike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8" applyBorder="0">
      <alignment horizontal="center" vertical="center" wrapText="1"/>
    </xf>
    <xf numFmtId="44" fontId="4" fillId="0" borderId="0" applyFont="0" applyFill="0" applyBorder="0" applyAlignment="0" applyProtection="0"/>
  </cellStyleXfs>
  <cellXfs count="159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9" fontId="5" fillId="0" borderId="4" xfId="1" applyFont="1" applyFill="1" applyBorder="1" applyAlignment="1">
      <alignment horizontal="center" vertical="center" wrapText="1"/>
    </xf>
    <xf numFmtId="0" fontId="11" fillId="3" borderId="0" xfId="3" applyFont="1" applyFill="1"/>
    <xf numFmtId="0" fontId="13" fillId="3" borderId="1" xfId="3" applyFont="1" applyFill="1" applyBorder="1" applyAlignment="1">
      <alignment vertical="center"/>
    </xf>
    <xf numFmtId="0" fontId="13" fillId="3" borderId="0" xfId="3" applyFont="1" applyFill="1" applyAlignment="1">
      <alignment vertical="center"/>
    </xf>
    <xf numFmtId="2" fontId="11" fillId="3" borderId="0" xfId="3" applyNumberFormat="1" applyFont="1" applyFill="1"/>
    <xf numFmtId="0" fontId="12" fillId="0" borderId="9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/>
    </xf>
    <xf numFmtId="0" fontId="12" fillId="4" borderId="28" xfId="3" applyFont="1" applyFill="1" applyBorder="1" applyAlignment="1">
      <alignment horizontal="center" vertical="center" wrapText="1"/>
    </xf>
    <xf numFmtId="0" fontId="12" fillId="5" borderId="30" xfId="4" applyNumberFormat="1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 wrapText="1"/>
    </xf>
    <xf numFmtId="0" fontId="17" fillId="3" borderId="4" xfId="5" applyFont="1" applyFill="1" applyBorder="1" applyAlignment="1" applyProtection="1">
      <alignment horizontal="center" vertical="center" wrapText="1"/>
    </xf>
    <xf numFmtId="9" fontId="4" fillId="0" borderId="4" xfId="4" applyFont="1" applyFill="1" applyBorder="1" applyAlignment="1">
      <alignment horizontal="center" vertical="center" wrapText="1"/>
    </xf>
    <xf numFmtId="0" fontId="17" fillId="6" borderId="4" xfId="3" applyFont="1" applyFill="1" applyBorder="1" applyAlignment="1">
      <alignment horizontal="center" vertical="center" wrapText="1"/>
    </xf>
    <xf numFmtId="0" fontId="15" fillId="4" borderId="29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17" fillId="0" borderId="20" xfId="4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textRotation="90" wrapText="1"/>
    </xf>
    <xf numFmtId="0" fontId="8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9" fontId="6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24" fillId="0" borderId="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 wrapText="1" readingOrder="1"/>
    </xf>
    <xf numFmtId="0" fontId="2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 readingOrder="1"/>
    </xf>
    <xf numFmtId="9" fontId="6" fillId="0" borderId="8" xfId="0" applyNumberFormat="1" applyFont="1" applyBorder="1" applyAlignment="1">
      <alignment horizontal="center" vertical="center" wrapText="1" readingOrder="1"/>
    </xf>
    <xf numFmtId="0" fontId="21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9" fontId="24" fillId="0" borderId="4" xfId="0" applyNumberFormat="1" applyFont="1" applyBorder="1" applyAlignment="1">
      <alignment horizontal="center"/>
    </xf>
    <xf numFmtId="0" fontId="0" fillId="0" borderId="4" xfId="0" applyBorder="1"/>
    <xf numFmtId="0" fontId="10" fillId="3" borderId="0" xfId="3" applyFill="1"/>
    <xf numFmtId="0" fontId="10" fillId="3" borderId="31" xfId="3" applyFill="1" applyBorder="1"/>
    <xf numFmtId="0" fontId="10" fillId="3" borderId="5" xfId="3" applyFill="1" applyBorder="1"/>
    <xf numFmtId="16" fontId="11" fillId="3" borderId="3" xfId="3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13" fillId="3" borderId="26" xfId="3" applyFont="1" applyFill="1" applyBorder="1" applyAlignment="1">
      <alignment horizontal="center" vertical="center"/>
    </xf>
    <xf numFmtId="0" fontId="13" fillId="3" borderId="19" xfId="3" applyFont="1" applyFill="1" applyBorder="1" applyAlignment="1">
      <alignment horizontal="center" vertical="center"/>
    </xf>
    <xf numFmtId="0" fontId="13" fillId="3" borderId="27" xfId="3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2" fillId="3" borderId="15" xfId="3" applyFont="1" applyFill="1" applyBorder="1" applyAlignment="1">
      <alignment horizontal="center" vertical="center"/>
    </xf>
    <xf numFmtId="0" fontId="12" fillId="3" borderId="16" xfId="3" applyFont="1" applyFill="1" applyBorder="1" applyAlignment="1">
      <alignment horizontal="center" vertical="center"/>
    </xf>
    <xf numFmtId="0" fontId="12" fillId="3" borderId="17" xfId="3" applyFont="1" applyFill="1" applyBorder="1" applyAlignment="1">
      <alignment horizontal="center" vertical="center"/>
    </xf>
    <xf numFmtId="0" fontId="12" fillId="3" borderId="15" xfId="3" applyFont="1" applyFill="1" applyBorder="1" applyAlignment="1">
      <alignment horizontal="left" vertical="center"/>
    </xf>
    <xf numFmtId="0" fontId="12" fillId="3" borderId="16" xfId="3" applyFont="1" applyFill="1" applyBorder="1" applyAlignment="1">
      <alignment horizontal="left" vertical="center"/>
    </xf>
    <xf numFmtId="0" fontId="12" fillId="3" borderId="17" xfId="3" applyFont="1" applyFill="1" applyBorder="1" applyAlignment="1">
      <alignment horizontal="left" vertical="center"/>
    </xf>
    <xf numFmtId="0" fontId="12" fillId="3" borderId="18" xfId="3" applyFont="1" applyFill="1" applyBorder="1" applyAlignment="1">
      <alignment horizontal="center" vertical="center"/>
    </xf>
    <xf numFmtId="0" fontId="12" fillId="3" borderId="19" xfId="3" applyFont="1" applyFill="1" applyBorder="1" applyAlignment="1">
      <alignment horizontal="center" vertical="center"/>
    </xf>
    <xf numFmtId="0" fontId="12" fillId="3" borderId="20" xfId="3" applyFont="1" applyFill="1" applyBorder="1" applyAlignment="1">
      <alignment horizontal="center" vertical="center"/>
    </xf>
    <xf numFmtId="0" fontId="12" fillId="3" borderId="18" xfId="3" applyFont="1" applyFill="1" applyBorder="1" applyAlignment="1">
      <alignment horizontal="left" vertical="center"/>
    </xf>
    <xf numFmtId="0" fontId="12" fillId="3" borderId="19" xfId="3" applyFont="1" applyFill="1" applyBorder="1" applyAlignment="1">
      <alignment horizontal="left" vertical="center"/>
    </xf>
    <xf numFmtId="0" fontId="12" fillId="3" borderId="20" xfId="3" applyFont="1" applyFill="1" applyBorder="1" applyAlignment="1">
      <alignment horizontal="left" vertical="center"/>
    </xf>
    <xf numFmtId="0" fontId="12" fillId="3" borderId="18" xfId="3" applyFont="1" applyFill="1" applyBorder="1" applyAlignment="1">
      <alignment horizontal="center" vertical="center" wrapText="1"/>
    </xf>
    <xf numFmtId="0" fontId="12" fillId="3" borderId="19" xfId="3" applyFont="1" applyFill="1" applyBorder="1" applyAlignment="1">
      <alignment horizontal="center" vertical="center" wrapText="1"/>
    </xf>
    <xf numFmtId="0" fontId="12" fillId="3" borderId="20" xfId="3" applyFont="1" applyFill="1" applyBorder="1" applyAlignment="1">
      <alignment horizontal="center" vertical="center" wrapText="1"/>
    </xf>
    <xf numFmtId="0" fontId="12" fillId="3" borderId="21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center"/>
    </xf>
    <xf numFmtId="0" fontId="12" fillId="3" borderId="23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left" vertical="center"/>
    </xf>
    <xf numFmtId="0" fontId="12" fillId="3" borderId="22" xfId="3" applyFont="1" applyFill="1" applyBorder="1" applyAlignment="1">
      <alignment horizontal="left" vertical="center"/>
    </xf>
    <xf numFmtId="0" fontId="12" fillId="3" borderId="23" xfId="3" applyFont="1" applyFill="1" applyBorder="1" applyAlignment="1">
      <alignment horizontal="left" vertical="center"/>
    </xf>
    <xf numFmtId="0" fontId="11" fillId="3" borderId="24" xfId="3" applyFont="1" applyFill="1" applyBorder="1" applyAlignment="1">
      <alignment horizontal="center" vertical="center" wrapText="1"/>
    </xf>
    <xf numFmtId="0" fontId="11" fillId="3" borderId="25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/>
    </xf>
    <xf numFmtId="0" fontId="12" fillId="3" borderId="27" xfId="3" applyFont="1" applyFill="1" applyBorder="1" applyAlignment="1">
      <alignment horizontal="center" vertical="center"/>
    </xf>
    <xf numFmtId="0" fontId="12" fillId="4" borderId="29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12" fillId="4" borderId="26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center" wrapText="1"/>
    </xf>
    <xf numFmtId="0" fontId="12" fillId="4" borderId="26" xfId="4" applyNumberFormat="1" applyFont="1" applyFill="1" applyBorder="1" applyAlignment="1">
      <alignment horizontal="center" vertical="center"/>
    </xf>
    <xf numFmtId="0" fontId="12" fillId="4" borderId="19" xfId="4" applyNumberFormat="1" applyFont="1" applyFill="1" applyBorder="1" applyAlignment="1">
      <alignment horizontal="center" vertical="center"/>
    </xf>
    <xf numFmtId="0" fontId="12" fillId="4" borderId="27" xfId="4" applyNumberFormat="1" applyFont="1" applyFill="1" applyBorder="1" applyAlignment="1">
      <alignment horizontal="center" vertical="center"/>
    </xf>
    <xf numFmtId="0" fontId="11" fillId="3" borderId="24" xfId="3" applyFont="1" applyFill="1" applyBorder="1" applyAlignment="1">
      <alignment horizontal="center" vertical="center"/>
    </xf>
    <xf numFmtId="0" fontId="11" fillId="3" borderId="16" xfId="3" applyFont="1" applyFill="1" applyBorder="1" applyAlignment="1">
      <alignment horizontal="center" vertical="center"/>
    </xf>
    <xf numFmtId="0" fontId="11" fillId="3" borderId="25" xfId="3" applyFont="1" applyFill="1" applyBorder="1" applyAlignment="1">
      <alignment horizontal="center" vertical="center"/>
    </xf>
    <xf numFmtId="9" fontId="4" fillId="3" borderId="26" xfId="4" applyFont="1" applyFill="1" applyBorder="1" applyAlignment="1">
      <alignment horizontal="center" vertical="center" wrapText="1"/>
    </xf>
    <xf numFmtId="9" fontId="4" fillId="3" borderId="19" xfId="4" applyFont="1" applyFill="1" applyBorder="1" applyAlignment="1">
      <alignment horizontal="center" vertical="center" wrapText="1"/>
    </xf>
    <xf numFmtId="9" fontId="4" fillId="3" borderId="27" xfId="4" applyFont="1" applyFill="1" applyBorder="1" applyAlignment="1">
      <alignment horizontal="center" vertical="center" wrapText="1"/>
    </xf>
    <xf numFmtId="9" fontId="17" fillId="0" borderId="4" xfId="4" applyFont="1" applyFill="1" applyBorder="1" applyAlignment="1">
      <alignment horizontal="center" vertical="center"/>
    </xf>
    <xf numFmtId="0" fontId="15" fillId="3" borderId="29" xfId="3" applyFont="1" applyFill="1" applyBorder="1" applyAlignment="1">
      <alignment horizontal="center" vertical="center" wrapText="1"/>
    </xf>
    <xf numFmtId="0" fontId="15" fillId="3" borderId="8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/>
    </xf>
    <xf numFmtId="0" fontId="15" fillId="0" borderId="35" xfId="3" applyFont="1" applyBorder="1" applyAlignment="1">
      <alignment horizontal="center" vertical="center" wrapText="1"/>
    </xf>
    <xf numFmtId="0" fontId="15" fillId="0" borderId="36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1" fontId="18" fillId="3" borderId="8" xfId="3" applyNumberFormat="1" applyFont="1" applyFill="1" applyBorder="1" applyAlignment="1" applyProtection="1">
      <alignment horizontal="center" vertical="center" wrapText="1"/>
      <protection locked="0"/>
    </xf>
    <xf numFmtId="1" fontId="18" fillId="3" borderId="34" xfId="3" applyNumberFormat="1" applyFont="1" applyFill="1" applyBorder="1" applyAlignment="1" applyProtection="1">
      <alignment horizontal="center" vertical="center" wrapText="1"/>
      <protection locked="0"/>
    </xf>
    <xf numFmtId="1" fontId="18" fillId="3" borderId="3" xfId="3" applyNumberFormat="1" applyFont="1" applyFill="1" applyBorder="1" applyAlignment="1" applyProtection="1">
      <alignment horizontal="center" vertical="center" wrapText="1"/>
      <protection locked="0"/>
    </xf>
    <xf numFmtId="1" fontId="10" fillId="3" borderId="8" xfId="3" applyNumberFormat="1" applyFill="1" applyBorder="1" applyAlignment="1" applyProtection="1">
      <alignment horizontal="center" vertical="center"/>
      <protection locked="0"/>
    </xf>
    <xf numFmtId="1" fontId="10" fillId="3" borderId="34" xfId="3" applyNumberFormat="1" applyFill="1" applyBorder="1" applyAlignment="1" applyProtection="1">
      <alignment horizontal="center" vertical="center"/>
      <protection locked="0"/>
    </xf>
    <xf numFmtId="1" fontId="10" fillId="3" borderId="3" xfId="3" applyNumberFormat="1" applyFill="1" applyBorder="1" applyAlignment="1" applyProtection="1">
      <alignment horizontal="center" vertical="center"/>
      <protection locked="0"/>
    </xf>
    <xf numFmtId="0" fontId="10" fillId="3" borderId="1" xfId="3" applyFill="1" applyBorder="1" applyAlignment="1" applyProtection="1">
      <alignment horizontal="center" vertical="center"/>
      <protection locked="0"/>
    </xf>
    <xf numFmtId="0" fontId="10" fillId="3" borderId="32" xfId="3" applyFill="1" applyBorder="1" applyAlignment="1" applyProtection="1">
      <alignment horizontal="center" vertical="center"/>
      <protection locked="0"/>
    </xf>
    <xf numFmtId="0" fontId="10" fillId="3" borderId="33" xfId="3" applyFill="1" applyBorder="1" applyAlignment="1" applyProtection="1">
      <alignment horizontal="center" vertical="center"/>
      <protection locked="0"/>
    </xf>
    <xf numFmtId="0" fontId="10" fillId="3" borderId="5" xfId="3" applyFill="1" applyBorder="1" applyAlignment="1" applyProtection="1">
      <alignment horizontal="center" vertical="center"/>
      <protection locked="0"/>
    </xf>
    <xf numFmtId="0" fontId="10" fillId="3" borderId="0" xfId="3" applyFill="1" applyAlignment="1" applyProtection="1">
      <alignment horizontal="center" vertical="center"/>
      <protection locked="0"/>
    </xf>
    <xf numFmtId="0" fontId="10" fillId="3" borderId="31" xfId="3" applyFill="1" applyBorder="1" applyAlignment="1" applyProtection="1">
      <alignment horizontal="center" vertical="center"/>
      <protection locked="0"/>
    </xf>
    <xf numFmtId="0" fontId="10" fillId="3" borderId="7" xfId="3" applyFill="1" applyBorder="1" applyAlignment="1" applyProtection="1">
      <alignment horizontal="center" vertical="center"/>
      <protection locked="0"/>
    </xf>
    <xf numFmtId="0" fontId="10" fillId="3" borderId="11" xfId="3" applyFill="1" applyBorder="1" applyAlignment="1" applyProtection="1">
      <alignment horizontal="center" vertical="center"/>
      <protection locked="0"/>
    </xf>
    <xf numFmtId="0" fontId="10" fillId="3" borderId="12" xfId="3" applyFill="1" applyBorder="1" applyAlignment="1" applyProtection="1">
      <alignment horizontal="center" vertical="center"/>
      <protection locked="0"/>
    </xf>
    <xf numFmtId="0" fontId="12" fillId="4" borderId="9" xfId="3" applyFont="1" applyFill="1" applyBorder="1" applyAlignment="1">
      <alignment horizontal="center" vertical="center"/>
    </xf>
    <xf numFmtId="0" fontId="12" fillId="4" borderId="10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 vertical="center"/>
    </xf>
    <xf numFmtId="0" fontId="10" fillId="3" borderId="1" xfId="3" applyFill="1" applyBorder="1" applyAlignment="1" applyProtection="1">
      <alignment horizontal="center" vertical="center" wrapText="1"/>
      <protection locked="0"/>
    </xf>
    <xf numFmtId="0" fontId="11" fillId="3" borderId="3" xfId="3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8">
    <cellStyle name="Estilo 2" xfId="6" xr:uid="{00000000-0005-0000-0000-000000000000}"/>
    <cellStyle name="Euro" xfId="7" xr:uid="{00000000-0005-0000-0000-000001000000}"/>
    <cellStyle name="Hipervínculo" xfId="5" builtinId="8"/>
    <cellStyle name="Normal" xfId="0" builtinId="0"/>
    <cellStyle name="Normal 2" xfId="2" xr:uid="{00000000-0005-0000-0000-000004000000}"/>
    <cellStyle name="Normal 3" xfId="3" xr:uid="{00000000-0005-0000-0000-000005000000}"/>
    <cellStyle name="Porcentaje" xfId="1" builtinId="5"/>
    <cellStyle name="Porcentaje 2" xfId="4" xr:uid="{00000000-0005-0000-0000-000007000000}"/>
  </cellStyles>
  <dxfs count="3">
    <dxf>
      <font>
        <b/>
        <i val="0"/>
        <color theme="0"/>
      </font>
      <fill>
        <gradientFill degree="180">
          <stop position="0">
            <color rgb="FFFF0000"/>
          </stop>
          <stop position="1">
            <color rgb="FFC00000"/>
          </stop>
        </gradientFill>
      </fill>
    </dxf>
    <dxf>
      <font>
        <b/>
        <i val="0"/>
      </font>
      <fill>
        <gradientFill degree="180"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00B05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0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0</xdr:rowOff>
    </xdr:from>
    <xdr:to>
      <xdr:col>1</xdr:col>
      <xdr:colOff>933450</xdr:colOff>
      <xdr:row>4</xdr:row>
      <xdr:rowOff>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695325"/>
          <a:ext cx="8858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99CC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</xdr:col>
      <xdr:colOff>504825</xdr:colOff>
      <xdr:row>0</xdr:row>
      <xdr:rowOff>53977</xdr:rowOff>
    </xdr:from>
    <xdr:to>
      <xdr:col>2</xdr:col>
      <xdr:colOff>171450</xdr:colOff>
      <xdr:row>3</xdr:row>
      <xdr:rowOff>114300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3977"/>
          <a:ext cx="838200" cy="54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lidad" id="{89BC721D-0128-4701-9A0E-7CAD771A0E4F}" userId="S::calidad@cartagena.gov.co::0f8eb9c3-e1be-4c8c-9016-292d0ffbf0a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03-02T16:19:02.30" personId="{89BC721D-0128-4701-9A0E-7CAD771A0E4F}" id="{03422DD1-6580-4106-BD9B-55846142E15B}">
    <text>Incluir verbo en participio pasado</text>
  </threadedComment>
  <threadedComment ref="E10" dT="2023-03-02T16:19:09.94" personId="{89BC721D-0128-4701-9A0E-7CAD771A0E4F}" id="{276A9729-953E-4903-B937-440E60EAC961}">
    <text>Incluir verbo en participio pasado</text>
  </threadedComment>
  <threadedComment ref="E17" dT="2023-03-02T16:19:36.46" personId="{89BC721D-0128-4701-9A0E-7CAD771A0E4F}" id="{88632900-31FE-46C8-86CA-DEEB413C0A83}">
    <text>Incluir verbo en participio pasado</text>
  </threadedComment>
  <threadedComment ref="E18" dT="2023-03-02T16:19:55.75" personId="{89BC721D-0128-4701-9A0E-7CAD771A0E4F}" id="{FBF59F64-BC30-414E-933E-A534C9277D8E}">
    <text>Incluir verbo en participio pasado</text>
  </threadedComment>
  <threadedComment ref="E22" dT="2023-03-02T16:20:23.64" personId="{89BC721D-0128-4701-9A0E-7CAD771A0E4F}" id="{25CC76E9-9712-4075-B5A3-108E2284C78B}">
    <text>Incluir verbo en participio pasado</text>
  </threadedComment>
  <threadedComment ref="E23" dT="2023-03-02T16:20:31.52" personId="{89BC721D-0128-4701-9A0E-7CAD771A0E4F}" id="{AE34C207-AE55-429A-9053-E0E33FF1E0CA}">
    <text>Incluir verbo en participio pasado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Z29"/>
  <sheetViews>
    <sheetView topLeftCell="A8" workbookViewId="0">
      <selection activeCell="E7" sqref="E7"/>
    </sheetView>
  </sheetViews>
  <sheetFormatPr baseColWidth="10" defaultColWidth="11.453125" defaultRowHeight="14.5" x14ac:dyDescent="0.35"/>
  <cols>
    <col min="1" max="1" width="5" style="30" customWidth="1"/>
    <col min="2" max="2" width="17.54296875" customWidth="1"/>
    <col min="3" max="3" width="15.7265625" customWidth="1"/>
    <col min="4" max="4" width="16.1796875" customWidth="1"/>
    <col min="5" max="5" width="24.54296875" style="28" customWidth="1"/>
    <col min="6" max="6" width="23.1796875" style="28" customWidth="1"/>
    <col min="8" max="8" width="27.1796875" style="28" customWidth="1"/>
    <col min="9" max="9" width="13.453125" customWidth="1"/>
    <col min="11" max="11" width="11.453125" style="28"/>
    <col min="13" max="13" width="14.7265625" style="34" customWidth="1"/>
  </cols>
  <sheetData>
    <row r="1" spans="1:26" s="4" customFormat="1" ht="13" x14ac:dyDescent="0.35">
      <c r="A1" s="29"/>
      <c r="B1" s="1"/>
      <c r="C1" s="2"/>
      <c r="D1" s="3"/>
      <c r="E1" s="3"/>
      <c r="F1" s="74" t="s">
        <v>0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 t="s">
        <v>1</v>
      </c>
      <c r="Z1" s="76"/>
    </row>
    <row r="2" spans="1:26" s="4" customFormat="1" ht="13" x14ac:dyDescent="0.35">
      <c r="A2" s="29"/>
      <c r="B2" s="5"/>
      <c r="C2" s="6"/>
      <c r="D2" s="7"/>
      <c r="E2" s="7"/>
      <c r="F2" s="74" t="s">
        <v>2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 t="s">
        <v>3</v>
      </c>
      <c r="Z2" s="76"/>
    </row>
    <row r="3" spans="1:26" s="4" customFormat="1" ht="13" x14ac:dyDescent="0.35">
      <c r="A3" s="29"/>
      <c r="B3" s="5"/>
      <c r="C3" s="6"/>
      <c r="D3" s="7"/>
      <c r="E3" s="7"/>
      <c r="F3" s="74" t="s">
        <v>4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 t="s">
        <v>5</v>
      </c>
      <c r="Z3" s="76"/>
    </row>
    <row r="4" spans="1:26" s="4" customFormat="1" ht="13.5" thickBot="1" x14ac:dyDescent="0.4">
      <c r="A4" s="29"/>
      <c r="B4" s="5"/>
      <c r="C4" s="6"/>
      <c r="D4" s="8"/>
      <c r="E4" s="8"/>
      <c r="F4" s="64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7</v>
      </c>
      <c r="Z4" s="66"/>
    </row>
    <row r="5" spans="1:26" s="9" customFormat="1" ht="13.5" thickBot="1" x14ac:dyDescent="0.4">
      <c r="A5" s="70" t="s">
        <v>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67" t="s">
        <v>9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</row>
    <row r="6" spans="1:26" s="9" customFormat="1" ht="61.5" x14ac:dyDescent="0.35">
      <c r="A6" s="36" t="s">
        <v>10</v>
      </c>
      <c r="B6" s="37" t="s">
        <v>11</v>
      </c>
      <c r="C6" s="38" t="s">
        <v>12</v>
      </c>
      <c r="D6" s="38" t="s">
        <v>13</v>
      </c>
      <c r="E6" s="37" t="s">
        <v>14</v>
      </c>
      <c r="F6" s="37" t="s">
        <v>15</v>
      </c>
      <c r="G6" s="37" t="s">
        <v>16</v>
      </c>
      <c r="H6" s="37" t="s">
        <v>17</v>
      </c>
      <c r="I6" s="37" t="s">
        <v>18</v>
      </c>
      <c r="J6" s="37" t="s">
        <v>19</v>
      </c>
      <c r="K6" s="37" t="s">
        <v>20</v>
      </c>
      <c r="L6" s="37" t="s">
        <v>21</v>
      </c>
      <c r="M6" s="37" t="s">
        <v>22</v>
      </c>
      <c r="N6" s="37" t="s">
        <v>23</v>
      </c>
      <c r="O6" s="37" t="s">
        <v>24</v>
      </c>
      <c r="P6" s="37" t="s">
        <v>25</v>
      </c>
      <c r="Q6" s="37" t="s">
        <v>26</v>
      </c>
      <c r="R6" s="37" t="s">
        <v>27</v>
      </c>
      <c r="S6" s="37" t="s">
        <v>28</v>
      </c>
      <c r="T6" s="37" t="s">
        <v>29</v>
      </c>
      <c r="U6" s="37" t="s">
        <v>30</v>
      </c>
      <c r="V6" s="37" t="s">
        <v>31</v>
      </c>
      <c r="W6" s="37" t="s">
        <v>32</v>
      </c>
      <c r="X6" s="37" t="s">
        <v>33</v>
      </c>
      <c r="Y6" s="37" t="s">
        <v>34</v>
      </c>
      <c r="Z6" s="37" t="s">
        <v>35</v>
      </c>
    </row>
    <row r="7" spans="1:26" ht="78" x14ac:dyDescent="0.35">
      <c r="A7" s="39">
        <v>1</v>
      </c>
      <c r="B7" s="40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35">
        <v>0.8</v>
      </c>
      <c r="K7" s="7" t="s">
        <v>44</v>
      </c>
      <c r="L7" s="41" t="s">
        <v>45</v>
      </c>
      <c r="M7" s="42" t="s">
        <v>46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0">
        <f>SUBTOTAL(9,N7:Y7)/4</f>
        <v>0</v>
      </c>
    </row>
    <row r="8" spans="1:26" ht="78" x14ac:dyDescent="0.35">
      <c r="A8" s="39">
        <f t="shared" ref="A8:A14" si="0">+A7+1</f>
        <v>2</v>
      </c>
      <c r="B8" s="40" t="s">
        <v>36</v>
      </c>
      <c r="C8" s="7" t="s">
        <v>37</v>
      </c>
      <c r="D8" s="7" t="s">
        <v>38</v>
      </c>
      <c r="E8" s="7" t="s">
        <v>47</v>
      </c>
      <c r="F8" s="7" t="s">
        <v>48</v>
      </c>
      <c r="G8" s="7" t="s">
        <v>41</v>
      </c>
      <c r="H8" s="7" t="s">
        <v>49</v>
      </c>
      <c r="I8" s="7" t="s">
        <v>50</v>
      </c>
      <c r="J8" s="35">
        <v>0.8</v>
      </c>
      <c r="K8" s="7" t="s">
        <v>44</v>
      </c>
      <c r="L8" s="41" t="s">
        <v>45</v>
      </c>
      <c r="M8" s="42" t="s">
        <v>51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10">
        <f>+N8</f>
        <v>0</v>
      </c>
    </row>
    <row r="9" spans="1:26" ht="39" x14ac:dyDescent="0.35">
      <c r="A9" s="39">
        <f t="shared" si="0"/>
        <v>3</v>
      </c>
      <c r="B9" s="40" t="s">
        <v>36</v>
      </c>
      <c r="C9" s="7" t="s">
        <v>37</v>
      </c>
      <c r="D9" s="7" t="s">
        <v>52</v>
      </c>
      <c r="E9" s="42" t="s">
        <v>53</v>
      </c>
      <c r="F9" s="42" t="s">
        <v>54</v>
      </c>
      <c r="G9" s="7" t="s">
        <v>41</v>
      </c>
      <c r="H9" s="42" t="s">
        <v>55</v>
      </c>
      <c r="I9" s="42" t="s">
        <v>56</v>
      </c>
      <c r="J9" s="43">
        <v>0.9</v>
      </c>
      <c r="K9" s="7" t="s">
        <v>44</v>
      </c>
      <c r="L9" s="41" t="s">
        <v>45</v>
      </c>
      <c r="M9" s="42" t="s">
        <v>57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10">
        <f>SUBTOTAL(9,N9:Y9)/2</f>
        <v>0</v>
      </c>
    </row>
    <row r="10" spans="1:26" ht="52" x14ac:dyDescent="0.35">
      <c r="A10" s="39">
        <f t="shared" si="0"/>
        <v>4</v>
      </c>
      <c r="B10" s="40" t="s">
        <v>36</v>
      </c>
      <c r="C10" s="7" t="s">
        <v>37</v>
      </c>
      <c r="D10" s="7" t="s">
        <v>52</v>
      </c>
      <c r="E10" s="42" t="s">
        <v>58</v>
      </c>
      <c r="F10" s="42" t="s">
        <v>59</v>
      </c>
      <c r="G10" s="7" t="s">
        <v>41</v>
      </c>
      <c r="H10" s="42" t="s">
        <v>60</v>
      </c>
      <c r="I10" s="42" t="s">
        <v>56</v>
      </c>
      <c r="J10" s="43">
        <v>0.9</v>
      </c>
      <c r="K10" s="44" t="s">
        <v>61</v>
      </c>
      <c r="L10" s="41" t="s">
        <v>45</v>
      </c>
      <c r="M10" s="42" t="s">
        <v>57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0">
        <f>SUBTOTAL(9,N10:Y10)/2</f>
        <v>0</v>
      </c>
    </row>
    <row r="11" spans="1:26" ht="52" x14ac:dyDescent="0.35">
      <c r="A11" s="39">
        <f t="shared" si="0"/>
        <v>5</v>
      </c>
      <c r="B11" s="40" t="s">
        <v>36</v>
      </c>
      <c r="C11" s="7" t="s">
        <v>37</v>
      </c>
      <c r="D11" s="7" t="s">
        <v>52</v>
      </c>
      <c r="E11" s="7" t="s">
        <v>62</v>
      </c>
      <c r="F11" s="7" t="s">
        <v>63</v>
      </c>
      <c r="G11" s="7" t="s">
        <v>41</v>
      </c>
      <c r="H11" s="7" t="s">
        <v>64</v>
      </c>
      <c r="I11" s="7" t="s">
        <v>65</v>
      </c>
      <c r="J11" s="35">
        <v>1</v>
      </c>
      <c r="K11" s="7" t="s">
        <v>44</v>
      </c>
      <c r="L11" s="7" t="s">
        <v>45</v>
      </c>
      <c r="M11" s="42" t="s">
        <v>66</v>
      </c>
      <c r="N11" s="77"/>
      <c r="O11" s="77"/>
      <c r="P11" s="77"/>
      <c r="Q11" s="76"/>
      <c r="R11" s="76"/>
      <c r="S11" s="76"/>
      <c r="T11" s="77"/>
      <c r="U11" s="77"/>
      <c r="V11" s="77"/>
      <c r="W11" s="76"/>
      <c r="X11" s="76"/>
      <c r="Y11" s="76"/>
      <c r="Z11" s="10">
        <f>SUBTOTAL(9,N11:Y11)/2</f>
        <v>0</v>
      </c>
    </row>
    <row r="12" spans="1:26" ht="51" customHeight="1" x14ac:dyDescent="0.35">
      <c r="A12" s="39">
        <f t="shared" si="0"/>
        <v>6</v>
      </c>
      <c r="B12" s="40" t="s">
        <v>36</v>
      </c>
      <c r="C12" s="7" t="s">
        <v>37</v>
      </c>
      <c r="D12" s="7" t="s">
        <v>52</v>
      </c>
      <c r="E12" s="7" t="s">
        <v>67</v>
      </c>
      <c r="F12" s="7" t="s">
        <v>68</v>
      </c>
      <c r="G12" s="7" t="s">
        <v>41</v>
      </c>
      <c r="H12" s="7" t="s">
        <v>69</v>
      </c>
      <c r="I12" s="42" t="s">
        <v>65</v>
      </c>
      <c r="J12" s="35">
        <v>0</v>
      </c>
      <c r="K12" s="7" t="s">
        <v>44</v>
      </c>
      <c r="L12" s="7" t="s">
        <v>70</v>
      </c>
      <c r="M12" s="42" t="s">
        <v>66</v>
      </c>
      <c r="N12" s="77"/>
      <c r="O12" s="77"/>
      <c r="P12" s="77"/>
      <c r="Q12" s="76"/>
      <c r="R12" s="76"/>
      <c r="S12" s="76"/>
      <c r="T12" s="77"/>
      <c r="U12" s="77"/>
      <c r="V12" s="77"/>
      <c r="W12" s="76"/>
      <c r="X12" s="76"/>
      <c r="Y12" s="76"/>
      <c r="Z12" s="10">
        <f>SUBTOTAL(9,N12:Y12)/12</f>
        <v>0</v>
      </c>
    </row>
    <row r="13" spans="1:26" ht="52" x14ac:dyDescent="0.35">
      <c r="A13" s="39">
        <f t="shared" si="0"/>
        <v>7</v>
      </c>
      <c r="B13" s="40" t="s">
        <v>36</v>
      </c>
      <c r="C13" s="7" t="s">
        <v>37</v>
      </c>
      <c r="D13" s="7" t="s">
        <v>52</v>
      </c>
      <c r="E13" s="7" t="s">
        <v>71</v>
      </c>
      <c r="F13" s="7" t="s">
        <v>72</v>
      </c>
      <c r="G13" s="7" t="s">
        <v>41</v>
      </c>
      <c r="H13" s="7" t="s">
        <v>73</v>
      </c>
      <c r="I13" s="42" t="s">
        <v>74</v>
      </c>
      <c r="J13" s="35">
        <v>0</v>
      </c>
      <c r="K13" s="7" t="s">
        <v>44</v>
      </c>
      <c r="L13" s="7" t="s">
        <v>70</v>
      </c>
      <c r="M13" s="42" t="s">
        <v>57</v>
      </c>
      <c r="N13" s="77"/>
      <c r="O13" s="77"/>
      <c r="P13" s="77"/>
      <c r="Q13" s="76"/>
      <c r="R13" s="76"/>
      <c r="S13" s="76"/>
      <c r="T13" s="77"/>
      <c r="U13" s="77"/>
      <c r="V13" s="77"/>
      <c r="W13" s="76"/>
      <c r="X13" s="76"/>
      <c r="Y13" s="76"/>
      <c r="Z13" s="10">
        <f t="shared" ref="Z13:Z14" si="1">SUBTOTAL(9,N13:Y13)/12</f>
        <v>0</v>
      </c>
    </row>
    <row r="14" spans="1:26" ht="104" x14ac:dyDescent="0.35">
      <c r="A14" s="39">
        <f t="shared" si="0"/>
        <v>8</v>
      </c>
      <c r="B14" s="40" t="s">
        <v>36</v>
      </c>
      <c r="C14" s="7" t="s">
        <v>37</v>
      </c>
      <c r="D14" s="7" t="s">
        <v>52</v>
      </c>
      <c r="E14" s="7" t="s">
        <v>75</v>
      </c>
      <c r="F14" s="7" t="s">
        <v>76</v>
      </c>
      <c r="G14" s="7" t="s">
        <v>41</v>
      </c>
      <c r="H14" s="7" t="s">
        <v>77</v>
      </c>
      <c r="I14" s="7" t="s">
        <v>78</v>
      </c>
      <c r="J14" s="35">
        <v>0.8</v>
      </c>
      <c r="K14" s="7" t="s">
        <v>79</v>
      </c>
      <c r="L14" s="7" t="s">
        <v>45</v>
      </c>
      <c r="M14" s="42" t="s">
        <v>57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10">
        <f t="shared" si="1"/>
        <v>0</v>
      </c>
    </row>
    <row r="15" spans="1:26" ht="52" x14ac:dyDescent="0.35">
      <c r="A15" s="45">
        <v>9</v>
      </c>
      <c r="B15" s="40" t="s">
        <v>36</v>
      </c>
      <c r="C15" s="7" t="s">
        <v>37</v>
      </c>
      <c r="D15" s="7" t="s">
        <v>80</v>
      </c>
      <c r="E15" s="46" t="s">
        <v>81</v>
      </c>
      <c r="F15" s="46" t="s">
        <v>82</v>
      </c>
      <c r="G15" s="7" t="s">
        <v>41</v>
      </c>
      <c r="H15" s="46" t="s">
        <v>83</v>
      </c>
      <c r="I15" s="46" t="s">
        <v>84</v>
      </c>
      <c r="J15" s="48">
        <v>0.9</v>
      </c>
      <c r="K15" s="47" t="s">
        <v>44</v>
      </c>
      <c r="L15" s="7" t="s">
        <v>45</v>
      </c>
      <c r="M15" s="46" t="s">
        <v>85</v>
      </c>
      <c r="N15" s="77"/>
      <c r="O15" s="77"/>
      <c r="P15" s="77"/>
      <c r="Q15" s="76"/>
      <c r="R15" s="76"/>
      <c r="S15" s="76"/>
      <c r="T15" s="77"/>
      <c r="U15" s="77"/>
      <c r="V15" s="77"/>
      <c r="W15" s="76"/>
      <c r="X15" s="76"/>
      <c r="Y15" s="76"/>
      <c r="Z15" s="55"/>
    </row>
    <row r="16" spans="1:26" ht="102" customHeight="1" x14ac:dyDescent="0.35">
      <c r="A16" s="45">
        <v>10</v>
      </c>
      <c r="B16" s="40" t="s">
        <v>36</v>
      </c>
      <c r="C16" s="7" t="s">
        <v>37</v>
      </c>
      <c r="D16" s="7" t="s">
        <v>80</v>
      </c>
      <c r="E16" s="46" t="s">
        <v>86</v>
      </c>
      <c r="F16" s="46" t="s">
        <v>87</v>
      </c>
      <c r="G16" s="7" t="s">
        <v>41</v>
      </c>
      <c r="H16" s="46" t="s">
        <v>88</v>
      </c>
      <c r="I16" s="46" t="s">
        <v>89</v>
      </c>
      <c r="J16" s="48">
        <v>0.9</v>
      </c>
      <c r="K16" s="47" t="s">
        <v>44</v>
      </c>
      <c r="L16" s="7" t="s">
        <v>45</v>
      </c>
      <c r="M16" s="46" t="s">
        <v>85</v>
      </c>
      <c r="N16" s="77"/>
      <c r="O16" s="77"/>
      <c r="P16" s="77"/>
      <c r="Q16" s="76"/>
      <c r="R16" s="76"/>
      <c r="S16" s="76"/>
      <c r="T16" s="77"/>
      <c r="U16" s="77"/>
      <c r="V16" s="77"/>
      <c r="W16" s="76"/>
      <c r="X16" s="76"/>
      <c r="Y16" s="76"/>
      <c r="Z16" s="55"/>
    </row>
    <row r="17" spans="1:26" ht="127.5" customHeight="1" x14ac:dyDescent="0.35">
      <c r="A17" s="45">
        <v>11</v>
      </c>
      <c r="B17" s="40" t="s">
        <v>36</v>
      </c>
      <c r="C17" s="7" t="s">
        <v>37</v>
      </c>
      <c r="D17" s="7" t="s">
        <v>80</v>
      </c>
      <c r="E17" s="46" t="s">
        <v>90</v>
      </c>
      <c r="F17" s="46" t="s">
        <v>91</v>
      </c>
      <c r="G17" s="7" t="s">
        <v>41</v>
      </c>
      <c r="H17" s="46" t="s">
        <v>92</v>
      </c>
      <c r="I17" s="46" t="s">
        <v>93</v>
      </c>
      <c r="J17" s="48">
        <v>0.8</v>
      </c>
      <c r="K17" s="47" t="s">
        <v>44</v>
      </c>
      <c r="L17" s="7" t="s">
        <v>45</v>
      </c>
      <c r="M17" s="46" t="s">
        <v>85</v>
      </c>
      <c r="N17" s="77"/>
      <c r="O17" s="77"/>
      <c r="P17" s="77"/>
      <c r="Q17" s="76"/>
      <c r="R17" s="76"/>
      <c r="S17" s="76"/>
      <c r="T17" s="77"/>
      <c r="U17" s="77"/>
      <c r="V17" s="77"/>
      <c r="W17" s="76"/>
      <c r="X17" s="76"/>
      <c r="Y17" s="76"/>
      <c r="Z17" s="55"/>
    </row>
    <row r="18" spans="1:26" ht="127.5" customHeight="1" x14ac:dyDescent="0.35">
      <c r="A18" s="45">
        <v>12</v>
      </c>
      <c r="B18" s="40" t="s">
        <v>36</v>
      </c>
      <c r="C18" s="7" t="s">
        <v>37</v>
      </c>
      <c r="D18" s="7" t="s">
        <v>80</v>
      </c>
      <c r="E18" s="46" t="s">
        <v>94</v>
      </c>
      <c r="F18" s="46" t="s">
        <v>95</v>
      </c>
      <c r="G18" s="7" t="s">
        <v>41</v>
      </c>
      <c r="H18" s="46" t="s">
        <v>96</v>
      </c>
      <c r="I18" s="46" t="s">
        <v>97</v>
      </c>
      <c r="J18" s="48">
        <v>0.8</v>
      </c>
      <c r="K18" s="47" t="s">
        <v>44</v>
      </c>
      <c r="L18" s="7" t="s">
        <v>45</v>
      </c>
      <c r="M18" s="46" t="s">
        <v>85</v>
      </c>
      <c r="N18" s="77"/>
      <c r="O18" s="77"/>
      <c r="P18" s="77"/>
      <c r="Q18" s="76"/>
      <c r="R18" s="76"/>
      <c r="S18" s="76"/>
      <c r="T18" s="77"/>
      <c r="U18" s="77"/>
      <c r="V18" s="77"/>
      <c r="W18" s="76"/>
      <c r="X18" s="76"/>
      <c r="Y18" s="76"/>
      <c r="Z18" s="55"/>
    </row>
    <row r="19" spans="1:26" ht="65" x14ac:dyDescent="0.35">
      <c r="A19" s="45">
        <v>13</v>
      </c>
      <c r="B19" s="40" t="s">
        <v>36</v>
      </c>
      <c r="C19" s="7" t="s">
        <v>37</v>
      </c>
      <c r="D19" s="7" t="s">
        <v>80</v>
      </c>
      <c r="E19" s="46" t="s">
        <v>98</v>
      </c>
      <c r="F19" s="46" t="s">
        <v>99</v>
      </c>
      <c r="G19" s="7" t="s">
        <v>41</v>
      </c>
      <c r="H19" s="46" t="s">
        <v>100</v>
      </c>
      <c r="I19" s="46" t="s">
        <v>101</v>
      </c>
      <c r="J19" s="48">
        <v>0.9</v>
      </c>
      <c r="K19" s="47" t="s">
        <v>61</v>
      </c>
      <c r="L19" s="7" t="s">
        <v>45</v>
      </c>
      <c r="M19" s="46" t="s">
        <v>102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55"/>
    </row>
    <row r="20" spans="1:26" ht="78" x14ac:dyDescent="0.35">
      <c r="A20" s="45">
        <v>14</v>
      </c>
      <c r="B20" s="40" t="s">
        <v>36</v>
      </c>
      <c r="C20" s="7" t="s">
        <v>37</v>
      </c>
      <c r="D20" s="7" t="s">
        <v>80</v>
      </c>
      <c r="E20" s="46" t="s">
        <v>103</v>
      </c>
      <c r="F20" s="46" t="s">
        <v>104</v>
      </c>
      <c r="G20" s="7" t="s">
        <v>41</v>
      </c>
      <c r="H20" s="46" t="s">
        <v>105</v>
      </c>
      <c r="I20" s="46" t="s">
        <v>106</v>
      </c>
      <c r="J20" s="48">
        <v>0.9</v>
      </c>
      <c r="K20" s="47" t="s">
        <v>61</v>
      </c>
      <c r="L20" s="7" t="s">
        <v>45</v>
      </c>
      <c r="M20" s="46" t="s">
        <v>102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55"/>
    </row>
    <row r="21" spans="1:26" ht="65" x14ac:dyDescent="0.35">
      <c r="A21" s="45">
        <v>15</v>
      </c>
      <c r="B21" s="52" t="s">
        <v>36</v>
      </c>
      <c r="C21" s="8" t="s">
        <v>37</v>
      </c>
      <c r="D21" s="8" t="s">
        <v>80</v>
      </c>
      <c r="E21" s="50" t="s">
        <v>107</v>
      </c>
      <c r="F21" s="50" t="s">
        <v>108</v>
      </c>
      <c r="G21" s="7" t="s">
        <v>41</v>
      </c>
      <c r="H21" s="50" t="s">
        <v>109</v>
      </c>
      <c r="I21" s="50" t="s">
        <v>110</v>
      </c>
      <c r="J21" s="51">
        <v>0.9</v>
      </c>
      <c r="K21" s="49" t="s">
        <v>44</v>
      </c>
      <c r="L21" s="8" t="s">
        <v>45</v>
      </c>
      <c r="M21" s="50" t="s">
        <v>111</v>
      </c>
      <c r="N21" s="77"/>
      <c r="O21" s="77"/>
      <c r="P21" s="77"/>
      <c r="Q21" s="76"/>
      <c r="R21" s="76"/>
      <c r="S21" s="76"/>
      <c r="T21" s="77"/>
      <c r="U21" s="77"/>
      <c r="V21" s="77"/>
      <c r="W21" s="76"/>
      <c r="X21" s="76"/>
      <c r="Y21" s="76"/>
      <c r="Z21" s="55"/>
    </row>
    <row r="22" spans="1:26" ht="65" x14ac:dyDescent="0.35">
      <c r="A22" s="45">
        <v>16</v>
      </c>
      <c r="B22" s="40" t="s">
        <v>36</v>
      </c>
      <c r="C22" s="7" t="s">
        <v>37</v>
      </c>
      <c r="D22" s="7" t="s">
        <v>80</v>
      </c>
      <c r="E22" s="46" t="s">
        <v>112</v>
      </c>
      <c r="F22" s="46" t="s">
        <v>113</v>
      </c>
      <c r="G22" s="7" t="s">
        <v>41</v>
      </c>
      <c r="H22" s="46" t="s">
        <v>114</v>
      </c>
      <c r="I22" s="46" t="s">
        <v>115</v>
      </c>
      <c r="J22" s="48">
        <v>0.8</v>
      </c>
      <c r="K22" s="53" t="s">
        <v>44</v>
      </c>
      <c r="L22" s="7" t="s">
        <v>45</v>
      </c>
      <c r="M22" s="46" t="s">
        <v>111</v>
      </c>
      <c r="N22" s="77"/>
      <c r="O22" s="77"/>
      <c r="P22" s="77"/>
      <c r="Q22" s="76"/>
      <c r="R22" s="76"/>
      <c r="S22" s="76"/>
      <c r="T22" s="77"/>
      <c r="U22" s="77"/>
      <c r="V22" s="77"/>
      <c r="W22" s="76"/>
      <c r="X22" s="76"/>
      <c r="Y22" s="76"/>
      <c r="Z22" s="55"/>
    </row>
    <row r="23" spans="1:26" ht="65" x14ac:dyDescent="0.35">
      <c r="A23" s="45">
        <v>17</v>
      </c>
      <c r="B23" s="40" t="s">
        <v>36</v>
      </c>
      <c r="C23" s="7" t="s">
        <v>37</v>
      </c>
      <c r="D23" s="7" t="s">
        <v>80</v>
      </c>
      <c r="E23" s="46" t="s">
        <v>116</v>
      </c>
      <c r="F23" s="46" t="s">
        <v>117</v>
      </c>
      <c r="G23" s="7" t="s">
        <v>41</v>
      </c>
      <c r="H23" s="46" t="s">
        <v>118</v>
      </c>
      <c r="I23" s="46" t="s">
        <v>119</v>
      </c>
      <c r="J23" s="48">
        <v>0.8</v>
      </c>
      <c r="K23" s="53" t="s">
        <v>44</v>
      </c>
      <c r="L23" s="7" t="s">
        <v>45</v>
      </c>
      <c r="M23" s="46" t="s">
        <v>111</v>
      </c>
      <c r="N23" s="77"/>
      <c r="O23" s="77"/>
      <c r="P23" s="77"/>
      <c r="Q23" s="76"/>
      <c r="R23" s="76"/>
      <c r="S23" s="76"/>
      <c r="T23" s="77"/>
      <c r="U23" s="77"/>
      <c r="V23" s="77"/>
      <c r="W23" s="76"/>
      <c r="X23" s="76"/>
      <c r="Y23" s="76"/>
      <c r="Z23" s="55"/>
    </row>
    <row r="24" spans="1:26" ht="104" x14ac:dyDescent="0.35">
      <c r="A24" s="45">
        <v>18</v>
      </c>
      <c r="B24" s="40" t="s">
        <v>36</v>
      </c>
      <c r="C24" s="7" t="s">
        <v>37</v>
      </c>
      <c r="D24" s="7" t="s">
        <v>120</v>
      </c>
      <c r="E24" s="46" t="s">
        <v>121</v>
      </c>
      <c r="F24" s="46" t="s">
        <v>122</v>
      </c>
      <c r="G24" s="7" t="s">
        <v>41</v>
      </c>
      <c r="H24" s="46" t="s">
        <v>123</v>
      </c>
      <c r="I24" s="46" t="s">
        <v>124</v>
      </c>
      <c r="J24" s="48">
        <v>0.9</v>
      </c>
      <c r="K24" s="53" t="s">
        <v>44</v>
      </c>
      <c r="L24" s="7" t="s">
        <v>45</v>
      </c>
      <c r="M24" s="46" t="s">
        <v>125</v>
      </c>
      <c r="N24" s="77"/>
      <c r="O24" s="77"/>
      <c r="P24" s="77"/>
      <c r="Q24" s="76"/>
      <c r="R24" s="76"/>
      <c r="S24" s="76"/>
      <c r="T24" s="77"/>
      <c r="U24" s="77"/>
      <c r="V24" s="77"/>
      <c r="W24" s="76"/>
      <c r="X24" s="76"/>
      <c r="Y24" s="76"/>
      <c r="Z24" s="55"/>
    </row>
    <row r="25" spans="1:26" ht="65" x14ac:dyDescent="0.35">
      <c r="A25" s="45">
        <v>19</v>
      </c>
      <c r="B25" s="40" t="s">
        <v>36</v>
      </c>
      <c r="C25" s="7" t="s">
        <v>37</v>
      </c>
      <c r="D25" s="7" t="s">
        <v>126</v>
      </c>
      <c r="E25" s="46" t="s">
        <v>127</v>
      </c>
      <c r="F25" s="46" t="s">
        <v>128</v>
      </c>
      <c r="G25" s="7" t="s">
        <v>41</v>
      </c>
      <c r="H25" s="46" t="s">
        <v>129</v>
      </c>
      <c r="I25" s="46" t="s">
        <v>130</v>
      </c>
      <c r="J25" s="54">
        <v>1</v>
      </c>
      <c r="K25" s="53" t="s">
        <v>44</v>
      </c>
      <c r="L25" s="7" t="s">
        <v>45</v>
      </c>
      <c r="M25" s="46" t="s">
        <v>131</v>
      </c>
      <c r="N25" s="77"/>
      <c r="O25" s="77"/>
      <c r="P25" s="77"/>
      <c r="Q25" s="76"/>
      <c r="R25" s="76"/>
      <c r="S25" s="76"/>
      <c r="T25" s="77"/>
      <c r="U25" s="77"/>
      <c r="V25" s="77"/>
      <c r="W25" s="76"/>
      <c r="X25" s="76"/>
      <c r="Y25" s="76"/>
      <c r="Z25" s="55"/>
    </row>
    <row r="26" spans="1:26" ht="52" x14ac:dyDescent="0.35">
      <c r="A26" s="45">
        <v>20</v>
      </c>
      <c r="B26" s="40" t="s">
        <v>36</v>
      </c>
      <c r="C26" s="7" t="s">
        <v>37</v>
      </c>
      <c r="D26" s="7" t="s">
        <v>132</v>
      </c>
      <c r="E26" s="46" t="s">
        <v>133</v>
      </c>
      <c r="F26" s="46" t="s">
        <v>134</v>
      </c>
      <c r="G26" s="7" t="s">
        <v>135</v>
      </c>
      <c r="H26" s="46" t="s">
        <v>136</v>
      </c>
      <c r="I26" s="46" t="s">
        <v>137</v>
      </c>
      <c r="J26" s="46">
        <v>1</v>
      </c>
      <c r="K26" s="46" t="s">
        <v>138</v>
      </c>
      <c r="L26" s="46" t="s">
        <v>70</v>
      </c>
      <c r="M26" s="46" t="s">
        <v>139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78" x14ac:dyDescent="0.35">
      <c r="A27" s="45">
        <v>21</v>
      </c>
      <c r="B27" s="40" t="s">
        <v>36</v>
      </c>
      <c r="C27" s="7" t="s">
        <v>37</v>
      </c>
      <c r="D27" s="7" t="s">
        <v>132</v>
      </c>
      <c r="E27" s="46" t="s">
        <v>140</v>
      </c>
      <c r="F27" s="46" t="s">
        <v>141</v>
      </c>
      <c r="G27" s="53" t="s">
        <v>41</v>
      </c>
      <c r="H27" s="46" t="s">
        <v>142</v>
      </c>
      <c r="I27" s="46" t="s">
        <v>143</v>
      </c>
      <c r="J27" s="48">
        <v>1</v>
      </c>
      <c r="K27" s="46" t="s">
        <v>144</v>
      </c>
      <c r="L27" s="46" t="s">
        <v>45</v>
      </c>
      <c r="M27" s="46" t="s">
        <v>139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55"/>
    </row>
    <row r="28" spans="1:26" ht="39" x14ac:dyDescent="0.35">
      <c r="A28" s="45">
        <v>22</v>
      </c>
      <c r="B28" s="40" t="s">
        <v>36</v>
      </c>
      <c r="C28" s="7" t="s">
        <v>37</v>
      </c>
      <c r="D28" s="7" t="s">
        <v>132</v>
      </c>
      <c r="E28" s="46" t="s">
        <v>145</v>
      </c>
      <c r="F28" s="46" t="s">
        <v>146</v>
      </c>
      <c r="G28" s="53" t="s">
        <v>41</v>
      </c>
      <c r="H28" s="46" t="s">
        <v>147</v>
      </c>
      <c r="I28" s="46" t="s">
        <v>148</v>
      </c>
      <c r="J28" s="48">
        <v>0.2</v>
      </c>
      <c r="K28" s="46" t="s">
        <v>138</v>
      </c>
      <c r="L28" s="46" t="s">
        <v>45</v>
      </c>
      <c r="M28" s="46" t="s">
        <v>139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65" x14ac:dyDescent="0.35">
      <c r="A29" s="45">
        <v>23</v>
      </c>
      <c r="B29" s="40" t="s">
        <v>36</v>
      </c>
      <c r="C29" s="7" t="s">
        <v>37</v>
      </c>
      <c r="D29" s="7" t="s">
        <v>132</v>
      </c>
      <c r="E29" s="46" t="s">
        <v>149</v>
      </c>
      <c r="F29" s="46" t="s">
        <v>150</v>
      </c>
      <c r="G29" s="53" t="s">
        <v>41</v>
      </c>
      <c r="H29" s="46" t="s">
        <v>151</v>
      </c>
      <c r="I29" s="46" t="s">
        <v>152</v>
      </c>
      <c r="J29" s="48">
        <v>0.8</v>
      </c>
      <c r="K29" s="46" t="s">
        <v>144</v>
      </c>
      <c r="L29" s="46" t="s">
        <v>45</v>
      </c>
      <c r="M29" s="46" t="s">
        <v>139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55"/>
    </row>
  </sheetData>
  <autoFilter ref="A6:R29" xr:uid="{00000000-0001-0000-0000-000000000000}"/>
  <mergeCells count="79">
    <mergeCell ref="N27:Y27"/>
    <mergeCell ref="N29:Y29"/>
    <mergeCell ref="N24:P24"/>
    <mergeCell ref="Q24:S24"/>
    <mergeCell ref="T24:V24"/>
    <mergeCell ref="W24:Y24"/>
    <mergeCell ref="N25:P25"/>
    <mergeCell ref="Q25:S25"/>
    <mergeCell ref="T25:V25"/>
    <mergeCell ref="W25:Y25"/>
    <mergeCell ref="N22:P22"/>
    <mergeCell ref="Q22:S22"/>
    <mergeCell ref="T22:V22"/>
    <mergeCell ref="W22:Y22"/>
    <mergeCell ref="N23:P23"/>
    <mergeCell ref="Q23:S23"/>
    <mergeCell ref="T23:V23"/>
    <mergeCell ref="W23:Y23"/>
    <mergeCell ref="N18:P18"/>
    <mergeCell ref="Q18:S18"/>
    <mergeCell ref="T18:V18"/>
    <mergeCell ref="W18:Y18"/>
    <mergeCell ref="N21:P21"/>
    <mergeCell ref="Q21:S21"/>
    <mergeCell ref="T21:V21"/>
    <mergeCell ref="W21:Y21"/>
    <mergeCell ref="N19:S19"/>
    <mergeCell ref="T19:Y19"/>
    <mergeCell ref="N20:S20"/>
    <mergeCell ref="T20:Y20"/>
    <mergeCell ref="N16:P16"/>
    <mergeCell ref="Q16:S16"/>
    <mergeCell ref="T16:V16"/>
    <mergeCell ref="W16:Y16"/>
    <mergeCell ref="N17:P17"/>
    <mergeCell ref="Q17:S17"/>
    <mergeCell ref="T17:V17"/>
    <mergeCell ref="W17:Y17"/>
    <mergeCell ref="W13:Y13"/>
    <mergeCell ref="N14:Y14"/>
    <mergeCell ref="N15:P15"/>
    <mergeCell ref="Q15:S15"/>
    <mergeCell ref="T15:V15"/>
    <mergeCell ref="W15:Y15"/>
    <mergeCell ref="N13:P13"/>
    <mergeCell ref="Q13:S13"/>
    <mergeCell ref="T12:V12"/>
    <mergeCell ref="T13:V13"/>
    <mergeCell ref="N11:P11"/>
    <mergeCell ref="Q11:S11"/>
    <mergeCell ref="T11:V11"/>
    <mergeCell ref="W11:Y11"/>
    <mergeCell ref="N12:P12"/>
    <mergeCell ref="W12:Y12"/>
    <mergeCell ref="T7:V7"/>
    <mergeCell ref="W7:Y7"/>
    <mergeCell ref="N8:P8"/>
    <mergeCell ref="N9:P9"/>
    <mergeCell ref="Q8:S8"/>
    <mergeCell ref="Q9:S9"/>
    <mergeCell ref="T8:V8"/>
    <mergeCell ref="T9:V9"/>
    <mergeCell ref="W8:Y8"/>
    <mergeCell ref="W9:Y9"/>
    <mergeCell ref="N10:S10"/>
    <mergeCell ref="T10:Y10"/>
    <mergeCell ref="Q12:S12"/>
    <mergeCell ref="F1:X1"/>
    <mergeCell ref="Y1:Z1"/>
    <mergeCell ref="F2:X2"/>
    <mergeCell ref="Y2:Z2"/>
    <mergeCell ref="F3:X3"/>
    <mergeCell ref="Y3:Z3"/>
    <mergeCell ref="F4:X4"/>
    <mergeCell ref="Y4:Z4"/>
    <mergeCell ref="N5:Z5"/>
    <mergeCell ref="A5:M5"/>
    <mergeCell ref="N7:P7"/>
    <mergeCell ref="Q7:S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5"/>
  <sheetViews>
    <sheetView workbookViewId="0">
      <selection activeCell="C7" sqref="C7"/>
    </sheetView>
  </sheetViews>
  <sheetFormatPr baseColWidth="10" defaultColWidth="35" defaultRowHeight="12" x14ac:dyDescent="0.35"/>
  <cols>
    <col min="1" max="1" width="9.26953125" style="25" customWidth="1"/>
    <col min="2" max="2" width="10.1796875" style="25" bestFit="1" customWidth="1"/>
    <col min="3" max="16384" width="35" style="25"/>
  </cols>
  <sheetData>
    <row r="1" spans="2:2" ht="12.5" thickBot="1" x14ac:dyDescent="0.4">
      <c r="B1" s="32" t="s">
        <v>20</v>
      </c>
    </row>
    <row r="2" spans="2:2" x14ac:dyDescent="0.35">
      <c r="B2" s="27" t="s">
        <v>187</v>
      </c>
    </row>
    <row r="3" spans="2:2" x14ac:dyDescent="0.35">
      <c r="B3" s="26" t="s">
        <v>175</v>
      </c>
    </row>
    <row r="4" spans="2:2" ht="12" customHeight="1" x14ac:dyDescent="0.35">
      <c r="B4" s="26" t="s">
        <v>188</v>
      </c>
    </row>
    <row r="5" spans="2:2" x14ac:dyDescent="0.35">
      <c r="B5" s="26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05D9-D7B3-4F19-86FD-7D0FA687753A}">
  <dimension ref="A1:Q48"/>
  <sheetViews>
    <sheetView tabSelected="1" topLeftCell="B4" workbookViewId="0">
      <selection activeCell="D53" sqref="D53"/>
    </sheetView>
  </sheetViews>
  <sheetFormatPr baseColWidth="10" defaultColWidth="9.1796875" defaultRowHeight="14.5" x14ac:dyDescent="0.35"/>
  <cols>
    <col min="1" max="1" width="12.81640625" customWidth="1"/>
    <col min="2" max="2" width="25.7265625" customWidth="1"/>
    <col min="3" max="3" width="20.81640625" customWidth="1"/>
    <col min="4" max="4" width="16.453125" customWidth="1"/>
    <col min="5" max="5" width="14.26953125" customWidth="1"/>
    <col min="6" max="6" width="14.54296875" customWidth="1"/>
    <col min="7" max="7" width="14.453125" customWidth="1"/>
  </cols>
  <sheetData>
    <row r="1" spans="1:17" x14ac:dyDescent="0.35">
      <c r="A1" s="86"/>
      <c r="B1" s="89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92" t="s">
        <v>153</v>
      </c>
      <c r="P1" s="93"/>
      <c r="Q1" s="94"/>
    </row>
    <row r="2" spans="1:17" x14ac:dyDescent="0.35">
      <c r="A2" s="87"/>
      <c r="B2" s="95" t="s">
        <v>154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 t="s">
        <v>155</v>
      </c>
      <c r="P2" s="99"/>
      <c r="Q2" s="100"/>
    </row>
    <row r="3" spans="1:17" x14ac:dyDescent="0.35">
      <c r="A3" s="87"/>
      <c r="B3" s="101" t="s">
        <v>156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98" t="s">
        <v>157</v>
      </c>
      <c r="P3" s="99"/>
      <c r="Q3" s="100"/>
    </row>
    <row r="4" spans="1:17" x14ac:dyDescent="0.35">
      <c r="A4" s="88"/>
      <c r="B4" s="104" t="s">
        <v>158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07" t="s">
        <v>159</v>
      </c>
      <c r="P4" s="108"/>
      <c r="Q4" s="109"/>
    </row>
    <row r="5" spans="1:17" ht="15.5" x14ac:dyDescent="0.35">
      <c r="A5" s="12"/>
      <c r="B5" s="13"/>
      <c r="C5" s="13"/>
      <c r="D5" s="13"/>
      <c r="E5" s="13"/>
      <c r="F5" s="13"/>
      <c r="G5" s="11"/>
      <c r="H5" s="11"/>
      <c r="I5" s="14"/>
      <c r="J5" s="11"/>
      <c r="K5" s="11"/>
      <c r="L5" s="11"/>
      <c r="M5" s="11"/>
      <c r="N5" s="11"/>
      <c r="O5" s="11"/>
      <c r="P5" s="11"/>
      <c r="Q5" s="11"/>
    </row>
    <row r="6" spans="1:17" ht="15.5" x14ac:dyDescent="0.35">
      <c r="A6" s="15" t="s">
        <v>160</v>
      </c>
      <c r="B6" s="16">
        <v>2023</v>
      </c>
      <c r="C6" s="13"/>
      <c r="D6" s="13"/>
      <c r="E6" s="13"/>
      <c r="F6" s="13"/>
      <c r="G6" s="11"/>
      <c r="H6" s="11"/>
      <c r="I6" s="14"/>
      <c r="J6" s="11"/>
      <c r="K6" s="11"/>
      <c r="L6" s="11"/>
      <c r="M6" s="11"/>
      <c r="N6" s="11"/>
      <c r="O6" s="11"/>
      <c r="P6" s="11"/>
      <c r="Q6" s="11"/>
    </row>
    <row r="7" spans="1:17" ht="15.5" x14ac:dyDescent="0.35">
      <c r="A7" s="17"/>
      <c r="B7" s="13"/>
      <c r="C7" s="13"/>
      <c r="D7" s="13"/>
      <c r="E7" s="13"/>
      <c r="F7" s="13"/>
      <c r="G7" s="11"/>
      <c r="H7" s="11"/>
      <c r="I7" s="14"/>
      <c r="J7" s="11"/>
      <c r="K7" s="11"/>
      <c r="L7" s="11"/>
      <c r="M7" s="11"/>
      <c r="N7" s="11"/>
      <c r="O7" s="11"/>
      <c r="P7" s="11"/>
      <c r="Q7" s="11"/>
    </row>
    <row r="8" spans="1:17" x14ac:dyDescent="0.35">
      <c r="A8" s="83" t="s">
        <v>11</v>
      </c>
      <c r="B8" s="84"/>
      <c r="C8" s="83" t="s">
        <v>12</v>
      </c>
      <c r="D8" s="84"/>
      <c r="E8" s="83" t="s">
        <v>13</v>
      </c>
      <c r="F8" s="85"/>
      <c r="G8" s="85"/>
      <c r="H8" s="84"/>
      <c r="I8" s="83" t="s">
        <v>161</v>
      </c>
      <c r="J8" s="85"/>
      <c r="K8" s="85"/>
      <c r="L8" s="85"/>
      <c r="M8" s="85"/>
      <c r="N8" s="85"/>
      <c r="O8" s="85"/>
      <c r="P8" s="85"/>
      <c r="Q8" s="84"/>
    </row>
    <row r="9" spans="1:17" ht="48" customHeight="1" x14ac:dyDescent="0.35">
      <c r="A9" s="110" t="str">
        <f>+'CUADRO DE MANDO'!B8</f>
        <v>MACROPROCESO GESTIÓN ADMINISTRATIVA</v>
      </c>
      <c r="B9" s="111"/>
      <c r="C9" s="110" t="str">
        <f>+'CUADRO DE MANDO'!C8</f>
        <v>ADMINISTRACIÓN DE TALENTO HUMANO</v>
      </c>
      <c r="D9" s="111"/>
      <c r="E9" s="110" t="str">
        <f>+'CUADRO DE MANDO'!D8</f>
        <v>PLANEACIÓN ESTRATEGICA DEL TALENTO HUMANO</v>
      </c>
      <c r="F9" s="112"/>
      <c r="G9" s="112"/>
      <c r="H9" s="111"/>
      <c r="I9" s="110" t="str">
        <f>+'CUADRO DE MANDO'!E8</f>
        <v>Avance ejecutado del plan de acción de la Política de Integridad</v>
      </c>
      <c r="J9" s="112"/>
      <c r="K9" s="112"/>
      <c r="L9" s="112"/>
      <c r="M9" s="112"/>
      <c r="N9" s="112"/>
      <c r="O9" s="112"/>
      <c r="P9" s="112"/>
      <c r="Q9" s="111"/>
    </row>
    <row r="10" spans="1:17" ht="15.5" x14ac:dyDescent="0.3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1:17" x14ac:dyDescent="0.35">
      <c r="A11" s="83" t="s">
        <v>162</v>
      </c>
      <c r="B11" s="84"/>
      <c r="C11" s="18" t="s">
        <v>21</v>
      </c>
      <c r="D11" s="83" t="s">
        <v>163</v>
      </c>
      <c r="E11" s="85"/>
      <c r="F11" s="85"/>
      <c r="G11" s="84"/>
      <c r="H11" s="83" t="s">
        <v>18</v>
      </c>
      <c r="I11" s="85"/>
      <c r="J11" s="85"/>
      <c r="K11" s="85"/>
      <c r="L11" s="85"/>
      <c r="M11" s="84"/>
      <c r="N11" s="83" t="s">
        <v>164</v>
      </c>
      <c r="O11" s="85"/>
      <c r="P11" s="85"/>
      <c r="Q11" s="84"/>
    </row>
    <row r="12" spans="1:17" ht="63" customHeight="1" x14ac:dyDescent="0.35">
      <c r="A12" s="110" t="str">
        <f>+'CUADRO DE MANDO'!F8</f>
        <v>Medir el avance de las actividades planeadas en la ejecución de la política de integridad con relación a lo esperado en la fecha de medición</v>
      </c>
      <c r="B12" s="111"/>
      <c r="C12" s="59" t="str">
        <f>+'CUADRO DE MANDO'!L8</f>
        <v>Porcentaje</v>
      </c>
      <c r="D12" s="122" t="str">
        <f>(IF($Q$16&lt;=33%,"BAJO",IF($Q$16&lt;66%,"MEDIO","ALTO")))</f>
        <v>BAJO</v>
      </c>
      <c r="E12" s="123"/>
      <c r="F12" s="123"/>
      <c r="G12" s="124"/>
      <c r="H12" s="156" t="str">
        <f>+'CUADRO DE MANDO'!I8</f>
        <v>Plan de Acción Política de Integridad</v>
      </c>
      <c r="I12" s="156"/>
      <c r="J12" s="156"/>
      <c r="K12" s="156"/>
      <c r="L12" s="156"/>
      <c r="M12" s="156"/>
      <c r="N12" s="122" t="str">
        <f>+'CUADRO DE MANDO'!M8</f>
        <v>Líder Política de Integridad</v>
      </c>
      <c r="O12" s="123"/>
      <c r="P12" s="123"/>
      <c r="Q12" s="124"/>
    </row>
    <row r="13" spans="1:17" x14ac:dyDescent="0.35">
      <c r="A13" s="11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14"/>
    </row>
    <row r="14" spans="1:17" x14ac:dyDescent="0.35">
      <c r="A14" s="115" t="s">
        <v>165</v>
      </c>
      <c r="B14" s="116" t="s">
        <v>166</v>
      </c>
      <c r="C14" s="116" t="s">
        <v>20</v>
      </c>
      <c r="D14" s="116" t="s">
        <v>167</v>
      </c>
      <c r="E14" s="116" t="s">
        <v>168</v>
      </c>
      <c r="F14" s="116"/>
      <c r="G14" s="116"/>
      <c r="H14" s="116"/>
      <c r="I14" s="116"/>
      <c r="J14" s="116"/>
      <c r="K14" s="117"/>
      <c r="L14" s="117"/>
      <c r="M14" s="117"/>
      <c r="N14" s="117"/>
      <c r="O14" s="117"/>
      <c r="P14" s="117"/>
      <c r="Q14" s="118"/>
    </row>
    <row r="15" spans="1:17" x14ac:dyDescent="0.35">
      <c r="A15" s="115"/>
      <c r="B15" s="116"/>
      <c r="C15" s="116"/>
      <c r="D15" s="116"/>
      <c r="E15" s="119" t="s">
        <v>169</v>
      </c>
      <c r="F15" s="120"/>
      <c r="G15" s="121"/>
      <c r="H15" s="119" t="s">
        <v>170</v>
      </c>
      <c r="I15" s="120"/>
      <c r="J15" s="121"/>
      <c r="K15" s="119" t="s">
        <v>171</v>
      </c>
      <c r="L15" s="120"/>
      <c r="M15" s="121"/>
      <c r="N15" s="119" t="s">
        <v>172</v>
      </c>
      <c r="O15" s="120"/>
      <c r="P15" s="121"/>
      <c r="Q15" s="19" t="s">
        <v>173</v>
      </c>
    </row>
    <row r="16" spans="1:17" ht="15.5" x14ac:dyDescent="0.35">
      <c r="A16" s="129" t="s">
        <v>174</v>
      </c>
      <c r="B16" s="130" t="str">
        <f>+'CUADRO DE MANDO'!H8</f>
        <v>(N° de actividades del plan de acción de la politica de integridad / Total de actividades planeadas en el plan de acción de la política de integridad) X 100%</v>
      </c>
      <c r="C16" s="20" t="s">
        <v>175</v>
      </c>
      <c r="D16" s="21" t="s">
        <v>176</v>
      </c>
      <c r="E16" s="125">
        <f>IFERROR($B$21/$C$21,"0%")</f>
        <v>0.8571428571428571</v>
      </c>
      <c r="F16" s="126"/>
      <c r="G16" s="127"/>
      <c r="H16" s="125" t="str">
        <f>IFERROR($B$24/$C$24,"0%")</f>
        <v>0%</v>
      </c>
      <c r="I16" s="126"/>
      <c r="J16" s="127"/>
      <c r="K16" s="125" t="str">
        <f>IFERROR($B$27/$C$27,"0%")</f>
        <v>0%</v>
      </c>
      <c r="L16" s="126"/>
      <c r="M16" s="127"/>
      <c r="N16" s="125" t="str">
        <f>IFERROR($B$30/$C$30,"0%")</f>
        <v>0%</v>
      </c>
      <c r="O16" s="126"/>
      <c r="P16" s="127"/>
      <c r="Q16" s="22">
        <f>SUM(E16:P16)/C17</f>
        <v>0.21428571428571427</v>
      </c>
    </row>
    <row r="17" spans="1:17" ht="15.5" x14ac:dyDescent="0.35">
      <c r="A17" s="129"/>
      <c r="B17" s="131"/>
      <c r="C17" s="20" t="str">
        <f>IF(C16="MENSUAL","12",IF(C16="TRIMESTRAL","4",IF(C16="SEMESTRAL","2","1")))</f>
        <v>4</v>
      </c>
      <c r="D17" s="23" t="s">
        <v>19</v>
      </c>
      <c r="E17" s="128">
        <f>+'CUADRO DE MANDO'!J8</f>
        <v>0.8</v>
      </c>
      <c r="F17" s="128"/>
      <c r="G17" s="128"/>
      <c r="H17" s="128">
        <f>+E17</f>
        <v>0.8</v>
      </c>
      <c r="I17" s="128"/>
      <c r="J17" s="128"/>
      <c r="K17" s="128">
        <f>+E17</f>
        <v>0.8</v>
      </c>
      <c r="L17" s="128"/>
      <c r="M17" s="128"/>
      <c r="N17" s="128">
        <f>+E17</f>
        <v>0.8</v>
      </c>
      <c r="O17" s="128"/>
      <c r="P17" s="128"/>
      <c r="Q17" s="31"/>
    </row>
    <row r="18" spans="1:17" ht="23" x14ac:dyDescent="0.35">
      <c r="A18" s="24" t="s">
        <v>177</v>
      </c>
      <c r="B18" s="132" t="str">
        <f>+'CUADRO DE MANDO'!G8</f>
        <v>Eficacia</v>
      </c>
      <c r="C18" s="13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x14ac:dyDescent="0.35">
      <c r="A19" s="115" t="str">
        <f>+C16</f>
        <v>TRIMESTRAL</v>
      </c>
      <c r="B19" s="133" t="s">
        <v>178</v>
      </c>
      <c r="C19" s="13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</row>
    <row r="20" spans="1:17" x14ac:dyDescent="0.35">
      <c r="A20" s="115"/>
      <c r="B20" s="33" t="s">
        <v>179</v>
      </c>
      <c r="C20" s="33" t="s">
        <v>180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x14ac:dyDescent="0.35">
      <c r="A21" s="134" t="str">
        <f>+E15</f>
        <v>TRIMESTRE 1</v>
      </c>
      <c r="B21" s="137">
        <v>6</v>
      </c>
      <c r="C21" s="140">
        <v>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x14ac:dyDescent="0.35">
      <c r="A22" s="135"/>
      <c r="B22" s="138"/>
      <c r="C22" s="14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x14ac:dyDescent="0.35">
      <c r="A23" s="136"/>
      <c r="B23" s="139"/>
      <c r="C23" s="142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1:17" x14ac:dyDescent="0.35">
      <c r="A24" s="134" t="str">
        <f>+H15</f>
        <v>TRIMESTRE 2</v>
      </c>
      <c r="B24" s="137"/>
      <c r="C24" s="140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x14ac:dyDescent="0.35">
      <c r="A25" s="135"/>
      <c r="B25" s="138"/>
      <c r="C25" s="141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x14ac:dyDescent="0.35">
      <c r="A26" s="136"/>
      <c r="B26" s="139"/>
      <c r="C26" s="14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7" x14ac:dyDescent="0.35">
      <c r="A27" s="134" t="str">
        <f>+K15</f>
        <v>TRIMESTRE 3</v>
      </c>
      <c r="B27" s="137"/>
      <c r="C27" s="14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1:17" x14ac:dyDescent="0.35">
      <c r="A28" s="135"/>
      <c r="B28" s="138"/>
      <c r="C28" s="14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</row>
    <row r="29" spans="1:17" x14ac:dyDescent="0.35">
      <c r="A29" s="136"/>
      <c r="B29" s="139"/>
      <c r="C29" s="14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x14ac:dyDescent="0.35">
      <c r="A30" s="134" t="str">
        <f>+N15</f>
        <v>TRIMESTRE 4</v>
      </c>
      <c r="B30" s="140"/>
      <c r="C30" s="140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x14ac:dyDescent="0.35">
      <c r="A31" s="135"/>
      <c r="B31" s="141"/>
      <c r="C31" s="14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7" x14ac:dyDescent="0.35">
      <c r="A32" s="136"/>
      <c r="B32" s="142"/>
      <c r="C32" s="14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x14ac:dyDescent="0.35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x14ac:dyDescent="0.35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x14ac:dyDescent="0.35">
      <c r="A35" s="152" t="s">
        <v>181</v>
      </c>
      <c r="B35" s="153"/>
      <c r="C35" s="153"/>
      <c r="D35" s="154"/>
      <c r="E35" s="153" t="s">
        <v>182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</row>
    <row r="36" spans="1:17" x14ac:dyDescent="0.35">
      <c r="A36" s="155" t="s">
        <v>190</v>
      </c>
      <c r="B36" s="144"/>
      <c r="C36" s="144"/>
      <c r="D36" s="145"/>
      <c r="E36" s="152" t="s">
        <v>183</v>
      </c>
      <c r="F36" s="153"/>
      <c r="G36" s="153"/>
      <c r="H36" s="152" t="s">
        <v>184</v>
      </c>
      <c r="I36" s="153"/>
      <c r="J36" s="153"/>
      <c r="K36" s="153"/>
      <c r="L36" s="153"/>
      <c r="M36" s="154"/>
      <c r="N36" s="152" t="s">
        <v>185</v>
      </c>
      <c r="O36" s="154"/>
      <c r="P36" s="153" t="s">
        <v>186</v>
      </c>
      <c r="Q36" s="154"/>
    </row>
    <row r="37" spans="1:17" x14ac:dyDescent="0.35">
      <c r="A37" s="146"/>
      <c r="B37" s="147"/>
      <c r="C37" s="147"/>
      <c r="D37" s="148"/>
      <c r="E37" s="143"/>
      <c r="F37" s="144"/>
      <c r="G37" s="145"/>
      <c r="H37" s="143"/>
      <c r="I37" s="144"/>
      <c r="J37" s="144"/>
      <c r="K37" s="144"/>
      <c r="L37" s="144"/>
      <c r="M37" s="145"/>
      <c r="N37" s="143"/>
      <c r="O37" s="145"/>
      <c r="P37" s="143"/>
      <c r="Q37" s="145"/>
    </row>
    <row r="38" spans="1:17" x14ac:dyDescent="0.35">
      <c r="A38" s="146"/>
      <c r="B38" s="147"/>
      <c r="C38" s="147"/>
      <c r="D38" s="148"/>
      <c r="E38" s="146"/>
      <c r="F38" s="147"/>
      <c r="G38" s="148"/>
      <c r="H38" s="146"/>
      <c r="I38" s="147"/>
      <c r="J38" s="147"/>
      <c r="K38" s="147"/>
      <c r="L38" s="147"/>
      <c r="M38" s="148"/>
      <c r="N38" s="146"/>
      <c r="O38" s="148"/>
      <c r="P38" s="146"/>
      <c r="Q38" s="148"/>
    </row>
    <row r="39" spans="1:17" x14ac:dyDescent="0.35">
      <c r="A39" s="146"/>
      <c r="B39" s="147"/>
      <c r="C39" s="147"/>
      <c r="D39" s="148"/>
      <c r="E39" s="146"/>
      <c r="F39" s="147"/>
      <c r="G39" s="148"/>
      <c r="H39" s="146"/>
      <c r="I39" s="147"/>
      <c r="J39" s="147"/>
      <c r="K39" s="147"/>
      <c r="L39" s="147"/>
      <c r="M39" s="148"/>
      <c r="N39" s="146"/>
      <c r="O39" s="148"/>
      <c r="P39" s="146"/>
      <c r="Q39" s="148"/>
    </row>
    <row r="40" spans="1:17" x14ac:dyDescent="0.35">
      <c r="A40" s="146"/>
      <c r="B40" s="147"/>
      <c r="C40" s="147"/>
      <c r="D40" s="148"/>
      <c r="E40" s="146"/>
      <c r="F40" s="147"/>
      <c r="G40" s="148"/>
      <c r="H40" s="146"/>
      <c r="I40" s="147"/>
      <c r="J40" s="147"/>
      <c r="K40" s="147"/>
      <c r="L40" s="147"/>
      <c r="M40" s="148"/>
      <c r="N40" s="146"/>
      <c r="O40" s="148"/>
      <c r="P40" s="146"/>
      <c r="Q40" s="148"/>
    </row>
    <row r="41" spans="1:17" x14ac:dyDescent="0.35">
      <c r="A41" s="146"/>
      <c r="B41" s="147"/>
      <c r="C41" s="147"/>
      <c r="D41" s="148"/>
      <c r="E41" s="146"/>
      <c r="F41" s="147"/>
      <c r="G41" s="148"/>
      <c r="H41" s="146"/>
      <c r="I41" s="147"/>
      <c r="J41" s="147"/>
      <c r="K41" s="147"/>
      <c r="L41" s="147"/>
      <c r="M41" s="148"/>
      <c r="N41" s="146"/>
      <c r="O41" s="148"/>
      <c r="P41" s="146"/>
      <c r="Q41" s="148"/>
    </row>
    <row r="42" spans="1:17" x14ac:dyDescent="0.35">
      <c r="A42" s="146"/>
      <c r="B42" s="147"/>
      <c r="C42" s="147"/>
      <c r="D42" s="148"/>
      <c r="E42" s="146"/>
      <c r="F42" s="147"/>
      <c r="G42" s="148"/>
      <c r="H42" s="146"/>
      <c r="I42" s="147"/>
      <c r="J42" s="147"/>
      <c r="K42" s="147"/>
      <c r="L42" s="147"/>
      <c r="M42" s="148"/>
      <c r="N42" s="146"/>
      <c r="O42" s="148"/>
      <c r="P42" s="146"/>
      <c r="Q42" s="148"/>
    </row>
    <row r="43" spans="1:17" x14ac:dyDescent="0.35">
      <c r="A43" s="146"/>
      <c r="B43" s="147"/>
      <c r="C43" s="147"/>
      <c r="D43" s="148"/>
      <c r="E43" s="146"/>
      <c r="F43" s="147"/>
      <c r="G43" s="148"/>
      <c r="H43" s="146"/>
      <c r="I43" s="147"/>
      <c r="J43" s="147"/>
      <c r="K43" s="147"/>
      <c r="L43" s="147"/>
      <c r="M43" s="148"/>
      <c r="N43" s="146"/>
      <c r="O43" s="148"/>
      <c r="P43" s="146"/>
      <c r="Q43" s="148"/>
    </row>
    <row r="44" spans="1:17" x14ac:dyDescent="0.35">
      <c r="A44" s="146"/>
      <c r="B44" s="147"/>
      <c r="C44" s="147"/>
      <c r="D44" s="148"/>
      <c r="E44" s="146"/>
      <c r="F44" s="147"/>
      <c r="G44" s="148"/>
      <c r="H44" s="146"/>
      <c r="I44" s="147"/>
      <c r="J44" s="147"/>
      <c r="K44" s="147"/>
      <c r="L44" s="147"/>
      <c r="M44" s="148"/>
      <c r="N44" s="146"/>
      <c r="O44" s="148"/>
      <c r="P44" s="146"/>
      <c r="Q44" s="148"/>
    </row>
    <row r="45" spans="1:17" x14ac:dyDescent="0.35">
      <c r="A45" s="146"/>
      <c r="B45" s="147"/>
      <c r="C45" s="147"/>
      <c r="D45" s="148"/>
      <c r="E45" s="146"/>
      <c r="F45" s="147"/>
      <c r="G45" s="148"/>
      <c r="H45" s="146"/>
      <c r="I45" s="147"/>
      <c r="J45" s="147"/>
      <c r="K45" s="147"/>
      <c r="L45" s="147"/>
      <c r="M45" s="148"/>
      <c r="N45" s="146"/>
      <c r="O45" s="148"/>
      <c r="P45" s="146"/>
      <c r="Q45" s="148"/>
    </row>
    <row r="46" spans="1:17" x14ac:dyDescent="0.35">
      <c r="A46" s="146"/>
      <c r="B46" s="147"/>
      <c r="C46" s="147"/>
      <c r="D46" s="148"/>
      <c r="E46" s="146"/>
      <c r="F46" s="147"/>
      <c r="G46" s="148"/>
      <c r="H46" s="146"/>
      <c r="I46" s="147"/>
      <c r="J46" s="147"/>
      <c r="K46" s="147"/>
      <c r="L46" s="147"/>
      <c r="M46" s="148"/>
      <c r="N46" s="146"/>
      <c r="O46" s="148"/>
      <c r="P46" s="146"/>
      <c r="Q46" s="148"/>
    </row>
    <row r="47" spans="1:17" x14ac:dyDescent="0.35">
      <c r="A47" s="146"/>
      <c r="B47" s="147"/>
      <c r="C47" s="147"/>
      <c r="D47" s="148"/>
      <c r="E47" s="146"/>
      <c r="F47" s="147"/>
      <c r="G47" s="148"/>
      <c r="H47" s="146"/>
      <c r="I47" s="147"/>
      <c r="J47" s="147"/>
      <c r="K47" s="147"/>
      <c r="L47" s="147"/>
      <c r="M47" s="148"/>
      <c r="N47" s="146"/>
      <c r="O47" s="148"/>
      <c r="P47" s="146"/>
      <c r="Q47" s="148"/>
    </row>
    <row r="48" spans="1:17" x14ac:dyDescent="0.35">
      <c r="A48" s="149"/>
      <c r="B48" s="150"/>
      <c r="C48" s="150"/>
      <c r="D48" s="151"/>
      <c r="E48" s="149"/>
      <c r="F48" s="150"/>
      <c r="G48" s="151"/>
      <c r="H48" s="149"/>
      <c r="I48" s="150"/>
      <c r="J48" s="150"/>
      <c r="K48" s="150"/>
      <c r="L48" s="150"/>
      <c r="M48" s="151"/>
      <c r="N48" s="149"/>
      <c r="O48" s="151"/>
      <c r="P48" s="149"/>
      <c r="Q48" s="151"/>
    </row>
  </sheetData>
  <protectedRanges>
    <protectedRange sqref="A1:E4" name="Rango1"/>
  </protectedRanges>
  <mergeCells count="72">
    <mergeCell ref="E37:G48"/>
    <mergeCell ref="H37:M48"/>
    <mergeCell ref="N37:O48"/>
    <mergeCell ref="P37:Q48"/>
    <mergeCell ref="A30:A32"/>
    <mergeCell ref="B30:B32"/>
    <mergeCell ref="C30:C32"/>
    <mergeCell ref="A35:D35"/>
    <mergeCell ref="E35:Q35"/>
    <mergeCell ref="A36:D48"/>
    <mergeCell ref="E36:G36"/>
    <mergeCell ref="H36:M36"/>
    <mergeCell ref="N36:O36"/>
    <mergeCell ref="P36:Q36"/>
    <mergeCell ref="A24:A26"/>
    <mergeCell ref="B24:B26"/>
    <mergeCell ref="C24:C26"/>
    <mergeCell ref="A27:A29"/>
    <mergeCell ref="B27:B29"/>
    <mergeCell ref="C27:C29"/>
    <mergeCell ref="B18:C18"/>
    <mergeCell ref="A19:A20"/>
    <mergeCell ref="B19:C19"/>
    <mergeCell ref="A21:A23"/>
    <mergeCell ref="B21:B23"/>
    <mergeCell ref="C21:C23"/>
    <mergeCell ref="A16:A17"/>
    <mergeCell ref="B16:B17"/>
    <mergeCell ref="E16:G16"/>
    <mergeCell ref="H16:J16"/>
    <mergeCell ref="K16:M16"/>
    <mergeCell ref="N16:P16"/>
    <mergeCell ref="E17:G17"/>
    <mergeCell ref="H17:J17"/>
    <mergeCell ref="K17:M17"/>
    <mergeCell ref="N17:P17"/>
    <mergeCell ref="N11:Q11"/>
    <mergeCell ref="A13:Q13"/>
    <mergeCell ref="A14:A15"/>
    <mergeCell ref="B14:B15"/>
    <mergeCell ref="C14:C15"/>
    <mergeCell ref="D14:D15"/>
    <mergeCell ref="E14:Q14"/>
    <mergeCell ref="E15:G15"/>
    <mergeCell ref="H15:J15"/>
    <mergeCell ref="K15:M15"/>
    <mergeCell ref="N15:P15"/>
    <mergeCell ref="A12:B12"/>
    <mergeCell ref="D12:G12"/>
    <mergeCell ref="H12:M12"/>
    <mergeCell ref="N12:Q12"/>
    <mergeCell ref="I8:Q8"/>
    <mergeCell ref="A9:B9"/>
    <mergeCell ref="C9:D9"/>
    <mergeCell ref="E9:H9"/>
    <mergeCell ref="I9:Q9"/>
    <mergeCell ref="A10:Q10"/>
    <mergeCell ref="A11:B11"/>
    <mergeCell ref="D11:G11"/>
    <mergeCell ref="H11:M11"/>
    <mergeCell ref="A1:A4"/>
    <mergeCell ref="B1:N1"/>
    <mergeCell ref="O1:Q1"/>
    <mergeCell ref="B2:N2"/>
    <mergeCell ref="O2:Q2"/>
    <mergeCell ref="B3:N3"/>
    <mergeCell ref="O3:Q3"/>
    <mergeCell ref="B4:N4"/>
    <mergeCell ref="O4:Q4"/>
    <mergeCell ref="A8:B8"/>
    <mergeCell ref="C8:D8"/>
    <mergeCell ref="E8:H8"/>
  </mergeCells>
  <conditionalFormatting sqref="D12">
    <cfRule type="containsText" dxfId="2" priority="4" operator="containsText" text="ALTO">
      <formula>NOT(ISERROR(SEARCH("ALTO",D12)))</formula>
    </cfRule>
    <cfRule type="containsText" dxfId="1" priority="5" operator="containsText" text="MEDIO">
      <formula>NOT(ISERROR(SEARCH("MEDIO",D12)))</formula>
    </cfRule>
    <cfRule type="containsText" dxfId="0" priority="6" operator="containsText" text="BAJO">
      <formula>NOT(ISERROR(SEARCH("BAJO",D12)))</formula>
    </cfRule>
  </conditionalFormatting>
  <conditionalFormatting sqref="E16">
    <cfRule type="iconSet" priority="1">
      <iconSet>
        <cfvo type="percent" val="0"/>
        <cfvo type="percent" val="33"/>
        <cfvo type="percent" val="67"/>
      </iconSet>
    </cfRule>
  </conditionalFormatting>
  <conditionalFormatting sqref="H16 K16 N16">
    <cfRule type="iconSet" priority="3">
      <iconSet>
        <cfvo type="percent" val="0"/>
        <cfvo type="percent" val="33"/>
        <cfvo type="percent" val="67"/>
      </iconSet>
    </cfRule>
  </conditionalFormatting>
  <conditionalFormatting sqref="Q16">
    <cfRule type="colorScale" priority="2">
      <colorScale>
        <cfvo type="num" val="0.2"/>
        <cfvo type="num" val="0.35"/>
        <cfvo type="num" val="0.66"/>
        <color rgb="FFFF0000"/>
        <color rgb="FFFFEB84"/>
        <color rgb="FF00B050"/>
      </colorScale>
    </cfRule>
  </conditionalFormatting>
  <dataValidations count="1">
    <dataValidation allowBlank="1" showInputMessage="1" showErrorMessage="1" sqref="E9:H9" xr:uid="{B3BD75E9-02FF-406F-A75A-B2DA760BF8D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CE63-3678-487A-AB74-4F0F3B376DA3}">
  <dimension ref="A1:S12"/>
  <sheetViews>
    <sheetView workbookViewId="0">
      <selection activeCell="C2" sqref="C2"/>
    </sheetView>
  </sheetViews>
  <sheetFormatPr baseColWidth="10" defaultRowHeight="14.5" x14ac:dyDescent="0.35"/>
  <cols>
    <col min="1" max="1" width="19" customWidth="1"/>
    <col min="2" max="2" width="34.26953125" customWidth="1"/>
    <col min="3" max="3" width="22.54296875" customWidth="1"/>
    <col min="12" max="13" width="13.26953125" bestFit="1" customWidth="1"/>
    <col min="16" max="17" width="13.26953125" bestFit="1" customWidth="1"/>
    <col min="18" max="19" width="12.1796875" bestFit="1" customWidth="1"/>
  </cols>
  <sheetData>
    <row r="1" spans="1:19" x14ac:dyDescent="0.35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29" x14ac:dyDescent="0.35">
      <c r="A2" s="55"/>
      <c r="B2" s="55"/>
      <c r="C2" s="60" t="s">
        <v>192</v>
      </c>
      <c r="D2" s="61" t="s">
        <v>193</v>
      </c>
      <c r="E2" s="61" t="s">
        <v>194</v>
      </c>
      <c r="F2" s="61" t="s">
        <v>195</v>
      </c>
      <c r="G2" s="61" t="s">
        <v>196</v>
      </c>
      <c r="H2" s="61" t="s">
        <v>197</v>
      </c>
      <c r="I2" s="61" t="s">
        <v>198</v>
      </c>
      <c r="J2" s="61" t="s">
        <v>199</v>
      </c>
      <c r="K2" s="61" t="s">
        <v>200</v>
      </c>
      <c r="L2" s="61" t="s">
        <v>201</v>
      </c>
      <c r="M2" s="61" t="s">
        <v>202</v>
      </c>
      <c r="N2" s="61" t="s">
        <v>203</v>
      </c>
      <c r="O2" s="61" t="s">
        <v>204</v>
      </c>
      <c r="P2" s="61" t="s">
        <v>205</v>
      </c>
      <c r="Q2" s="61" t="s">
        <v>206</v>
      </c>
      <c r="R2" s="61" t="s">
        <v>207</v>
      </c>
      <c r="S2" s="61" t="s">
        <v>208</v>
      </c>
    </row>
    <row r="3" spans="1:19" x14ac:dyDescent="0.35">
      <c r="A3" s="158" t="s">
        <v>209</v>
      </c>
      <c r="B3" s="63" t="s">
        <v>210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9" x14ac:dyDescent="0.35">
      <c r="A4" s="158"/>
      <c r="B4" s="63" t="s">
        <v>211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35">
      <c r="A5" s="158"/>
      <c r="B5" s="63" t="s">
        <v>212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x14ac:dyDescent="0.35">
      <c r="A6" s="158"/>
      <c r="B6" s="63" t="s">
        <v>213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x14ac:dyDescent="0.35">
      <c r="A7" s="158"/>
      <c r="B7" s="63" t="s">
        <v>214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35">
      <c r="A8" s="158"/>
      <c r="B8" s="63" t="s">
        <v>215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x14ac:dyDescent="0.35">
      <c r="A9" s="158"/>
      <c r="B9" s="63" t="s">
        <v>216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x14ac:dyDescent="0.35">
      <c r="A10" s="158"/>
      <c r="B10" s="63" t="s">
        <v>217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x14ac:dyDescent="0.35">
      <c r="A11" s="158"/>
      <c r="B11" s="63" t="s">
        <v>218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x14ac:dyDescent="0.35">
      <c r="A12" s="62" t="s">
        <v>219</v>
      </c>
      <c r="B12" s="63" t="s">
        <v>220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</sheetData>
  <mergeCells count="2">
    <mergeCell ref="A1:S1"/>
    <mergeCell ref="A3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 DE MANDO</vt:lpstr>
      <vt:lpstr>LISTAS</vt:lpstr>
      <vt:lpstr>INDICADOR 2</vt:lpstr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Iglesia BuenasNuevas</dc:creator>
  <cp:keywords/>
  <dc:description/>
  <cp:lastModifiedBy>JESUS LARA</cp:lastModifiedBy>
  <cp:revision/>
  <dcterms:created xsi:type="dcterms:W3CDTF">2022-01-28T14:30:03Z</dcterms:created>
  <dcterms:modified xsi:type="dcterms:W3CDTF">2023-05-23T22:09:14Z</dcterms:modified>
  <cp:category/>
  <cp:contentStatus/>
</cp:coreProperties>
</file>