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D:\2022 Archivo GEneral\Riesgos de corrupción\"/>
    </mc:Choice>
  </mc:AlternateContent>
  <xr:revisionPtr revIDLastSave="0" documentId="13_ncr:1_{6C170ABA-B2A4-4089-A543-1295A8372F23}" xr6:coauthVersionLast="47" xr6:coauthVersionMax="47" xr10:uidLastSave="{00000000-0000-0000-0000-000000000000}"/>
  <bookViews>
    <workbookView xWindow="-120" yWindow="-120" windowWidth="29040" windowHeight="15840" tabRatio="901" activeTab="1" xr2:uid="{00000000-000D-0000-FFFF-FFFF00000000}"/>
  </bookViews>
  <sheets>
    <sheet name="Instrucciones" sheetId="7" r:id="rId1"/>
    <sheet name="Matriz de riesgos Corrupción" sheetId="1" r:id="rId2"/>
    <sheet name="Criterios probabilidad impacto" sheetId="4" r:id="rId3"/>
    <sheet name="Evaluación controles" sheetId="5" r:id="rId4"/>
    <sheet name="Nivel de riesgo" sheetId="6" r:id="rId5"/>
    <sheet name="Mapa de Calor" sheetId="8" r:id="rId6"/>
  </sheets>
  <definedNames>
    <definedName name="_xlnm.Print_Area" localSheetId="1">'Matriz de riesgos Corrupción'!$A$2:$Y$23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jC9XR0ktHQLQzKz87vorXxgM2Fow=="/>
    </ext>
  </extLst>
</workbook>
</file>

<file path=xl/calcChain.xml><?xml version="1.0" encoding="utf-8"?>
<calcChain xmlns="http://schemas.openxmlformats.org/spreadsheetml/2006/main">
  <c r="N11" i="1" l="1"/>
  <c r="I11" i="1" l="1"/>
  <c r="N66" i="1" l="1"/>
  <c r="N48" i="1"/>
  <c r="F17" i="7" l="1"/>
  <c r="I15" i="1"/>
  <c r="I90" i="1"/>
  <c r="I84" i="1"/>
  <c r="I78" i="1"/>
  <c r="I72" i="1"/>
  <c r="I66" i="1"/>
  <c r="I60" i="1"/>
  <c r="I54" i="1"/>
  <c r="I48" i="1"/>
  <c r="I42" i="1"/>
  <c r="I36" i="1"/>
  <c r="I30" i="1"/>
  <c r="I24" i="1"/>
  <c r="D18" i="8" l="1"/>
  <c r="D19" i="8"/>
  <c r="D20" i="8"/>
  <c r="D21" i="8"/>
  <c r="D22" i="8"/>
  <c r="D24" i="8"/>
  <c r="D25" i="8"/>
  <c r="D26" i="8"/>
  <c r="D27" i="8"/>
  <c r="D28" i="8"/>
  <c r="D30" i="8"/>
  <c r="D31" i="8"/>
  <c r="D32" i="8"/>
  <c r="D33" i="8"/>
  <c r="D34" i="8"/>
  <c r="D36" i="8"/>
  <c r="D37" i="8"/>
  <c r="D38" i="8"/>
  <c r="D39" i="8"/>
  <c r="D40" i="8"/>
  <c r="D42" i="8"/>
  <c r="D43" i="8"/>
  <c r="D44" i="8"/>
  <c r="D45" i="8"/>
  <c r="D46" i="8"/>
  <c r="D48" i="8"/>
  <c r="D49" i="8"/>
  <c r="D50" i="8"/>
  <c r="D51" i="8"/>
  <c r="D52" i="8"/>
  <c r="D54" i="8"/>
  <c r="D55" i="8"/>
  <c r="D56" i="8"/>
  <c r="D57" i="8"/>
  <c r="D58" i="8"/>
  <c r="D60" i="8"/>
  <c r="D61" i="8"/>
  <c r="D62" i="8"/>
  <c r="D63" i="8"/>
  <c r="D64" i="8"/>
  <c r="D66" i="8"/>
  <c r="D67" i="8"/>
  <c r="D68" i="8"/>
  <c r="D69" i="8"/>
  <c r="D70" i="8"/>
  <c r="D72" i="8"/>
  <c r="D73" i="8"/>
  <c r="D74" i="8"/>
  <c r="D75" i="8"/>
  <c r="D76" i="8"/>
  <c r="D78" i="8"/>
  <c r="D79" i="8"/>
  <c r="D80" i="8"/>
  <c r="D81" i="8"/>
  <c r="D82" i="8"/>
  <c r="D84" i="8"/>
  <c r="D85" i="8"/>
  <c r="D86" i="8"/>
  <c r="D87" i="8"/>
  <c r="D88" i="8"/>
  <c r="D90" i="8"/>
  <c r="D91" i="8"/>
  <c r="D92" i="8"/>
  <c r="D93" i="8"/>
  <c r="D94" i="8"/>
  <c r="D96" i="8"/>
  <c r="D97" i="8"/>
  <c r="D98" i="8"/>
  <c r="D99" i="8"/>
  <c r="D100" i="8"/>
  <c r="D102" i="8"/>
  <c r="D103" i="8"/>
  <c r="D104" i="8"/>
  <c r="D105" i="8"/>
  <c r="D106" i="8"/>
  <c r="D108" i="8"/>
  <c r="D109" i="8"/>
  <c r="D110" i="8"/>
  <c r="D111" i="8"/>
  <c r="D112" i="8"/>
  <c r="D114" i="8"/>
  <c r="D115" i="8"/>
  <c r="D116" i="8"/>
  <c r="D117" i="8"/>
  <c r="D118" i="8"/>
  <c r="D120" i="8"/>
  <c r="D121" i="8"/>
  <c r="D122" i="8"/>
  <c r="D123" i="8"/>
  <c r="D124" i="8"/>
  <c r="D126" i="8"/>
  <c r="D127" i="8"/>
  <c r="D128" i="8"/>
  <c r="D129" i="8"/>
  <c r="D130" i="8"/>
  <c r="D132" i="8"/>
  <c r="D133" i="8"/>
  <c r="D134" i="8"/>
  <c r="D135" i="8"/>
  <c r="D136" i="8"/>
  <c r="D138" i="8"/>
  <c r="D139" i="8"/>
  <c r="D140" i="8"/>
  <c r="D141" i="8"/>
  <c r="D142" i="8"/>
  <c r="D144" i="8"/>
  <c r="D145" i="8"/>
  <c r="D146" i="8"/>
  <c r="D147" i="8"/>
  <c r="D148" i="8"/>
  <c r="D150" i="8"/>
  <c r="D151" i="8"/>
  <c r="D152" i="8"/>
  <c r="D153" i="8"/>
  <c r="D154" i="8"/>
  <c r="D156" i="8"/>
  <c r="D157" i="8"/>
  <c r="D158" i="8"/>
  <c r="D159" i="8"/>
  <c r="D160" i="8"/>
  <c r="D162" i="8"/>
  <c r="D163" i="8"/>
  <c r="D164" i="8"/>
  <c r="D165" i="8"/>
  <c r="D166" i="8"/>
  <c r="D168" i="8"/>
  <c r="D169" i="8"/>
  <c r="D170" i="8"/>
  <c r="D171" i="8"/>
  <c r="D172" i="8"/>
  <c r="D174" i="8"/>
  <c r="D175" i="8"/>
  <c r="D176" i="8"/>
  <c r="D177" i="8"/>
  <c r="D178" i="8"/>
  <c r="D180" i="8"/>
  <c r="D181" i="8"/>
  <c r="D182" i="8"/>
  <c r="D183" i="8"/>
  <c r="D184" i="8"/>
  <c r="D186" i="8"/>
  <c r="D187" i="8"/>
  <c r="D188" i="8"/>
  <c r="D189" i="8"/>
  <c r="D190" i="8"/>
  <c r="D192" i="8"/>
  <c r="D193" i="8"/>
  <c r="D194" i="8"/>
  <c r="D195" i="8"/>
  <c r="D196" i="8"/>
  <c r="D198" i="8"/>
  <c r="D199" i="8"/>
  <c r="D200" i="8"/>
  <c r="D201" i="8"/>
  <c r="D202" i="8"/>
  <c r="D204" i="8"/>
  <c r="D205" i="8"/>
  <c r="D206" i="8"/>
  <c r="D207" i="8"/>
  <c r="D208" i="8"/>
  <c r="D210" i="8"/>
  <c r="D211" i="8"/>
  <c r="D212" i="8"/>
  <c r="D213" i="8"/>
  <c r="D214" i="8"/>
  <c r="D216" i="8"/>
  <c r="D217" i="8"/>
  <c r="D218" i="8"/>
  <c r="D219" i="8"/>
  <c r="D220" i="8"/>
  <c r="D222" i="8"/>
  <c r="D223" i="8"/>
  <c r="D224" i="8"/>
  <c r="D225" i="8"/>
  <c r="D226" i="8"/>
  <c r="D228" i="8"/>
  <c r="D229" i="8"/>
  <c r="D230" i="8"/>
  <c r="D231" i="8"/>
  <c r="D232" i="8"/>
  <c r="D234" i="8"/>
  <c r="D235" i="8"/>
  <c r="D236" i="8"/>
  <c r="D237" i="8"/>
  <c r="D238" i="8"/>
  <c r="D240" i="8"/>
  <c r="D241" i="8"/>
  <c r="D242" i="8"/>
  <c r="D243" i="8"/>
  <c r="D244" i="8"/>
  <c r="D246" i="8"/>
  <c r="D247" i="8"/>
  <c r="D248" i="8"/>
  <c r="D249" i="8"/>
  <c r="D250" i="8"/>
  <c r="D252" i="8"/>
  <c r="D253" i="8"/>
  <c r="D254" i="8"/>
  <c r="D255" i="8"/>
  <c r="D256" i="8"/>
  <c r="D258" i="8"/>
  <c r="D259" i="8"/>
  <c r="D260" i="8"/>
  <c r="D261" i="8"/>
  <c r="D262" i="8"/>
  <c r="D264" i="8"/>
  <c r="D265" i="8"/>
  <c r="D266" i="8"/>
  <c r="D267" i="8"/>
  <c r="D268" i="8"/>
  <c r="D270" i="8"/>
  <c r="D271" i="8"/>
  <c r="D272" i="8"/>
  <c r="D273" i="8"/>
  <c r="D274" i="8"/>
  <c r="D276" i="8"/>
  <c r="D277" i="8"/>
  <c r="D278" i="8"/>
  <c r="D279" i="8"/>
  <c r="D280" i="8"/>
  <c r="D282" i="8"/>
  <c r="D283" i="8"/>
  <c r="D284" i="8"/>
  <c r="D285" i="8"/>
  <c r="D286" i="8"/>
  <c r="D288" i="8"/>
  <c r="D289" i="8"/>
  <c r="D290" i="8"/>
  <c r="D291" i="8"/>
  <c r="D292" i="8"/>
  <c r="D294" i="8"/>
  <c r="D295" i="8"/>
  <c r="D296" i="8"/>
  <c r="D297" i="8"/>
  <c r="D298" i="8"/>
  <c r="D300" i="8"/>
  <c r="D301" i="8"/>
  <c r="D302" i="8"/>
  <c r="D303" i="8"/>
  <c r="D304" i="8"/>
  <c r="D306" i="8"/>
  <c r="D307" i="8"/>
  <c r="D308" i="8"/>
  <c r="D309" i="8"/>
  <c r="D310"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C24" i="8"/>
  <c r="C25" i="8"/>
  <c r="C26" i="8"/>
  <c r="C27" i="8"/>
  <c r="C28" i="8"/>
  <c r="C30" i="8"/>
  <c r="C31" i="8"/>
  <c r="C32" i="8"/>
  <c r="C33" i="8"/>
  <c r="C34" i="8"/>
  <c r="C36" i="8"/>
  <c r="C37" i="8"/>
  <c r="C38" i="8"/>
  <c r="C39" i="8"/>
  <c r="C40" i="8"/>
  <c r="C42" i="8"/>
  <c r="C43" i="8"/>
  <c r="C44" i="8"/>
  <c r="C45" i="8"/>
  <c r="C46" i="8"/>
  <c r="C48" i="8"/>
  <c r="C49" i="8"/>
  <c r="C50" i="8"/>
  <c r="C51" i="8"/>
  <c r="C52" i="8"/>
  <c r="C54" i="8"/>
  <c r="C55" i="8"/>
  <c r="C56" i="8"/>
  <c r="C57" i="8"/>
  <c r="C58" i="8"/>
  <c r="C60" i="8"/>
  <c r="C61" i="8"/>
  <c r="C62" i="8"/>
  <c r="C63" i="8"/>
  <c r="C64" i="8"/>
  <c r="C66" i="8"/>
  <c r="C67" i="8"/>
  <c r="C68" i="8"/>
  <c r="C69" i="8"/>
  <c r="C70" i="8"/>
  <c r="C72" i="8"/>
  <c r="C73" i="8"/>
  <c r="C74" i="8"/>
  <c r="C75" i="8"/>
  <c r="C76" i="8"/>
  <c r="C78" i="8"/>
  <c r="C79" i="8"/>
  <c r="C80" i="8"/>
  <c r="C81" i="8"/>
  <c r="C82" i="8"/>
  <c r="C84" i="8"/>
  <c r="C85" i="8"/>
  <c r="C86" i="8"/>
  <c r="C87" i="8"/>
  <c r="C88" i="8"/>
  <c r="C90" i="8"/>
  <c r="C91" i="8"/>
  <c r="C92" i="8"/>
  <c r="C93" i="8"/>
  <c r="C94" i="8"/>
  <c r="C96" i="8"/>
  <c r="C97" i="8"/>
  <c r="C98" i="8"/>
  <c r="C99" i="8"/>
  <c r="C100" i="8"/>
  <c r="C102" i="8"/>
  <c r="C103" i="8"/>
  <c r="C104" i="8"/>
  <c r="C105" i="8"/>
  <c r="C106" i="8"/>
  <c r="C108" i="8"/>
  <c r="C109" i="8"/>
  <c r="C110" i="8"/>
  <c r="C111" i="8"/>
  <c r="C112" i="8"/>
  <c r="C114" i="8"/>
  <c r="C115" i="8"/>
  <c r="C116" i="8"/>
  <c r="C117" i="8"/>
  <c r="C118" i="8"/>
  <c r="C120" i="8"/>
  <c r="C121" i="8"/>
  <c r="C122" i="8"/>
  <c r="C123" i="8"/>
  <c r="C124" i="8"/>
  <c r="C126" i="8"/>
  <c r="C127" i="8"/>
  <c r="C128" i="8"/>
  <c r="C129" i="8"/>
  <c r="C130" i="8"/>
  <c r="C132" i="8"/>
  <c r="C133" i="8"/>
  <c r="C134" i="8"/>
  <c r="C135" i="8"/>
  <c r="C136" i="8"/>
  <c r="C138" i="8"/>
  <c r="C139" i="8"/>
  <c r="C140" i="8"/>
  <c r="C141" i="8"/>
  <c r="C142" i="8"/>
  <c r="C144" i="8"/>
  <c r="C145" i="8"/>
  <c r="C146" i="8"/>
  <c r="C147" i="8"/>
  <c r="C148" i="8"/>
  <c r="C150" i="8"/>
  <c r="C151" i="8"/>
  <c r="C152" i="8"/>
  <c r="C153" i="8"/>
  <c r="C154" i="8"/>
  <c r="C156" i="8"/>
  <c r="C157" i="8"/>
  <c r="C158" i="8"/>
  <c r="C159" i="8"/>
  <c r="C160" i="8"/>
  <c r="C162" i="8"/>
  <c r="C163" i="8"/>
  <c r="C164" i="8"/>
  <c r="C165" i="8"/>
  <c r="C166" i="8"/>
  <c r="C168" i="8"/>
  <c r="C169" i="8"/>
  <c r="C170" i="8"/>
  <c r="C171" i="8"/>
  <c r="C172" i="8"/>
  <c r="C174" i="8"/>
  <c r="C175" i="8"/>
  <c r="C176" i="8"/>
  <c r="C177" i="8"/>
  <c r="C178" i="8"/>
  <c r="C180" i="8"/>
  <c r="C181" i="8"/>
  <c r="C182" i="8"/>
  <c r="C183" i="8"/>
  <c r="C184" i="8"/>
  <c r="C186" i="8"/>
  <c r="C187" i="8"/>
  <c r="C188" i="8"/>
  <c r="C189" i="8"/>
  <c r="C190" i="8"/>
  <c r="C192" i="8"/>
  <c r="C193" i="8"/>
  <c r="C194" i="8"/>
  <c r="C195" i="8"/>
  <c r="C196" i="8"/>
  <c r="C198" i="8"/>
  <c r="C199" i="8"/>
  <c r="C200" i="8"/>
  <c r="C201" i="8"/>
  <c r="C202" i="8"/>
  <c r="C204" i="8"/>
  <c r="C205" i="8"/>
  <c r="C206" i="8"/>
  <c r="C207" i="8"/>
  <c r="C208" i="8"/>
  <c r="C210" i="8"/>
  <c r="C211" i="8"/>
  <c r="C212" i="8"/>
  <c r="C213" i="8"/>
  <c r="C214" i="8"/>
  <c r="C216" i="8"/>
  <c r="C217" i="8"/>
  <c r="C218" i="8"/>
  <c r="C219" i="8"/>
  <c r="C220" i="8"/>
  <c r="C222" i="8"/>
  <c r="C223" i="8"/>
  <c r="C224" i="8"/>
  <c r="C225" i="8"/>
  <c r="C226" i="8"/>
  <c r="C228" i="8"/>
  <c r="C229" i="8"/>
  <c r="C230" i="8"/>
  <c r="C231" i="8"/>
  <c r="C232" i="8"/>
  <c r="C234" i="8"/>
  <c r="C235" i="8"/>
  <c r="C236" i="8"/>
  <c r="C237" i="8"/>
  <c r="C238" i="8"/>
  <c r="C240" i="8"/>
  <c r="C241" i="8"/>
  <c r="C242" i="8"/>
  <c r="C243" i="8"/>
  <c r="C244" i="8"/>
  <c r="C246" i="8"/>
  <c r="C247" i="8"/>
  <c r="C248" i="8"/>
  <c r="C249" i="8"/>
  <c r="C250" i="8"/>
  <c r="C252" i="8"/>
  <c r="C253" i="8"/>
  <c r="C254" i="8"/>
  <c r="C255" i="8"/>
  <c r="C256" i="8"/>
  <c r="C258" i="8"/>
  <c r="C259" i="8"/>
  <c r="C260" i="8"/>
  <c r="C261" i="8"/>
  <c r="C262" i="8"/>
  <c r="C264" i="8"/>
  <c r="C265" i="8"/>
  <c r="C266" i="8"/>
  <c r="C267" i="8"/>
  <c r="C268" i="8"/>
  <c r="C270" i="8"/>
  <c r="C271" i="8"/>
  <c r="C272" i="8"/>
  <c r="C273" i="8"/>
  <c r="C274" i="8"/>
  <c r="C276" i="8"/>
  <c r="C277" i="8"/>
  <c r="C278" i="8"/>
  <c r="C279" i="8"/>
  <c r="C280" i="8"/>
  <c r="C282" i="8"/>
  <c r="C283" i="8"/>
  <c r="C284" i="8"/>
  <c r="C285" i="8"/>
  <c r="C286" i="8"/>
  <c r="C288" i="8"/>
  <c r="C289" i="8"/>
  <c r="C290" i="8"/>
  <c r="C291" i="8"/>
  <c r="C292" i="8"/>
  <c r="C294" i="8"/>
  <c r="C295" i="8"/>
  <c r="C296" i="8"/>
  <c r="C297" i="8"/>
  <c r="C298" i="8"/>
  <c r="C300" i="8"/>
  <c r="C301" i="8"/>
  <c r="C302" i="8"/>
  <c r="C303" i="8"/>
  <c r="C304" i="8"/>
  <c r="C306" i="8"/>
  <c r="C307" i="8"/>
  <c r="C308" i="8"/>
  <c r="C309" i="8"/>
  <c r="C310"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8" i="8"/>
  <c r="C19" i="8"/>
  <c r="C20" i="8"/>
  <c r="C21" i="8"/>
  <c r="C22" i="8"/>
  <c r="D311" i="8" l="1"/>
  <c r="D305" i="8"/>
  <c r="D299" i="8"/>
  <c r="D293" i="8"/>
  <c r="D287" i="8"/>
  <c r="D281" i="8"/>
  <c r="D275" i="8"/>
  <c r="D269" i="8"/>
  <c r="D263" i="8"/>
  <c r="D257" i="8"/>
  <c r="D251" i="8"/>
  <c r="D245" i="8"/>
  <c r="D239" i="8"/>
  <c r="D233" i="8"/>
  <c r="D227" i="8"/>
  <c r="D221" i="8"/>
  <c r="D215" i="8"/>
  <c r="D209" i="8"/>
  <c r="D203" i="8"/>
  <c r="D197" i="8"/>
  <c r="D191" i="8"/>
  <c r="D185" i="8"/>
  <c r="D179" i="8"/>
  <c r="D173" i="8"/>
  <c r="D167" i="8"/>
  <c r="D161" i="8"/>
  <c r="D155" i="8"/>
  <c r="D149" i="8"/>
  <c r="D143" i="8"/>
  <c r="D137" i="8"/>
  <c r="D131" i="8"/>
  <c r="D125" i="8"/>
  <c r="D119" i="8"/>
  <c r="D113" i="8"/>
  <c r="D107" i="8"/>
  <c r="N93" i="1"/>
  <c r="O93" i="1" s="1"/>
  <c r="Q90" i="1" s="1"/>
  <c r="D101" i="8" s="1"/>
  <c r="N90" i="1"/>
  <c r="O90" i="1" s="1"/>
  <c r="P90" i="1" s="1"/>
  <c r="N87" i="1"/>
  <c r="O87" i="1" s="1"/>
  <c r="Q84" i="1" s="1"/>
  <c r="D95" i="8" s="1"/>
  <c r="N84" i="1"/>
  <c r="O84" i="1" s="1"/>
  <c r="P84" i="1" s="1"/>
  <c r="N81" i="1"/>
  <c r="O81" i="1" s="1"/>
  <c r="Q78" i="1" s="1"/>
  <c r="D89" i="8" s="1"/>
  <c r="N78" i="1"/>
  <c r="O78" i="1" s="1"/>
  <c r="P78" i="1" s="1"/>
  <c r="N75" i="1"/>
  <c r="O75" i="1" s="1"/>
  <c r="Q72" i="1" s="1"/>
  <c r="D83" i="8" s="1"/>
  <c r="N72" i="1"/>
  <c r="O72" i="1" s="1"/>
  <c r="P72" i="1" s="1"/>
  <c r="N69" i="1"/>
  <c r="O69" i="1" s="1"/>
  <c r="Q66" i="1" s="1"/>
  <c r="D77" i="8" s="1"/>
  <c r="O66" i="1"/>
  <c r="P66" i="1" s="1"/>
  <c r="N63" i="1"/>
  <c r="O63" i="1" s="1"/>
  <c r="Q60" i="1" s="1"/>
  <c r="D71" i="8" s="1"/>
  <c r="N60" i="1"/>
  <c r="O60" i="1" s="1"/>
  <c r="P60" i="1" s="1"/>
  <c r="N57" i="1"/>
  <c r="O57" i="1" s="1"/>
  <c r="Q54" i="1" s="1"/>
  <c r="D65" i="8" s="1"/>
  <c r="N54" i="1"/>
  <c r="O54" i="1" s="1"/>
  <c r="P54" i="1" s="1"/>
  <c r="N51" i="1"/>
  <c r="O51" i="1" s="1"/>
  <c r="Q48" i="1" s="1"/>
  <c r="D59" i="8" s="1"/>
  <c r="O48" i="1"/>
  <c r="P48" i="1" s="1"/>
  <c r="N45" i="1"/>
  <c r="O45" i="1" s="1"/>
  <c r="Q42" i="1" s="1"/>
  <c r="D53" i="8" s="1"/>
  <c r="N42" i="1"/>
  <c r="O42" i="1" s="1"/>
  <c r="P42" i="1" s="1"/>
  <c r="N39" i="1"/>
  <c r="O39" i="1" s="1"/>
  <c r="Q36" i="1" s="1"/>
  <c r="D47" i="8" s="1"/>
  <c r="N36" i="1"/>
  <c r="O36" i="1" s="1"/>
  <c r="P36" i="1" s="1"/>
  <c r="N33" i="1"/>
  <c r="N27" i="1"/>
  <c r="N21" i="1"/>
  <c r="F24" i="7"/>
  <c r="F26" i="7" s="1"/>
  <c r="F23" i="7"/>
  <c r="F25" i="7" s="1"/>
  <c r="C53" i="8" l="1"/>
  <c r="R42" i="1"/>
  <c r="C65" i="8"/>
  <c r="R54" i="1"/>
  <c r="C77" i="8"/>
  <c r="R66" i="1"/>
  <c r="C89" i="8"/>
  <c r="R78" i="1"/>
  <c r="C101" i="8"/>
  <c r="R90" i="1"/>
  <c r="C113" i="8"/>
  <c r="C125" i="8"/>
  <c r="C137" i="8"/>
  <c r="C149" i="8"/>
  <c r="C161" i="8"/>
  <c r="C173" i="8"/>
  <c r="C185" i="8"/>
  <c r="C197" i="8"/>
  <c r="C209" i="8"/>
  <c r="C221" i="8"/>
  <c r="C233" i="8"/>
  <c r="C245" i="8"/>
  <c r="C257" i="8"/>
  <c r="C269" i="8"/>
  <c r="C281" i="8"/>
  <c r="C293" i="8"/>
  <c r="C305" i="8"/>
  <c r="C47" i="8"/>
  <c r="R36" i="1"/>
  <c r="C59" i="8"/>
  <c r="R48" i="1"/>
  <c r="C71" i="8"/>
  <c r="R60" i="1"/>
  <c r="C83" i="8"/>
  <c r="R72" i="1"/>
  <c r="C95" i="8"/>
  <c r="R84" i="1"/>
  <c r="C107" i="8"/>
  <c r="C119" i="8"/>
  <c r="C131" i="8"/>
  <c r="C143" i="8"/>
  <c r="C155" i="8"/>
  <c r="C167" i="8"/>
  <c r="C179" i="8"/>
  <c r="C191" i="8"/>
  <c r="C203" i="8"/>
  <c r="C215" i="8"/>
  <c r="C227" i="8"/>
  <c r="C239" i="8"/>
  <c r="C251" i="8"/>
  <c r="C263" i="8"/>
  <c r="C275" i="8"/>
  <c r="C287" i="8"/>
  <c r="C299" i="8"/>
  <c r="C311" i="8"/>
  <c r="F28" i="7"/>
  <c r="F27" i="7"/>
  <c r="O33" i="1"/>
  <c r="Q30" i="1" s="1"/>
  <c r="D41" i="8" s="1"/>
  <c r="O27" i="1"/>
  <c r="Q24" i="1" s="1"/>
  <c r="D35" i="8" s="1"/>
  <c r="O21" i="1"/>
  <c r="D29" i="8" s="1"/>
  <c r="D23" i="8"/>
  <c r="N30" i="1"/>
  <c r="O30" i="1" s="1"/>
  <c r="P30" i="1" s="1"/>
  <c r="N24" i="1"/>
  <c r="O24" i="1" s="1"/>
  <c r="P24" i="1" s="1"/>
  <c r="N18" i="1"/>
  <c r="O18" i="1" s="1"/>
  <c r="N15" i="1"/>
  <c r="O15" i="1" s="1"/>
  <c r="P15" i="1" s="1"/>
  <c r="F29" i="7" l="1"/>
  <c r="C29" i="8"/>
  <c r="C35" i="8"/>
  <c r="R24" i="1"/>
  <c r="C41" i="8"/>
  <c r="R30" i="1"/>
  <c r="C23" i="8"/>
  <c r="R15" i="1"/>
  <c r="F12" i="5"/>
  <c r="F11" i="5"/>
  <c r="F10" i="5"/>
  <c r="F9" i="5"/>
  <c r="F8" i="5"/>
  <c r="F7" i="5"/>
  <c r="F6" i="5"/>
  <c r="P25" i="4"/>
  <c r="P26" i="4" s="1"/>
  <c r="N13" i="1"/>
  <c r="O13" i="1" s="1"/>
  <c r="Q11" i="1" s="1"/>
  <c r="D17" i="8" s="1"/>
  <c r="O11" i="1"/>
  <c r="P11" i="1" s="1"/>
  <c r="D13" i="5" l="1"/>
  <c r="C17" i="8" l="1"/>
  <c r="G10" i="8" s="1"/>
  <c r="R11" i="1"/>
  <c r="H6" i="8"/>
  <c r="D9" i="8" l="1"/>
  <c r="H9" i="8"/>
  <c r="E8" i="8"/>
  <c r="H8" i="8"/>
  <c r="E7" i="8"/>
  <c r="E10" i="8"/>
  <c r="D7" i="8"/>
  <c r="F6" i="8"/>
  <c r="G8" i="8"/>
  <c r="D10" i="8"/>
  <c r="F8" i="8"/>
  <c r="G7" i="8"/>
  <c r="H7" i="8"/>
  <c r="G6" i="8"/>
  <c r="H10" i="8"/>
  <c r="F7" i="8"/>
  <c r="F10" i="8"/>
  <c r="F9" i="8"/>
  <c r="E9" i="8"/>
  <c r="G9" i="8"/>
  <c r="D6" i="8"/>
  <c r="E6" i="8"/>
  <c r="D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tc={CF2C19CE-405F-41CC-9318-D512EDBD067A}</author>
    <author>tc={463E25D8-358B-4211-8AF1-20D7494187FE}</author>
    <author>tc={14D878F1-7256-4699-B15E-9935DB373991}</author>
    <author>tc={F991556B-55E5-4FF1-BF72-32C99813893E}</author>
    <author>tc={CD141696-E94D-450A-A14C-787F6286E8D9}</author>
    <author>tc={3C77BBD5-3D34-453F-A092-88687B8D99C2}</author>
    <author>tc={0E399FF7-C2A0-4703-97EA-0EE18620DB31}</author>
    <author>tc={5D1BCA54-EDDF-44A1-AA82-157A4CF1FD26}</author>
    <author>tc={F295A369-F82A-446C-BD87-CC1F43897623}</author>
    <author>tc={4EB8BBD2-6DE7-46CE-8284-E10CD4564EEA}</author>
    <author>tc={44D18460-807A-464B-9708-8A94A0FBA43E}</author>
  </authors>
  <commentList>
    <comment ref="D9" authorId="0" shapeId="0" xr:uid="{00000000-0006-0000-0100-000001000000}">
      <text>
        <r>
          <rPr>
            <sz val="10"/>
            <color rgb="FF000000"/>
            <rFont val="+mn-lt"/>
            <charset val="1"/>
          </rPr>
          <t xml:space="preserve">Las preguntas clave para la identificación del riesgo son:
</t>
        </r>
        <r>
          <rPr>
            <sz val="10"/>
            <color rgb="FF000000"/>
            <rFont val="+mn-lt"/>
            <charset val="1"/>
          </rPr>
          <t xml:space="preserve">¿Qué puede suceder?
</t>
        </r>
        <r>
          <rPr>
            <sz val="10"/>
            <color rgb="FF000000"/>
            <rFont val="+mn-lt"/>
            <charset val="1"/>
          </rPr>
          <t xml:space="preserve">¿Cómo puede suceder?
</t>
        </r>
        <r>
          <rPr>
            <sz val="10"/>
            <color rgb="FF000000"/>
            <rFont val="+mn-lt"/>
            <charset val="1"/>
          </rPr>
          <t xml:space="preserve">¿Cuándo puede suceder?
</t>
        </r>
        <r>
          <rPr>
            <sz val="10"/>
            <color rgb="FF000000"/>
            <rFont val="+mn-lt"/>
            <charset val="1"/>
          </rPr>
          <t xml:space="preserve">¿Qué consecuencias tendría su materialización?
</t>
        </r>
        <r>
          <rPr>
            <sz val="10"/>
            <color rgb="FF000000"/>
            <rFont val="+mn-lt"/>
            <charset val="1"/>
          </rPr>
          <t xml:space="preserve">
</t>
        </r>
        <r>
          <rPr>
            <sz val="10"/>
            <color rgb="FF000000"/>
            <rFont val="+mn-lt"/>
            <charset val="1"/>
          </rPr>
          <t xml:space="preserve">En cuanto a los riesgos de corrupción, adicional a las preguntas clave, se deberá verificar la concurrencia de:
</t>
        </r>
        <r>
          <rPr>
            <sz val="10"/>
            <color rgb="FF000000"/>
            <rFont val="+mn-lt"/>
            <charset val="1"/>
          </rPr>
          <t xml:space="preserve">Una acción o omisión
</t>
        </r>
        <r>
          <rPr>
            <sz val="10"/>
            <color rgb="FF000000"/>
            <rFont val="+mn-lt"/>
            <charset val="1"/>
          </rPr>
          <t xml:space="preserve">El uso del poder 
</t>
        </r>
        <r>
          <rPr>
            <sz val="10"/>
            <color rgb="FF000000"/>
            <rFont val="+mn-lt"/>
            <charset val="1"/>
          </rPr>
          <t xml:space="preserve">La desviación de la gestión de lo público
</t>
        </r>
        <r>
          <rPr>
            <sz val="10"/>
            <color rgb="FF000000"/>
            <rFont val="+mn-lt"/>
            <charset val="1"/>
          </rPr>
          <t>Para el beneficio privado</t>
        </r>
      </text>
    </comment>
    <comment ref="E9" authorId="0" shapeId="0" xr:uid="{00000000-0006-0000-0100-000002000000}">
      <text>
        <r>
          <rPr>
            <sz val="10"/>
            <color rgb="FF000000"/>
            <rFont val="Calibri"/>
            <family val="2"/>
          </rPr>
          <t xml:space="preserve">Medios, circunstancias, situaciones o agentes generadores del riesgo </t>
        </r>
      </text>
    </comment>
    <comment ref="F9" authorId="0" shapeId="0" xr:uid="{00000000-0006-0000-0100-000003000000}">
      <text>
        <r>
          <rPr>
            <sz val="10"/>
            <color rgb="FF000000"/>
            <rFont val="Calibri"/>
            <family val="2"/>
          </rPr>
          <t xml:space="preserve">Efectos generados por la ocurrencia de un riesgo que afecta los objetivos de un proceso de la entidad. Pueden ser entre otros, una pérdida, un daño, un perjuicio, un detrimento </t>
        </r>
      </text>
    </comment>
    <comment ref="G9" authorId="0" shapeId="0" xr:uid="{00000000-0006-0000-0100-000004000000}">
      <text>
        <r>
          <rPr>
            <sz val="10"/>
            <color rgb="FF000000"/>
            <rFont val="+mn-lt"/>
            <charset val="1"/>
          </rPr>
          <t>Es aquel al que se enfrenta una entidad en ausencia de acciones o controles para modificar su probabilidad o impacto</t>
        </r>
      </text>
    </comment>
    <comment ref="J9" authorId="0" shapeId="0" xr:uid="{00000000-0006-0000-0100-000005000000}">
      <text>
        <r>
          <rPr>
            <sz val="10"/>
            <color rgb="FF000000"/>
            <rFont val="Calibri"/>
            <family val="2"/>
          </rPr>
          <t xml:space="preserve">EVITAR: se abandonan las actividades que dan lugar al riesgo, es decir, no iniciar o no continuar con la actualidad que lo origina.
</t>
        </r>
        <r>
          <rPr>
            <sz val="10"/>
            <color rgb="FF000000"/>
            <rFont val="Calibri"/>
            <family val="2"/>
          </rPr>
          <t xml:space="preserve">REDUCIR: se adoptan medidas para reducir la probabilidad o el impacto del riesgo o ambos. 
</t>
        </r>
        <r>
          <rPr>
            <sz val="10"/>
            <color rgb="FF000000"/>
            <rFont val="Calibri"/>
            <family val="2"/>
          </rPr>
          <t xml:space="preserve">COMPARTIR O TRANSFERIR: se reduce la probabilidad o el impacto del riesgo transfiriendo o compartiendo una parte de este.
</t>
        </r>
        <r>
          <rPr>
            <sz val="10"/>
            <color rgb="FF000000"/>
            <rFont val="Calibri"/>
            <family val="2"/>
          </rPr>
          <t>ACEPTAR: no se adopta ninguna medida que afecte la probabilidad o el impacto del riesgo (excepto para los riesgos de corrupción pues en este caso ninguno podrá ser aceptado)</t>
        </r>
      </text>
    </comment>
    <comment ref="K9" authorId="0" shapeId="0" xr:uid="{00000000-0006-0000-0100-000006000000}">
      <text>
        <r>
          <rPr>
            <sz val="10"/>
            <color rgb="FF000000"/>
            <rFont val="Tahoma"/>
            <family val="2"/>
          </rPr>
          <t xml:space="preserve">Prevención: previenen la ocurrencia del riesgo, es decir, podrían estar asociados a las causas
</t>
        </r>
        <r>
          <rPr>
            <sz val="10"/>
            <color rgb="FF000000"/>
            <rFont val="Tahoma"/>
            <family val="2"/>
          </rPr>
          <t xml:space="preserve">
</t>
        </r>
        <r>
          <rPr>
            <sz val="10"/>
            <color rgb="FF000000"/>
            <rFont val="Tahoma"/>
            <family val="2"/>
          </rPr>
          <t>Mitigación: mitigan el impacto o consecuencia de la materialización, es decir, podrían estar asociados a las consecuencias</t>
        </r>
      </text>
    </comment>
    <comment ref="P9" authorId="0" shapeId="0" xr:uid="{00000000-0006-0000-0100-000007000000}">
      <text>
        <r>
          <rPr>
            <sz val="10"/>
            <color rgb="FF000000"/>
            <rFont val="+mn-lt"/>
            <charset val="1"/>
          </rPr>
          <t xml:space="preserve">Nivel de riesgo que permanece luego de tomar sus correspondientes medidas de tratamiento y de la definición de controles </t>
        </r>
      </text>
    </comment>
    <comment ref="S9" authorId="0" shapeId="0" xr:uid="{00000000-0006-0000-0100-000008000000}">
      <text>
        <r>
          <rPr>
            <sz val="10"/>
            <color rgb="FF000000"/>
            <rFont val="+mn-lt"/>
            <charset val="1"/>
          </rPr>
          <t xml:space="preserve">EVITAR: se abandonan las actividades que dan lugar al riesgo, es decir, no iniciar o no continuar con la actualidad que lo origina.
</t>
        </r>
        <r>
          <rPr>
            <sz val="10"/>
            <color rgb="FF000000"/>
            <rFont val="+mn-lt"/>
            <charset val="1"/>
          </rPr>
          <t xml:space="preserve">REDUCIR: se adoptan medidas para reducir la probabilidad o el impacto del riesgo o ambos. 
</t>
        </r>
        <r>
          <rPr>
            <sz val="10"/>
            <color rgb="FF000000"/>
            <rFont val="+mn-lt"/>
            <charset val="1"/>
          </rPr>
          <t xml:space="preserve">COMPARTIR O TRANSFERIR: se reduce la probabilidad o el impacto del riesgo transfiriendo o compartiendo una parte de este.
</t>
        </r>
        <r>
          <rPr>
            <sz val="10"/>
            <color rgb="FF000000"/>
            <rFont val="+mn-lt"/>
            <charset val="1"/>
          </rPr>
          <t>ACEPTAR: no se adopta ninguna medida que afecte la probabilidad o el impacto del riesgo (excepto para los riesgos de corrupción pues en este caso ninguno podrá ser aceptado)</t>
        </r>
      </text>
    </comment>
    <comment ref="G10" authorId="0" shapeId="0" xr:uid="{00000000-0006-0000-0100-000009000000}">
      <text>
        <r>
          <rPr>
            <sz val="10"/>
            <color rgb="FF000000"/>
            <rFont val="Calibri"/>
            <family val="2"/>
          </rPr>
          <t xml:space="preserve">Oportunidad de ocurrencia de un riesgo. Se mide según la frecuencia (número de veces en que se ha presentado el riesgo en un período determinado) o por la factibilidad (factores internos o externos que pueden determinar que el riesgo se presente) </t>
        </r>
      </text>
    </comment>
    <comment ref="H10" authorId="0" shapeId="0" xr:uid="{00000000-0006-0000-0100-00000A000000}">
      <text>
        <r>
          <rPr>
            <sz val="10"/>
            <color rgb="FF000000"/>
            <rFont val="Calibri"/>
            <family val="2"/>
          </rPr>
          <t xml:space="preserve">Consecuencias o efectos que puede generar la materialización del riesgo en la entidad </t>
        </r>
      </text>
    </comment>
    <comment ref="D11" authorId="1" shapeId="0" xr:uid="{CF2C19CE-405F-41CC-9318-D512EDBD067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Redacción sugerida: Recibir, ofrecer o solicitar dinero, servicios, beneficios o regalos  con el fin de ocultar, eliminar o manipular indebidamente información pública para beneficio propio o de un tercero </t>
      </text>
    </comment>
    <comment ref="H11" authorId="2" shapeId="0" xr:uid="{463E25D8-358B-4211-8AF1-20D7494187F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impacto de los riesgos de corrupción siempre es mayor o catastrófico.</t>
      </text>
    </comment>
    <comment ref="L11" authorId="3" shapeId="0" xr:uid="{14D878F1-7256-4699-B15E-9935DB37399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¿Qué sucede en caso de hallar observaciones? </t>
      </text>
    </comment>
    <comment ref="N11" authorId="4" shapeId="0" xr:uid="{F991556B-55E5-4FF1-BF72-32C99813893E}">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las celdas de tal manera que el promedio no se afecte</t>
      </text>
    </comment>
    <comment ref="T11" authorId="5" shapeId="0" xr:uid="{CD141696-E94D-450A-A14C-787F6286E8D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Aqui se debe señalar cómo se van a mejorar los controles. </t>
      </text>
    </comment>
    <comment ref="F12" authorId="6" shapeId="0" xr:uid="{3C77BBD5-3D34-453F-A092-88687B8D99C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corrupción tiene un sinnúmero de consecuencias. Es imposible que este riesgo solo tenga esa consecuencia. </t>
      </text>
    </comment>
    <comment ref="D15" authorId="7" shapeId="0" xr:uid="{0E399FF7-C2A0-4703-97EA-0EE18620DB31}">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Incluir la posibilidad de ofrecer. 
¿Por qué reservar un número de acto administrativo es un hecho de corrupción?</t>
      </text>
    </comment>
    <comment ref="E15" authorId="8" shapeId="0" xr:uid="{5D1BCA54-EDDF-44A1-AA82-157A4CF1FD26}">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que arriba</t>
      </text>
    </comment>
    <comment ref="H15" authorId="9" shapeId="0" xr:uid="{F295A369-F82A-446C-BD87-CC1F43897623}">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que arriba</t>
      </text>
    </comment>
    <comment ref="L15" authorId="10" shapeId="0" xr:uid="{4EB8BBD2-6DE7-46CE-8284-E10CD4564EEA}">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que arriba. 
¿Cuál es la evidencia resultante?</t>
      </text>
    </comment>
    <comment ref="T15" authorId="11" shapeId="0" xr:uid="{44D18460-807A-464B-9708-8A94A0FBA43E}">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que arriba</t>
      </text>
    </comment>
  </commentList>
</comments>
</file>

<file path=xl/sharedStrings.xml><?xml version="1.0" encoding="utf-8"?>
<sst xmlns="http://schemas.openxmlformats.org/spreadsheetml/2006/main" count="486" uniqueCount="257">
  <si>
    <t>INSTRUCCIONES PARA DILIGENCIAR LA MATRIZ DE RIESGOS INSTITUCIONAL DE LA ENTIDAD</t>
  </si>
  <si>
    <t>Campo</t>
  </si>
  <si>
    <t>Instrucción</t>
  </si>
  <si>
    <t>Concepto</t>
  </si>
  <si>
    <t>Ejemplo</t>
  </si>
  <si>
    <t>Nr.</t>
  </si>
  <si>
    <t>Diligenciar</t>
  </si>
  <si>
    <t>Númeración consecutiva para la identificación del riesgo.</t>
  </si>
  <si>
    <t>Área/Proceso</t>
  </si>
  <si>
    <t>Área o Secretaría desde la cual se está realizando la identificación del riesgo/En caso de contar con mapa de procesos: proceso o actividad en el cual se está realizando la identificación del riesgo.</t>
  </si>
  <si>
    <t>Secretaría de Gobierno/Administración bienes y servicios</t>
  </si>
  <si>
    <t>Clasificación del Riesgo</t>
  </si>
  <si>
    <t>Seleccionar de la lista desplegada</t>
  </si>
  <si>
    <r>
      <rPr>
        <b/>
        <sz val="14"/>
        <color rgb="FF000000"/>
        <rFont val="Arial"/>
        <family val="2"/>
        <scheme val="minor"/>
      </rPr>
      <t xml:space="preserve">Riesgos de gestión: </t>
    </r>
    <r>
      <rPr>
        <sz val="14"/>
        <color rgb="FF000000"/>
        <rFont val="Arial"/>
        <family val="2"/>
        <scheme val="minor"/>
      </rPr>
      <t xml:space="preserve">eventos que tienen un impacto sobre el logro o cumplimiento de los objetivos de los procesos de la entidad.
</t>
    </r>
    <r>
      <rPr>
        <b/>
        <sz val="14"/>
        <color rgb="FF000000"/>
        <rFont val="Arial"/>
        <family val="2"/>
        <scheme val="minor"/>
      </rPr>
      <t>Riesgos de corrupción:</t>
    </r>
    <r>
      <rPr>
        <sz val="14"/>
        <color rgb="FF000000"/>
        <rFont val="Arial"/>
        <family val="2"/>
        <scheme val="minor"/>
      </rPr>
      <t xml:space="preserve"> eventos en que, por acción u omisión, se use indebidamente el poder, para desviar la gestión de lo público hacia un beneficio privado, lesionando los intereses de la entidad y, en consecuencia, del Estado.</t>
    </r>
  </si>
  <si>
    <t>Gestión</t>
  </si>
  <si>
    <t>Descripción del Riesgo</t>
  </si>
  <si>
    <t>Evento que tendrá un impacto sobre los objetivos de la entidad, pudiendo entorpecer el desarrollo de sus funciones. Inserte filas adicionales en caso de requerirlo. Al insertar el nuevo riesgo asegúrese de copiar las totalidad de las filas formuladas y combinadas.</t>
  </si>
  <si>
    <t>Inoportunidad en la adquisición de los bienes y servicios requeridos por la entidad</t>
  </si>
  <si>
    <t>Causas</t>
  </si>
  <si>
    <t>Medios, circunstancias, situaciones o agentes generadores del riesgo. Inserte filas adicionales en caso de requerirlo. Al insertar la fila hágalo debajo de la primera causa para no alterar el cálculo del promedio.</t>
  </si>
  <si>
    <t>Insuficiente capacitación del personal de contratos</t>
  </si>
  <si>
    <t>Consecuencias</t>
  </si>
  <si>
    <t>Efectos generados por la ocurrencia de un riesgo que afecta los objetivos de un proceso de la entidad. Pueden ser entre otros, una pérdida, un daño, un perjuicio, un detrimento.</t>
  </si>
  <si>
    <t>Incumplimiento en la entrega de bienes y servicios</t>
  </si>
  <si>
    <t>Riesgo Inherente</t>
  </si>
  <si>
    <t>Probabilidad</t>
  </si>
  <si>
    <r>
      <t xml:space="preserve">Valoración de la oportunidad de ocurrencia de un riesgo en ausencia de controles, la cual arroja el riesgo inherente. Se mide según la frecuencia (número de veces en que se ha presentado el riesgo en un período determinado) o por la factibilidad (factores internos o externos que pueden determinar que el riesgo se presente). Para determinar el valor utilice la tabla de criterios de probabilidad ubicada en la hoja </t>
    </r>
    <r>
      <rPr>
        <b/>
        <sz val="14"/>
        <color rgb="FF000000"/>
        <rFont val="Arial"/>
        <family val="2"/>
        <scheme val="minor"/>
      </rPr>
      <t>"Criterios probabilidad impacto"</t>
    </r>
    <r>
      <rPr>
        <sz val="14"/>
        <color rgb="FF000000"/>
        <rFont val="Arial"/>
        <family val="2"/>
        <scheme val="minor"/>
      </rPr>
      <t>.</t>
    </r>
  </si>
  <si>
    <t>Impacto</t>
  </si>
  <si>
    <r>
      <t xml:space="preserve">Valoración de las consecuencias o efectos que puede generar la materialización del riesgo en la entidad en ausencia de controles, la cual arroja el riesgo inherente. Para determinar el valor utilice la tabla de criterios de impacto (para riesgos de gestión o para riesgos de corrupción según sea el caso) ubicada en la hoja </t>
    </r>
    <r>
      <rPr>
        <b/>
        <sz val="14"/>
        <color rgb="FF000000"/>
        <rFont val="Arial"/>
        <family val="2"/>
        <scheme val="minor"/>
      </rPr>
      <t>"Criterios probabilidad impacto"</t>
    </r>
    <r>
      <rPr>
        <sz val="14"/>
        <color rgb="FF000000"/>
        <rFont val="Arial"/>
        <family val="2"/>
        <scheme val="minor"/>
      </rPr>
      <t>.</t>
    </r>
  </si>
  <si>
    <t>Nivel de riesgo inherente</t>
  </si>
  <si>
    <t>No modificar - Celda formulada</t>
  </si>
  <si>
    <r>
      <t xml:space="preserve">Zona de ubicación del riesgo en el mapa de calor tras la valoración de probabilidad e impacto. La referencia de se encuentra ubicada en la hoja </t>
    </r>
    <r>
      <rPr>
        <b/>
        <sz val="14"/>
        <color rgb="FF000000"/>
        <rFont val="Arial"/>
        <family val="2"/>
        <scheme val="minor"/>
      </rPr>
      <t>"Nivel de riesgo"</t>
    </r>
    <r>
      <rPr>
        <sz val="14"/>
        <color rgb="FF000000"/>
        <rFont val="Arial"/>
        <family val="2"/>
        <scheme val="minor"/>
      </rPr>
      <t>.</t>
    </r>
  </si>
  <si>
    <t>Tratamiento del riesgo</t>
  </si>
  <si>
    <t>Respuestas para dar manejo al riesgo: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</si>
  <si>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Reducir</t>
  </si>
  <si>
    <t>Tipo de control</t>
  </si>
  <si>
    <t>Categorización de las acciones o controles:
Prevención: previenen la ocurrencia del riesgo, es decir, podrían estar asociados a las causas.
Mitigación: mitigan el impacto o consecuencia de la materialización, es decir, podrían estar asociados a las consecuencias.</t>
  </si>
  <si>
    <t>Prevención</t>
  </si>
  <si>
    <t>Control Existente</t>
  </si>
  <si>
    <t>Acción de Control</t>
  </si>
  <si>
    <t xml:space="preserve">Acciones que prevengan la ocurrencia del riesgo, detecten su materialización o mitiguen el impacto o consecuencias del mismo. </t>
  </si>
  <si>
    <t>Esquema de capacitación en protocolos y procedimientos de contratación para la adquisición de bienes y servicios.</t>
  </si>
  <si>
    <t>Evaluación de controles</t>
  </si>
  <si>
    <r>
      <t xml:space="preserve">Calificación
Controles de </t>
    </r>
    <r>
      <rPr>
        <b/>
        <sz val="14"/>
        <color theme="5" tint="-0.499984740745262"/>
        <rFont val="Calibri (Cuerpo)_x0000_"/>
      </rPr>
      <t>prevención</t>
    </r>
  </si>
  <si>
    <r>
      <t xml:space="preserve">Evaluación de la calidad o efectividad de los controles de prevención. Para determinar la calificación de los controles de prevención utilice la tabla de evaluación de los controles de riesgos ubicada en la hoja </t>
    </r>
    <r>
      <rPr>
        <b/>
        <sz val="14"/>
        <color rgb="FF000000"/>
        <rFont val="Arial"/>
        <family val="2"/>
        <scheme val="minor"/>
      </rPr>
      <t>"Evaluación controles"</t>
    </r>
    <r>
      <rPr>
        <sz val="14"/>
        <color rgb="FF000000"/>
        <rFont val="Arial"/>
        <family val="2"/>
        <scheme val="minor"/>
      </rPr>
      <t>. Recuerde evaluar cada uno de los controles propuestos por separado.
En caso de que alguna causa de las identificadas no cuente con un control, inserte una fila en blanco y otorgue una valoración de "0".</t>
    </r>
  </si>
  <si>
    <r>
      <t xml:space="preserve">Calificación
Controles de </t>
    </r>
    <r>
      <rPr>
        <b/>
        <sz val="14"/>
        <color rgb="FFFF7E79"/>
        <rFont val="Calibri (Cuerpo)_x0000_"/>
      </rPr>
      <t>mitigación</t>
    </r>
  </si>
  <si>
    <t>Evaluación de la calidad o efectividad de los controles de prevención. Para determinar la calificación de los controles de mitigación utilice la tabla de evaluación de los controles de riesgos ubicada en la hoja "Evaluación controles". Recuerde evaluar cada uno de los controles propuestos por separado.
En caso de que alguna causa de las identificadas no cuente con un control, inserte una fila en blanco y otorgue una valoración de "0".</t>
  </si>
  <si>
    <r>
      <t xml:space="preserve">Promedio solidez Controles de </t>
    </r>
    <r>
      <rPr>
        <b/>
        <sz val="14"/>
        <color theme="5" tint="-0.499984740745262"/>
        <rFont val="Calibri (Cuerpo)_x0000_"/>
      </rPr>
      <t>prevención</t>
    </r>
  </si>
  <si>
    <t>Evaluación promedio del conjunto de controles de prevención. Asegúrese de que la celda esté tomando todas las celdas correspondientes a la calificación de controles de prevención.</t>
  </si>
  <si>
    <r>
      <t xml:space="preserve">Promedio solidez Controles de </t>
    </r>
    <r>
      <rPr>
        <b/>
        <sz val="14"/>
        <color rgb="FFFF7E79"/>
        <rFont val="Calibri (Cuerpo)_x0000_"/>
      </rPr>
      <t>mitigación</t>
    </r>
  </si>
  <si>
    <t>Evaluación promedio del conjunto de controles de mitigación. Asegúrese de que la celda esté tomando todas las celdas correspondientes a la calificación de controles de mitigación.</t>
  </si>
  <si>
    <r>
      <t xml:space="preserve">Nivel a disminuir  </t>
    </r>
    <r>
      <rPr>
        <b/>
        <sz val="14"/>
        <color theme="6" tint="-0.249977111117893"/>
        <rFont val="Calibri (Cuerpo)_x0000_"/>
      </rPr>
      <t>Probabilidad</t>
    </r>
  </si>
  <si>
    <t>Número de niveles a disminuir en la probabilidad según el promedio de solidez de los controles de prevención.</t>
  </si>
  <si>
    <r>
      <t xml:space="preserve">Nivel a disminuir </t>
    </r>
    <r>
      <rPr>
        <b/>
        <sz val="14"/>
        <color theme="7" tint="-0.249977111117893"/>
        <rFont val="Calibri (Cuerpo)_x0000_"/>
      </rPr>
      <t>Impacto</t>
    </r>
  </si>
  <si>
    <t>Número de niveles a disminuir en el impacto según el promedio de solidez de los controles de mitigación.</t>
  </si>
  <si>
    <t xml:space="preserve">Riesgo Residual </t>
  </si>
  <si>
    <t>Nueva valoración de la probabilidad tras tener en cuenta la solidez de los controles de prevención, la cual arroja el riesgo residual.</t>
  </si>
  <si>
    <t>Nueva valoración del impacto tras tener en cuenta la solidez de los controles de mitigación, la cual arroja el riesgo residual.</t>
  </si>
  <si>
    <t>Nivel de riesgo residual</t>
  </si>
  <si>
    <t>Respuestas para dar manejo al riesgo tras la valoración del riesgo residual: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</si>
  <si>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 xml:space="preserve">Plan de Acción
(Acciones de mejoramiento de controles o Actividades de control) </t>
  </si>
  <si>
    <t>Acciones de mejoramiento de controles o nuevas actividades de control.</t>
  </si>
  <si>
    <t xml:space="preserve">Realizar convenios con entidades educativas para capacitar al personal de contratos. </t>
  </si>
  <si>
    <t>Fecha de Inicio 
(DD/MM/AAAA)</t>
  </si>
  <si>
    <t>Fecha de inicio de la acción en formato día, mes y año.</t>
  </si>
  <si>
    <t>Fecha de terminación (DD/MM/AAAA)</t>
  </si>
  <si>
    <t>Fecha de terminación de la acción en formato día, mes y año.</t>
  </si>
  <si>
    <t>Entregable/Evidencia</t>
  </si>
  <si>
    <t>Producto, evidencia o resultado de la ejecución de la acción.</t>
  </si>
  <si>
    <t>Convenios firmados</t>
  </si>
  <si>
    <t>Periodo Seguimiento</t>
  </si>
  <si>
    <t>Periodicidad para realizar seguimiento al cumplimiento de la acción.</t>
  </si>
  <si>
    <t>Trimestralmente de 15/04/2022 al 31/10/2022</t>
  </si>
  <si>
    <t>Responsable</t>
  </si>
  <si>
    <t>Encargado de la ejecucción de la acción.</t>
  </si>
  <si>
    <t>Simone Guido</t>
  </si>
  <si>
    <t xml:space="preserve">ALCALDIA MAYOR DE CARTAGENA DE INDIAS </t>
  </si>
  <si>
    <t>Código:GADCA04-F002</t>
  </si>
  <si>
    <t>MACROPROCESO: GESTIÓN ADMINISTRATIVA</t>
  </si>
  <si>
    <t>Versión: 1.0</t>
  </si>
  <si>
    <t>PROCESO/SUBPROCESO: CALIDAD/ IMPLEMENTACIÓN MODELOS DE GESTIÓN</t>
  </si>
  <si>
    <r>
      <t xml:space="preserve">Vigencia: </t>
    </r>
    <r>
      <rPr>
        <b/>
        <sz val="16"/>
        <color theme="1"/>
        <rFont val="Arial"/>
        <family val="2"/>
      </rPr>
      <t>25-04-2022</t>
    </r>
  </si>
  <si>
    <t>MAPA DE RIESGOS DE CORRUPCIÓN INSTITUCIONAL</t>
  </si>
  <si>
    <t>Página: 1 de 1</t>
  </si>
  <si>
    <t xml:space="preserve">ENTIDAD: </t>
  </si>
  <si>
    <t>ARCHIVO GENERAL</t>
  </si>
  <si>
    <t>PROCESO:</t>
  </si>
  <si>
    <t>DIRECCIONAMIENTO ESTRATEGICO</t>
  </si>
  <si>
    <t>ELABORACIÓN O ACTUALZACIÓN:</t>
  </si>
  <si>
    <t>Sep 30/2022</t>
  </si>
  <si>
    <t>OBJETIVO DEL PROCESO: GESTION DOCUMENTAL</t>
  </si>
  <si>
    <t>Fortalecer la Gestión Documental, mediante el avance en la implementación del Plan Institucional de Archivo-PINAR, para aumentar la 
eficiencia y eficacia en los procesos documentales</t>
  </si>
  <si>
    <t>VIGENCIA DEL:</t>
  </si>
  <si>
    <t>Julio-Septiembre 2022</t>
  </si>
  <si>
    <r>
      <t xml:space="preserve">NOTA: Diligencie únicamente los campos de color </t>
    </r>
    <r>
      <rPr>
        <b/>
        <sz val="20"/>
        <color theme="4" tint="-0.249977111117893"/>
        <rFont val="Arial"/>
        <family val="2"/>
        <scheme val="minor"/>
      </rPr>
      <t xml:space="preserve">VERDE,  </t>
    </r>
    <r>
      <rPr>
        <sz val="20"/>
        <color rgb="FF000000"/>
        <rFont val="Arial"/>
        <family val="2"/>
        <scheme val="minor"/>
      </rPr>
      <t xml:space="preserve">En los campos de color </t>
    </r>
    <r>
      <rPr>
        <b/>
        <sz val="20"/>
        <color theme="8" tint="0.59999389629810485"/>
        <rFont val="Arial (Cuerpo)"/>
      </rPr>
      <t>NARANJA</t>
    </r>
    <r>
      <rPr>
        <sz val="20"/>
        <color rgb="FF000000"/>
        <rFont val="Arial"/>
        <family val="2"/>
        <scheme val="minor"/>
      </rPr>
      <t xml:space="preserve"> despliegue la lista de opciones y seleccione una de ellas. Los campos de color </t>
    </r>
    <r>
      <rPr>
        <b/>
        <sz val="20"/>
        <color theme="0" tint="-0.499984740745262"/>
        <rFont val="Arial"/>
        <family val="2"/>
        <scheme val="minor"/>
      </rPr>
      <t>GRIS</t>
    </r>
    <r>
      <rPr>
        <sz val="20"/>
        <color rgb="FF000000"/>
        <rFont val="Arial"/>
        <family val="2"/>
        <scheme val="minor"/>
      </rPr>
      <t xml:space="preserve"> se encuentran formulados. Por favor </t>
    </r>
    <r>
      <rPr>
        <b/>
        <sz val="20"/>
        <color rgb="FF000000"/>
        <rFont val="Arial"/>
        <family val="2"/>
        <scheme val="minor"/>
      </rPr>
      <t>NO</t>
    </r>
    <r>
      <rPr>
        <sz val="20"/>
        <color rgb="FF000000"/>
        <rFont val="Arial"/>
        <family val="2"/>
        <scheme val="minor"/>
      </rPr>
      <t xml:space="preserve"> los modifique.</t>
    </r>
  </si>
  <si>
    <t>Area / Proceso</t>
  </si>
  <si>
    <t xml:space="preserve">Plan de Acción
(Acciones de mejoramiento de controles o nuevas actividades de control) </t>
  </si>
  <si>
    <t>Fecha de Inicio (DD/MM/AAAA)</t>
  </si>
  <si>
    <r>
      <t xml:space="preserve">Calificación Controles de </t>
    </r>
    <r>
      <rPr>
        <b/>
        <sz val="12"/>
        <color theme="4" tint="-0.499984740745262"/>
        <rFont val="Arial (Cuerpo)"/>
      </rPr>
      <t>prevención</t>
    </r>
    <r>
      <rPr>
        <b/>
        <sz val="12"/>
        <color rgb="FF000000"/>
        <rFont val="Arial"/>
        <family val="2"/>
        <scheme val="minor"/>
      </rPr>
      <t xml:space="preserve"> y </t>
    </r>
    <r>
      <rPr>
        <b/>
        <sz val="12"/>
        <color rgb="FFFF7E79"/>
        <rFont val="Arial (Cuerpo)"/>
      </rPr>
      <t>mitigación</t>
    </r>
  </si>
  <si>
    <r>
      <t xml:space="preserve">Promedio solidez Controles de </t>
    </r>
    <r>
      <rPr>
        <b/>
        <sz val="12"/>
        <color theme="4" tint="-0.499984740745262"/>
        <rFont val="Arial"/>
        <family val="2"/>
        <scheme val="minor"/>
      </rPr>
      <t xml:space="preserve">prevención </t>
    </r>
    <r>
      <rPr>
        <b/>
        <sz val="12"/>
        <rFont val="Arial"/>
        <family val="2"/>
        <scheme val="minor"/>
      </rPr>
      <t xml:space="preserve">y </t>
    </r>
    <r>
      <rPr>
        <b/>
        <sz val="12"/>
        <color rgb="FFFF7E79"/>
        <rFont val="Arial (Cuerpo)"/>
      </rPr>
      <t>mitigación</t>
    </r>
  </si>
  <si>
    <r>
      <t xml:space="preserve">Nivel a disminuir
</t>
    </r>
    <r>
      <rPr>
        <b/>
        <sz val="12"/>
        <color theme="6" tint="-0.499984740745262"/>
        <rFont val="Arial (Cuerpo)"/>
      </rPr>
      <t>Probabilidad</t>
    </r>
    <r>
      <rPr>
        <b/>
        <sz val="12"/>
        <color rgb="FF000000"/>
        <rFont val="Arial"/>
        <family val="2"/>
        <scheme val="minor"/>
      </rPr>
      <t xml:space="preserve">
</t>
    </r>
    <r>
      <rPr>
        <b/>
        <sz val="12"/>
        <color theme="7" tint="-0.499984740745262"/>
        <rFont val="Arial (Cuerpo)"/>
      </rPr>
      <t>Impacto</t>
    </r>
  </si>
  <si>
    <t>Archivo General/Gestión Documental</t>
  </si>
  <si>
    <t>Corrupción</t>
  </si>
  <si>
    <t>Pérdida de credibilidad, confianza y seguridad de la información</t>
  </si>
  <si>
    <t>trimestral</t>
  </si>
  <si>
    <t>NORMA ROMAN LEYGUES</t>
  </si>
  <si>
    <t xml:space="preserve"> </t>
  </si>
  <si>
    <t xml:space="preserve">Falta de Inventarios documentales donde se describa la documentación que reposa en el  Archivo Central  </t>
  </si>
  <si>
    <t>Trimestral</t>
  </si>
  <si>
    <t>Mitigación</t>
  </si>
  <si>
    <t>Impacto RIESGOS DE GESTIÓN</t>
  </si>
  <si>
    <t>Impacto RIESGOS DE CORRUPCIÓN</t>
  </si>
  <si>
    <t>Nivel</t>
  </si>
  <si>
    <t>Descriptor</t>
  </si>
  <si>
    <t xml:space="preserve">Factibilidad </t>
  </si>
  <si>
    <t>Frecuencia</t>
  </si>
  <si>
    <t>Impacto (consecuencias)</t>
  </si>
  <si>
    <t>No.</t>
  </si>
  <si>
    <t>PREGUNTA : Si el riesgo de corrupción se materializara podría:</t>
  </si>
  <si>
    <t>Respuesta</t>
  </si>
  <si>
    <t>Casi seguro</t>
  </si>
  <si>
    <t>Se espera que el evento ocurra en la mayoría de las circunstancias.</t>
  </si>
  <si>
    <t>Más de 1 vez al año.</t>
  </si>
  <si>
    <t>Cuantitativo</t>
  </si>
  <si>
    <t>Cualitativo</t>
  </si>
  <si>
    <t>Si</t>
  </si>
  <si>
    <t>No</t>
  </si>
  <si>
    <t>Probable</t>
  </si>
  <si>
    <t>Es viable que el evento ocurra en la mayoría de las circunstancias.</t>
  </si>
  <si>
    <t>Al menos 1 vez en el último año.</t>
  </si>
  <si>
    <t>Catastrófico
5</t>
  </si>
  <si>
    <t>Impacto que afecte la ejecución presupuestal en un valor ≥50%</t>
  </si>
  <si>
    <t xml:space="preserve">Interrupción de las operaciones de la entidad por más de cinco (5) días. </t>
  </si>
  <si>
    <t>¿Afectar al grupo de funcionarios del proceso?</t>
  </si>
  <si>
    <t>X</t>
  </si>
  <si>
    <t>Posible</t>
  </si>
  <si>
    <t>La probabilidad de que el evento ocurra en algún momento es igual a la de que no ocurra.</t>
  </si>
  <si>
    <t>Al menos 1 vez en los últimos dos años.</t>
  </si>
  <si>
    <t>Pérdida de cobertura en la prestación de los servicios de la entidad ≥50%</t>
  </si>
  <si>
    <t xml:space="preserve">Intervención por parte de un ente de control u otro ente regulador. </t>
  </si>
  <si>
    <t>¿Afectar el cumplimiento de metas y objetivos de la dependencia?</t>
  </si>
  <si>
    <t>Improbable</t>
  </si>
  <si>
    <t>Es probable que el evento no ocurra, es poco común o frecuente.</t>
  </si>
  <si>
    <t>Al menos 1 vez en los últimos cinco años.</t>
  </si>
  <si>
    <t>Pago de indemnizaciones a terceros por acciones legales que pueden afectar el presupuesto total de la entidad en un va­lor ≥50%</t>
  </si>
  <si>
    <t xml:space="preserve">Pérdida de información crítica para la entidad que no se puede recuperar. </t>
  </si>
  <si>
    <t>¿Afectar el cumplimiento de la misión de la entidad?</t>
  </si>
  <si>
    <t>-</t>
  </si>
  <si>
    <t>Rara vez</t>
  </si>
  <si>
    <t>El evento puede ocurrir solo en circunstancias excepcionales (poco comunes o anormales).</t>
  </si>
  <si>
    <t>No se ha presentado en los últimos cinco años.</t>
  </si>
  <si>
    <t xml:space="preserve">Pago de sanciones económicas por incum­plimiento en la normatividad aplicable ante un ente regulador, las cuales afectan en un valor ≥50% del presupuesto general de la entidad. </t>
  </si>
  <si>
    <t xml:space="preserve">Incumplimiento en las metas y objetivo institucionales afectando de forma grave la ejecución presupuestal. </t>
  </si>
  <si>
    <t>¿Afectar el cumplimiento de la misión del sector al que pertenece la entidad?</t>
  </si>
  <si>
    <t>Imagen institucional afectada en el orden nacional o regional por actos o hechos de corrupción comprobados.</t>
  </si>
  <si>
    <t>¿Generar pérdida de confianza en la entidad, afectando su reputación?</t>
  </si>
  <si>
    <t>Mayor
4</t>
  </si>
  <si>
    <t xml:space="preserve">Impacto que afecte la ejecución presu­puestal en un valor ≥20%. </t>
  </si>
  <si>
    <t xml:space="preserve">Interrupción de las operaciones de la entidad por más de dos (2) días. </t>
  </si>
  <si>
    <t>¿Generar pérdida de recursos económicos?</t>
  </si>
  <si>
    <t xml:space="preserve">Pérdida de cobertura en la prestación de los servicios de la entidad ≥20%. </t>
  </si>
  <si>
    <t>Pérdida de información crítica que puede ser recuperada de forma parcial o incompleta.</t>
  </si>
  <si>
    <t>¿Afectar la generación de los productos o la prestación de servicios?</t>
  </si>
  <si>
    <t xml:space="preserve">Pago de indemnizaciones a terceros por acciones legales que pueden afectar el presupuesto total de la entidad en un va­lor ≥20%. </t>
  </si>
  <si>
    <t>Sanción por parte del ente de control y otro entre regulador.</t>
  </si>
  <si>
    <t>¿Dar lugar al detrimento de calidad de vida de la comunidad por la pérdida del bien, servicios o recursos públicos?</t>
  </si>
  <si>
    <t xml:space="preserve">Pago de sanciones económicas por incum­plimiento en la normatividad aplicable ante un ente regulador, las cuales afectan en un valor ≥20% del presupuesto general de la entidad. </t>
  </si>
  <si>
    <t>Incumplimiento de las metas y objetivos institucionales afectando el cumplimiento en las metas de gobierno.</t>
  </si>
  <si>
    <t>¿Generar pérdida de información de la entidad?</t>
  </si>
  <si>
    <t xml:space="preserve">Imagen institucional afectada en el orden nacional o regional por incumplimientos en la prestación del servicio a los usuarios o ciudadanos. </t>
  </si>
  <si>
    <t>¿Generar intervención de los órganos de control, de la Fiscalía u otro ente?</t>
  </si>
  <si>
    <t>Moderado
3</t>
  </si>
  <si>
    <t xml:space="preserve">Impacto que afecte la ejecución presu­puestal en un valor ≥5%. </t>
  </si>
  <si>
    <t xml:space="preserve">Interrupción de las operaciones de la entidad por un (1) día. </t>
  </si>
  <si>
    <t>¿Dar lugar a procesos sancionatorios?</t>
  </si>
  <si>
    <t xml:space="preserve">Pérdida de cobertura en la prestación de los servicios de la entidad ≥10%. </t>
  </si>
  <si>
    <t>Reclamaciones o quejas de los usuarios que podrían implicar una denuncia ante los entes reguladores o una demanda de largo alcance para la entidad.</t>
  </si>
  <si>
    <t>¿Dar lugar a procesos disciplinarios?</t>
  </si>
  <si>
    <t xml:space="preserve">Pago de indemnizaciones a terceros por acciones legales que pueden afectar el pre­supuesto total de la entidad en un valor ≥5%. </t>
  </si>
  <si>
    <t>Inoportunidad en la información, ocasionando retrasos en la atención a los usuarios.</t>
  </si>
  <si>
    <t>¿Dar lugar a procesos fiscales?</t>
  </si>
  <si>
    <t xml:space="preserve">Pago de sanciones económicas por incum­plimiento en la normatividad aplicable ante un ente regulador, las cuales afectan en un valor ≥5% del presupuesto general de la entidad. </t>
  </si>
  <si>
    <t>Retrocesos  de actividades y aumento de cargas operativas.</t>
  </si>
  <si>
    <t>¿Dar lugar a procesos penales?</t>
  </si>
  <si>
    <t xml:space="preserve">Imagen institucional afectada en el orden nacional o regional por retrasos en la prestación del servicio a los usuarios o ciudadanos. </t>
  </si>
  <si>
    <t>¿Generar pérdida de credibilidad en el sector?</t>
  </si>
  <si>
    <t>Investigaciones penales, fiscales o disciplinarias.</t>
  </si>
  <si>
    <t>¿Ocasionar lesiones físicas o pérdidas de vidas humanas?</t>
  </si>
  <si>
    <t>Menor
2</t>
  </si>
  <si>
    <t>Impacto que afecte la ejecución presu­puestal en un valor ≥1%.</t>
  </si>
  <si>
    <t>Interrupción de las operaciones de la entidad por algunas horas.</t>
  </si>
  <si>
    <t>¿Afectar la imagen nacional?</t>
  </si>
  <si>
    <t xml:space="preserve">Pérdida de cobertura en la prestación de los servicios de la entidad ≥5%. </t>
  </si>
  <si>
    <t>Reclamaciones o quejas de los usuarios, que implican investigaciones internas disciplinarias.</t>
  </si>
  <si>
    <t>¿Afectar la imagen regional?</t>
  </si>
  <si>
    <t>Pago de indemnizaciones a terceros por acciones legales que pueden afectar el presupuesto total de la entidad en un valor  ≥1%.</t>
  </si>
  <si>
    <t xml:space="preserve">Imagen institucional afectada localmente por retrasos en la prestación del servicio a los usuarios o ciudadanos. </t>
  </si>
  <si>
    <t>¿Generar daño ambiental?</t>
  </si>
  <si>
    <t>Pago de sanciones económicas por incumpli­miento en la normatividad aplicable ante un ente regulador, las cuales afectan en un valor ≥1% del presupuesto general de la entidad.</t>
  </si>
  <si>
    <t>Total preguntas afirmativas</t>
  </si>
  <si>
    <t>Insignificante
1</t>
  </si>
  <si>
    <t>Impacto que afecte la ejecución presu­puestal en un valor ≥0,5%.</t>
  </si>
  <si>
    <t>No hay interrupción de las operaciones de la entidad.</t>
  </si>
  <si>
    <t>Nivel de impacto</t>
  </si>
  <si>
    <t xml:space="preserve">Pérdida de cobertura en la prestación de los servicios de la entidad ≥1%. </t>
  </si>
  <si>
    <t>No se generan sanciones económicas o administrativas.</t>
  </si>
  <si>
    <t>Pago de indemnizaciones a terceros por acciones legales que pueden afectar el presupuesto total de la entidad en un valor  ≥0,5%.</t>
  </si>
  <si>
    <t>No se afecta la imagen institucional de forma significativa.</t>
  </si>
  <si>
    <t>Pago de sanciones económicas por incumpli­miento en la normatividad aplicable ante un ente regulador, las cuales afectan en un valor ≥0,5% del presupuesto general de la entidad.</t>
  </si>
  <si>
    <t>Evaluación de los controles de riesgos</t>
  </si>
  <si>
    <t>Calificación de los controles</t>
  </si>
  <si>
    <t>Niveles de riesgo a disminuir</t>
  </si>
  <si>
    <t>Criterios para la evaluación</t>
  </si>
  <si>
    <t>Evaluación</t>
  </si>
  <si>
    <t>De 0 a 50 - DÉBIL</t>
  </si>
  <si>
    <t>Criterios de medición</t>
  </si>
  <si>
    <t>Valor</t>
  </si>
  <si>
    <t>De 51 a 75 - MODERADO</t>
  </si>
  <si>
    <t>¿Existen manuales, instructivos o procedimientos para el manejo del control?</t>
  </si>
  <si>
    <t>De 76 a 100 - FUERTE</t>
  </si>
  <si>
    <t>¿Están definidos 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</si>
  <si>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</si>
  <si>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</si>
  <si>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</si>
  <si>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</si>
  <si>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</si>
  <si>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TOTAL</t>
  </si>
  <si>
    <t>MAPA DE CALOR</t>
  </si>
  <si>
    <t>PROBABILIDAD</t>
  </si>
  <si>
    <t>Casi seguro
5</t>
  </si>
  <si>
    <t>ALTO</t>
  </si>
  <si>
    <t>EXTREMO</t>
  </si>
  <si>
    <t>Probable
4</t>
  </si>
  <si>
    <t>MODERADO</t>
  </si>
  <si>
    <t>Posible
3</t>
  </si>
  <si>
    <t>BAJO</t>
  </si>
  <si>
    <t>Improbable
2</t>
  </si>
  <si>
    <t>Rara vez
1</t>
  </si>
  <si>
    <t>IMPACTO</t>
  </si>
  <si>
    <t>MAPA DE CALOR INSTITUCIONAL</t>
  </si>
  <si>
    <t>Falta de procedimientos que definan políticas, responsables y controles para la numeración y publicación de actos administrativos</t>
  </si>
  <si>
    <t>Falta o desconocimiento de los protocolos por parte de los funcionarios que prestan los servicios de numeracion y publicacion de actos administrativos</t>
  </si>
  <si>
    <t>Insuficiencia de controles y mecanismos de control para la numeración y publicación de actos administrativos</t>
  </si>
  <si>
    <t>Sanciones administrativas y/o disciplinarias</t>
  </si>
  <si>
    <t>Alteración de la información pública</t>
  </si>
  <si>
    <t>El lider del Proceso socializa con los funcionarios los protocolos establecidos y evalua permanentemente las acciones realizadas para implantar acciones de mejora</t>
  </si>
  <si>
    <t>Actas de corrección de Actos administrativos. (Protocolo de Seguridad GDOGC03-P002 )
En este trimestre no se realizaron acta de correción</t>
  </si>
  <si>
    <t>Recibir o solicitar beneficios o dadivas personales a cambio de  perder, manipular, alterar u ocultar un acto administrativo para favorecer a un particular o terceros</t>
  </si>
  <si>
    <t xml:space="preserve">Recibir, ofrecer o solicitar servicios o beneficios a nombre propio o de terceros, con el fin de realizar uso indebido, modificación o alteración de la información confidencial que reposa en los inventarios documentales </t>
  </si>
  <si>
    <t>Omisión del cumplimiento de la normatividad existente sobre la responsabilidad y custodia de los documentos a su cargo</t>
  </si>
  <si>
    <t>Identificación inadecuada de los criterios de reserva y clasificación de la información pública</t>
  </si>
  <si>
    <t xml:space="preserve">Falta de organzanización e inadecuada clasificación de la información </t>
  </si>
  <si>
    <t>Fallas y retrasos en la atención a los usuarios</t>
  </si>
  <si>
    <t>El profesional especializado (a) con funciones de gestión documental, con el propósito de generar conocimiento  sobre la responsabilidad y custodia de documentos, una vez al año, socializa por medio de jornadas de sensibilización, los procesos y procedimientos estipulados por la entidad para la Gestión Documental. Como evidencia del control queda la lista  de asistencia de la jornada de sensibilización y/o el correo electrónico con el envío de información.
El líder del proceso verificará mensualmente la implementación del proceso archivístico (clasificación, ordenación, foliación), generando un  Inventario documental, a través del Formato Único de Inventario Documental (FUID)s.</t>
  </si>
  <si>
    <t>El líder del Proceso, con el fin de validar la debida aplicación del protocolo de seguridad, evaluará mensualmente el registro de los actos administrativos y en caso de identificar inconsistencias, elaborará actas de corrección de Actos administrativos. (Protocolo de Seguridad GDOGC03-P002 ). Como evidecia de esta acción se adjuntarán las actas de correción de actos administrativos</t>
  </si>
  <si>
    <r>
      <t xml:space="preserve">Se adjunta Registro Formato Único de Inventario Documental -FUID
</t>
    </r>
    <r>
      <rPr>
        <i/>
        <sz val="11"/>
        <color rgb="FF0070C0"/>
        <rFont val="Arial"/>
        <family val="2"/>
        <scheme val="minor"/>
      </rPr>
      <t>https://alcart-my.sharepoint.com/:f:/g/personal/nroman_cartagena_gov_co/Egg-Wy1P065Dhzw0cOe3tmcB1PApZWPUs_AcZrtsLR3MCg?e=xC7Dub</t>
    </r>
  </si>
  <si>
    <t xml:space="preserve">El Profesional especializado realiza  seguimiento y evalua la aplicación de normas archivisticas y la aplicación del FUID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</si>
</sst>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dd/mm/yyyy;@"/>
  </numFmts>
  <fonts count="58">
    <font>
      <sz val="12"/>
      <color rgb="FF000000"/>
      <name val="Calibri"/>
    </font>
    <font>
      <sz val="12"/>
      <color rgb="FF000000"/>
      <name val="Calibri"/>
      <family val="2"/>
    </font>
    <font>
      <sz val="10"/>
      <color rgb="FF000000"/>
      <name val="Tahoma"/>
      <family val="2"/>
    </font>
    <font>
      <sz val="10"/>
      <color rgb="FF000000"/>
      <name val="Calibri"/>
      <family val="2"/>
    </font>
    <font>
      <b/>
      <sz val="18"/>
      <color theme="1"/>
      <name val="Arial"/>
      <family val="2"/>
      <scheme val="minor"/>
    </font>
    <font>
      <sz val="14"/>
      <color rgb="FF000000"/>
      <name val="Calibri"/>
      <family val="2"/>
    </font>
    <font>
      <b/>
      <sz val="14"/>
      <color rgb="FF000000"/>
      <name val="Calibri"/>
      <family val="2"/>
    </font>
    <font>
      <i/>
      <sz val="14"/>
      <color rgb="FF000000"/>
      <name val="Calibri"/>
      <family val="2"/>
    </font>
    <font>
      <b/>
      <sz val="14"/>
      <color rgb="FF000000"/>
      <name val="Arial"/>
      <family val="2"/>
    </font>
    <font>
      <b/>
      <sz val="14"/>
      <color theme="0"/>
      <name val="Calibri"/>
      <family val="2"/>
    </font>
    <font>
      <b/>
      <sz val="14"/>
      <color rgb="FF000000"/>
      <name val="Arial"/>
      <family val="2"/>
      <scheme val="minor"/>
    </font>
    <font>
      <sz val="10"/>
      <color rgb="FF000000"/>
      <name val="+mn-lt"/>
      <charset val="1"/>
    </font>
    <font>
      <b/>
      <sz val="12"/>
      <color theme="1"/>
      <name val="Arial"/>
      <family val="2"/>
      <scheme val="minor"/>
    </font>
    <font>
      <sz val="12"/>
      <color rgb="FF000000"/>
      <name val="Arial"/>
      <family val="2"/>
      <scheme val="minor"/>
    </font>
    <font>
      <b/>
      <sz val="12"/>
      <color rgb="FF000000"/>
      <name val="Arial"/>
      <family val="2"/>
      <scheme val="minor"/>
    </font>
    <font>
      <b/>
      <sz val="12"/>
      <color rgb="FFFFFFFF"/>
      <name val="Arial"/>
      <family val="2"/>
      <scheme val="minor"/>
    </font>
    <font>
      <b/>
      <sz val="12"/>
      <name val="Arial"/>
      <family val="2"/>
      <scheme val="minor"/>
    </font>
    <font>
      <b/>
      <sz val="14"/>
      <color rgb="FF7B7B7B"/>
      <name val="Open Sans"/>
    </font>
    <font>
      <sz val="14"/>
      <name val="Calibri"/>
      <family val="2"/>
    </font>
    <font>
      <b/>
      <sz val="14"/>
      <color theme="1"/>
      <name val="Arial"/>
      <family val="2"/>
      <scheme val="minor"/>
    </font>
    <font>
      <sz val="14"/>
      <name val="Arial"/>
      <family val="2"/>
      <scheme val="minor"/>
    </font>
    <font>
      <b/>
      <sz val="14"/>
      <name val="Arial"/>
      <family val="2"/>
      <scheme val="minor"/>
    </font>
    <font>
      <sz val="14"/>
      <color rgb="FF000000"/>
      <name val="Arial"/>
      <family val="2"/>
      <scheme val="minor"/>
    </font>
    <font>
      <b/>
      <sz val="14"/>
      <color rgb="FFFFFFFF"/>
      <name val="Arial"/>
      <family val="2"/>
      <scheme val="minor"/>
    </font>
    <font>
      <sz val="12"/>
      <name val="Arial"/>
      <family val="2"/>
      <scheme val="minor"/>
    </font>
    <font>
      <b/>
      <sz val="12"/>
      <color theme="4" tint="-0.499984740745262"/>
      <name val="Arial"/>
      <family val="2"/>
      <scheme val="minor"/>
    </font>
    <font>
      <sz val="10"/>
      <color rgb="FF000000"/>
      <name val="Arial"/>
      <family val="2"/>
      <scheme val="minor"/>
    </font>
    <font>
      <sz val="10"/>
      <name val="Arial"/>
      <family val="2"/>
      <scheme val="minor"/>
    </font>
    <font>
      <sz val="12"/>
      <color theme="0"/>
      <name val="Calibri"/>
      <family val="2"/>
    </font>
    <font>
      <b/>
      <sz val="16"/>
      <color rgb="FF000000"/>
      <name val="Arial"/>
      <family val="2"/>
      <scheme val="minor"/>
    </font>
    <font>
      <b/>
      <sz val="16"/>
      <name val="Arial"/>
      <family val="2"/>
      <scheme val="minor"/>
    </font>
    <font>
      <b/>
      <sz val="12"/>
      <color theme="6" tint="-0.499984740745262"/>
      <name val="Arial (Cuerpo)"/>
    </font>
    <font>
      <b/>
      <sz val="14"/>
      <color rgb="FFFF7E79"/>
      <name val="Calibri (Cuerpo)_x0000_"/>
    </font>
    <font>
      <b/>
      <sz val="12"/>
      <color theme="4" tint="-0.499984740745262"/>
      <name val="Arial (Cuerpo)"/>
    </font>
    <font>
      <b/>
      <sz val="12"/>
      <color rgb="FFFF7E79"/>
      <name val="Arial (Cuerpo)"/>
    </font>
    <font>
      <b/>
      <sz val="14"/>
      <color theme="5" tint="-0.499984740745262"/>
      <name val="Calibri (Cuerpo)_x0000_"/>
    </font>
    <font>
      <b/>
      <sz val="14"/>
      <color theme="6" tint="-0.249977111117893"/>
      <name val="Calibri (Cuerpo)_x0000_"/>
    </font>
    <font>
      <b/>
      <sz val="14"/>
      <color theme="7" tint="-0.249977111117893"/>
      <name val="Calibri (Cuerpo)_x0000_"/>
    </font>
    <font>
      <b/>
      <sz val="12"/>
      <color theme="7" tint="-0.499984740745262"/>
      <name val="Arial (Cuerpo)"/>
    </font>
    <font>
      <b/>
      <sz val="14"/>
      <color theme="0"/>
      <name val="Arial"/>
      <family val="2"/>
      <scheme val="minor"/>
    </font>
    <font>
      <sz val="10"/>
      <name val="Arial"/>
      <family val="2"/>
    </font>
    <font>
      <b/>
      <sz val="14"/>
      <name val="Arial"/>
      <family val="2"/>
    </font>
    <font>
      <b/>
      <sz val="11"/>
      <name val="Arial"/>
      <family val="2"/>
    </font>
    <font>
      <b/>
      <sz val="16"/>
      <color rgb="FFFF0000"/>
      <name val="Arial"/>
      <family val="2"/>
    </font>
    <font>
      <b/>
      <sz val="16"/>
      <name val="Arial"/>
      <family val="2"/>
    </font>
    <font>
      <b/>
      <sz val="12"/>
      <name val="Arial"/>
      <family val="2"/>
    </font>
    <font>
      <b/>
      <sz val="12"/>
      <name val="Arial"/>
      <family val="2"/>
      <scheme val="major"/>
    </font>
    <font>
      <b/>
      <sz val="16"/>
      <color theme="1"/>
      <name val="Arial"/>
      <family val="2"/>
    </font>
    <font>
      <sz val="20"/>
      <color rgb="FF000000"/>
      <name val="Arial"/>
      <family val="2"/>
      <scheme val="minor"/>
    </font>
    <font>
      <b/>
      <sz val="20"/>
      <color theme="4" tint="-0.249977111117893"/>
      <name val="Arial"/>
      <family val="2"/>
      <scheme val="minor"/>
    </font>
    <font>
      <b/>
      <sz val="20"/>
      <color theme="8" tint="0.59999389629810485"/>
      <name val="Arial (Cuerpo)"/>
    </font>
    <font>
      <b/>
      <sz val="20"/>
      <color theme="0" tint="-0.499984740745262"/>
      <name val="Arial"/>
      <family val="2"/>
      <scheme val="minor"/>
    </font>
    <font>
      <b/>
      <sz val="20"/>
      <color rgb="FF000000"/>
      <name val="Arial"/>
      <family val="2"/>
      <scheme val="minor"/>
    </font>
    <font>
      <sz val="11"/>
      <name val="Tahoma"/>
      <family val="2"/>
    </font>
    <font>
      <b/>
      <sz val="10"/>
      <name val="Tahoma"/>
      <family val="2"/>
    </font>
    <font>
      <sz val="11"/>
      <name val="Arial"/>
      <family val="2"/>
    </font>
    <font>
      <sz val="14"/>
      <name val="Arial"/>
      <family val="2"/>
    </font>
    <font>
      <i/>
      <sz val="11"/>
      <color rgb="FF0070C0"/>
      <name val="Arial"/>
      <family val="2"/>
      <scheme val="minor"/>
    </font>
  </fonts>
  <fills count="46">
    <fill>
      <patternFill patternType="none"/>
    </fill>
    <fill>
      <patternFill patternType="gray125"/>
    </fill>
    <fill>
      <patternFill patternType="solid">
        <fgColor rgb="FFECECEC"/>
        <bgColor rgb="FFECECEC"/>
      </patternFill>
    </fill>
    <fill>
      <patternFill patternType="solid">
        <fgColor rgb="FFFFFFFF"/>
        <bgColor rgb="FFFFFFFF"/>
      </patternFill>
    </fill>
    <fill>
      <patternFill patternType="solid">
        <fgColor rgb="FFD9D9D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8" tint="0.79998168889431442"/>
        <bgColor rgb="FFECECEC"/>
      </patternFill>
    </fill>
    <fill>
      <patternFill patternType="solid">
        <fgColor theme="8" tint="0.79998168889431442"/>
        <bgColor rgb="FFBDCBD5"/>
      </patternFill>
    </fill>
    <fill>
      <patternFill patternType="solid">
        <fgColor theme="8" tint="0.79998168889431442"/>
        <bgColor rgb="FF133D65"/>
      </patternFill>
    </fill>
    <fill>
      <patternFill patternType="solid">
        <fgColor theme="6" tint="0.79998168889431442"/>
        <bgColor rgb="FF133D65"/>
      </patternFill>
    </fill>
    <fill>
      <patternFill patternType="solid">
        <fgColor theme="6" tint="0.79998168889431442"/>
        <bgColor rgb="FFF7CAAC"/>
      </patternFill>
    </fill>
    <fill>
      <patternFill patternType="solid">
        <fgColor theme="0" tint="-4.9989318521683403E-2"/>
        <bgColor rgb="FF133D65"/>
      </patternFill>
    </fill>
    <fill>
      <patternFill patternType="solid">
        <fgColor theme="6" tint="0.79998168889431442"/>
        <bgColor indexed="64"/>
      </patternFill>
    </fill>
    <fill>
      <patternFill patternType="solid">
        <fgColor theme="6" tint="0.79998168889431442"/>
        <bgColor rgb="FFECECEC"/>
      </patternFill>
    </fill>
    <fill>
      <patternFill patternType="solid">
        <fgColor theme="6" tint="0.79998168889431442"/>
        <bgColor rgb="FFBDCBD5"/>
      </patternFill>
    </fill>
    <fill>
      <patternFill patternType="solid">
        <fgColor theme="0" tint="-4.9989318521683403E-2"/>
        <bgColor rgb="FFF7CAAC"/>
      </patternFill>
    </fill>
    <fill>
      <patternFill patternType="solid">
        <fgColor rgb="FFFFCBC9"/>
        <bgColor indexed="64"/>
      </patternFill>
    </fill>
    <fill>
      <patternFill patternType="solid">
        <fgColor rgb="FFFFE3E2"/>
        <bgColor indexed="64"/>
      </patternFill>
    </fill>
    <fill>
      <patternFill patternType="solid">
        <fgColor theme="5" tint="0.59999389629810485"/>
        <bgColor rgb="FFB4C6E7"/>
      </patternFill>
    </fill>
    <fill>
      <patternFill patternType="solid">
        <fgColor theme="5" tint="0.59999389629810485"/>
        <bgColor indexed="64"/>
      </patternFill>
    </fill>
    <fill>
      <patternFill patternType="solid">
        <fgColor rgb="FFFFCBC9"/>
        <bgColor rgb="FFFEF2CB"/>
      </patternFill>
    </fill>
    <fill>
      <patternFill patternType="solid">
        <fgColor theme="7" tint="0.79998168889431442"/>
        <bgColor rgb="FFFEF2CB"/>
      </patternFill>
    </fill>
    <fill>
      <patternFill patternType="solid">
        <fgColor theme="7" tint="0.79998168889431442"/>
        <bgColor indexed="64"/>
      </patternFill>
    </fill>
    <fill>
      <patternFill patternType="solid">
        <fgColor theme="6" tint="0.79998168889431442"/>
        <bgColor rgb="FFB4C6E7"/>
      </patternFill>
    </fill>
    <fill>
      <patternFill patternType="solid">
        <fgColor theme="6" tint="0.59999389629810485"/>
        <bgColor indexed="64"/>
      </patternFill>
    </fill>
    <fill>
      <patternFill patternType="solid">
        <fgColor theme="3" tint="0.249977111117893"/>
        <bgColor rgb="FFFF0000"/>
      </patternFill>
    </fill>
    <fill>
      <patternFill patternType="solid">
        <fgColor theme="9" tint="-0.249977111117893"/>
        <bgColor rgb="FF00B050"/>
      </patternFill>
    </fill>
    <fill>
      <patternFill patternType="solid">
        <fgColor theme="3" tint="0.249977111117893"/>
        <bgColor indexed="64"/>
      </patternFill>
    </fill>
    <fill>
      <patternFill patternType="solid">
        <fgColor theme="9" tint="-0.249977111117893"/>
        <bgColor indexed="64"/>
      </patternFill>
    </fill>
    <fill>
      <patternFill patternType="solid">
        <fgColor theme="8" tint="-0.249977111117893"/>
        <bgColor rgb="FFC55A11"/>
      </patternFill>
    </fill>
    <fill>
      <patternFill patternType="solid">
        <fgColor theme="8" tint="-0.249977111117893"/>
        <bgColor indexed="64"/>
      </patternFill>
    </fill>
    <fill>
      <patternFill patternType="solid">
        <fgColor theme="8" tint="-0.499984740745262"/>
        <bgColor rgb="FFC55A11"/>
      </patternFill>
    </fill>
    <fill>
      <patternFill patternType="solid">
        <fgColor theme="8" tint="-0.499984740745262"/>
        <bgColor indexed="64"/>
      </patternFill>
    </fill>
    <fill>
      <patternFill patternType="solid">
        <fgColor rgb="FF4CAA4C"/>
        <bgColor indexed="64"/>
      </patternFill>
    </fill>
    <fill>
      <patternFill patternType="solid">
        <fgColor theme="8" tint="0.59999389629810485"/>
        <bgColor rgb="FFECECEC"/>
      </patternFill>
    </fill>
    <fill>
      <patternFill patternType="solid">
        <fgColor theme="8" tint="0.59999389629810485"/>
        <bgColor rgb="FFBDCBD5"/>
      </patternFill>
    </fill>
    <fill>
      <patternFill patternType="solid">
        <fgColor theme="8" tint="0.59999389629810485"/>
        <bgColor indexed="64"/>
      </patternFill>
    </fill>
  </fills>
  <borders count="51">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medium">
        <color indexed="64"/>
      </bottom>
      <diagonal/>
    </border>
    <border>
      <left style="medium">
        <color indexed="64"/>
      </left>
      <right/>
      <top/>
      <bottom style="medium">
        <color indexed="64"/>
      </bottom>
      <diagonal/>
    </border>
    <border>
      <left/>
      <right style="thin">
        <color rgb="FF000000"/>
      </right>
      <top style="thin">
        <color rgb="FF000000"/>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40" fillId="0" borderId="1"/>
  </cellStyleXfs>
  <cellXfs count="280">
    <xf numFmtId="0" fontId="0" fillId="0" borderId="0" xfId="0"/>
    <xf numFmtId="0" fontId="5" fillId="0" borderId="0" xfId="0" applyFont="1"/>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7"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0" xfId="0" applyFont="1" applyBorder="1" applyAlignment="1">
      <alignment vertical="top" wrapText="1"/>
    </xf>
    <xf numFmtId="0" fontId="5" fillId="0" borderId="12"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4" xfId="0" applyFont="1" applyBorder="1" applyAlignment="1">
      <alignment vertical="top"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8" borderId="8"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6" fillId="4" borderId="9" xfId="0" applyFont="1" applyFill="1" applyBorder="1" applyAlignment="1">
      <alignment horizontal="justify" vertical="center" wrapText="1"/>
    </xf>
    <xf numFmtId="0" fontId="6" fillId="4" borderId="9" xfId="0" applyFont="1" applyFill="1" applyBorder="1" applyAlignment="1">
      <alignment horizontal="center" vertical="center" wrapText="1"/>
    </xf>
    <xf numFmtId="0" fontId="5" fillId="0" borderId="9" xfId="0" applyFont="1" applyBorder="1" applyAlignment="1">
      <alignment horizontal="justify" vertical="center" wrapText="1"/>
    </xf>
    <xf numFmtId="0" fontId="5" fillId="14" borderId="9" xfId="0" applyFont="1" applyFill="1" applyBorder="1" applyAlignment="1">
      <alignment horizontal="justify" vertical="center" wrapText="1"/>
    </xf>
    <xf numFmtId="0" fontId="5" fillId="14" borderId="10" xfId="0"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13" fillId="0" borderId="0" xfId="0" applyFont="1"/>
    <xf numFmtId="0" fontId="4" fillId="0" borderId="1" xfId="0" applyFont="1" applyBorder="1" applyAlignment="1">
      <alignment vertical="center"/>
    </xf>
    <xf numFmtId="0" fontId="19" fillId="17" borderId="17" xfId="0" applyFont="1" applyFill="1" applyBorder="1" applyAlignment="1">
      <alignment horizontal="center" vertical="center" wrapText="1"/>
    </xf>
    <xf numFmtId="0" fontId="10" fillId="19" borderId="17" xfId="0" applyFont="1" applyFill="1" applyBorder="1" applyAlignment="1">
      <alignment horizontal="center" vertical="center" wrapText="1"/>
    </xf>
    <xf numFmtId="0" fontId="19" fillId="18" borderId="17" xfId="0" applyFont="1" applyFill="1" applyBorder="1" applyAlignment="1">
      <alignment horizontal="center" vertical="center" wrapText="1"/>
    </xf>
    <xf numFmtId="0" fontId="20" fillId="0" borderId="17" xfId="0" applyFont="1" applyBorder="1" applyAlignment="1">
      <alignment horizontal="left" vertical="center" wrapText="1"/>
    </xf>
    <xf numFmtId="0" fontId="21"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xf numFmtId="0" fontId="22" fillId="0" borderId="17" xfId="0" applyFont="1" applyBorder="1" applyAlignment="1">
      <alignment horizontal="center" vertical="center"/>
    </xf>
    <xf numFmtId="166" fontId="22" fillId="3" borderId="17" xfId="0" applyNumberFormat="1" applyFont="1" applyFill="1" applyBorder="1" applyAlignment="1">
      <alignment horizontal="left" vertical="center" wrapText="1"/>
    </xf>
    <xf numFmtId="0" fontId="13" fillId="3" borderId="1" xfId="0" applyFont="1" applyFill="1" applyBorder="1"/>
    <xf numFmtId="0" fontId="13" fillId="0" borderId="1" xfId="0" applyFont="1" applyBorder="1"/>
    <xf numFmtId="0" fontId="14" fillId="3" borderId="1" xfId="0" applyFont="1" applyFill="1" applyBorder="1"/>
    <xf numFmtId="0" fontId="13" fillId="0" borderId="0" xfId="0" applyFont="1" applyAlignment="1">
      <alignment horizontal="center" vertical="center" wrapText="1"/>
    </xf>
    <xf numFmtId="0" fontId="22" fillId="0" borderId="17" xfId="0" applyFont="1" applyBorder="1" applyAlignment="1">
      <alignment horizontal="left" vertical="center" wrapText="1"/>
    </xf>
    <xf numFmtId="0" fontId="22" fillId="0" borderId="17" xfId="0" applyFont="1" applyBorder="1" applyAlignment="1">
      <alignment wrapText="1"/>
    </xf>
    <xf numFmtId="0" fontId="13" fillId="12" borderId="0" xfId="0" applyFont="1" applyFill="1"/>
    <xf numFmtId="0" fontId="5" fillId="12" borderId="0" xfId="0" applyFont="1" applyFill="1"/>
    <xf numFmtId="0" fontId="0" fillId="12" borderId="0" xfId="0" applyFill="1"/>
    <xf numFmtId="0" fontId="13" fillId="0" borderId="0" xfId="0" applyFont="1" applyProtection="1">
      <protection locked="0"/>
    </xf>
    <xf numFmtId="0" fontId="13" fillId="0" borderId="3"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3" borderId="3" xfId="0" applyFont="1" applyFill="1" applyBorder="1" applyAlignment="1" applyProtection="1">
      <alignment horizontal="left" vertical="center" wrapText="1"/>
      <protection locked="0"/>
    </xf>
    <xf numFmtId="166" fontId="13" fillId="3" borderId="3" xfId="0" applyNumberFormat="1" applyFont="1" applyFill="1" applyBorder="1" applyAlignment="1" applyProtection="1">
      <alignment horizontal="left" vertical="center" wrapText="1"/>
      <protection locked="0"/>
    </xf>
    <xf numFmtId="0" fontId="13" fillId="3" borderId="3" xfId="0" applyFont="1" applyFill="1" applyBorder="1" applyAlignment="1" applyProtection="1">
      <alignment vertical="center" wrapText="1"/>
      <protection locked="0"/>
    </xf>
    <xf numFmtId="164" fontId="13" fillId="3" borderId="3" xfId="0" applyNumberFormat="1" applyFont="1" applyFill="1" applyBorder="1" applyAlignment="1" applyProtection="1">
      <alignment horizontal="left" vertical="center" wrapText="1"/>
      <protection locked="0"/>
    </xf>
    <xf numFmtId="9" fontId="13" fillId="3" borderId="3" xfId="0" applyNumberFormat="1" applyFont="1" applyFill="1" applyBorder="1" applyAlignment="1" applyProtection="1">
      <alignment horizontal="center" vertical="center" wrapText="1"/>
      <protection locked="0"/>
    </xf>
    <xf numFmtId="0" fontId="13" fillId="3" borderId="33" xfId="0" applyFont="1" applyFill="1" applyBorder="1" applyAlignment="1" applyProtection="1">
      <alignment horizontal="left" vertical="center" wrapText="1"/>
      <protection locked="0"/>
    </xf>
    <xf numFmtId="164" fontId="13" fillId="3" borderId="33" xfId="0" applyNumberFormat="1" applyFont="1" applyFill="1" applyBorder="1" applyAlignment="1" applyProtection="1">
      <alignment horizontal="left" vertical="center" wrapText="1"/>
      <protection locked="0"/>
    </xf>
    <xf numFmtId="0" fontId="13" fillId="3" borderId="33" xfId="0" applyFont="1" applyFill="1" applyBorder="1" applyAlignment="1" applyProtection="1">
      <alignment vertical="center" wrapText="1"/>
      <protection locked="0"/>
    </xf>
    <xf numFmtId="0" fontId="13" fillId="3" borderId="31" xfId="0" applyFont="1" applyFill="1" applyBorder="1" applyAlignment="1" applyProtection="1">
      <alignment horizontal="left" vertical="center" wrapText="1"/>
      <protection locked="0"/>
    </xf>
    <xf numFmtId="164" fontId="13" fillId="3" borderId="31" xfId="0" applyNumberFormat="1" applyFont="1" applyFill="1" applyBorder="1" applyAlignment="1" applyProtection="1">
      <alignment horizontal="left" vertical="center" wrapText="1"/>
      <protection locked="0"/>
    </xf>
    <xf numFmtId="0" fontId="13" fillId="3" borderId="31" xfId="0" applyFont="1" applyFill="1" applyBorder="1" applyAlignment="1" applyProtection="1">
      <alignment vertical="center" wrapText="1"/>
      <protection locked="0"/>
    </xf>
    <xf numFmtId="9" fontId="13" fillId="3" borderId="31" xfId="0" applyNumberFormat="1" applyFont="1" applyFill="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14" fillId="0" borderId="0" xfId="0" applyFont="1" applyAlignment="1" applyProtection="1">
      <alignment horizontal="center" vertical="center" wrapText="1"/>
      <protection locked="0"/>
    </xf>
    <xf numFmtId="0" fontId="14" fillId="0" borderId="0" xfId="0" applyFont="1" applyProtection="1">
      <protection locked="0"/>
    </xf>
    <xf numFmtId="0" fontId="28" fillId="0" borderId="0" xfId="0" applyFont="1" applyAlignment="1">
      <alignment horizontal="center"/>
    </xf>
    <xf numFmtId="0" fontId="28" fillId="0" borderId="0" xfId="0" applyFont="1"/>
    <xf numFmtId="0" fontId="4" fillId="0" borderId="1" xfId="0" applyFont="1" applyBorder="1" applyAlignment="1">
      <alignment horizontal="center" vertical="center"/>
    </xf>
    <xf numFmtId="0" fontId="29" fillId="0" borderId="0" xfId="0" applyFont="1" applyAlignment="1">
      <alignment horizontal="center" vertical="center" wrapText="1"/>
    </xf>
    <xf numFmtId="0" fontId="29" fillId="0" borderId="0" xfId="0" applyFont="1"/>
    <xf numFmtId="0" fontId="19" fillId="20" borderId="17"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4" borderId="10" xfId="0" applyFont="1" applyFill="1" applyBorder="1" applyAlignment="1">
      <alignment horizontal="center" vertical="center" wrapText="1"/>
    </xf>
    <xf numFmtId="0" fontId="21" fillId="23" borderId="17" xfId="0" applyFont="1" applyFill="1" applyBorder="1" applyAlignment="1">
      <alignment horizontal="center" vertical="center" wrapText="1"/>
    </xf>
    <xf numFmtId="0" fontId="21" fillId="23" borderId="17" xfId="0" applyFont="1" applyFill="1" applyBorder="1" applyAlignment="1">
      <alignment vertical="center" wrapText="1"/>
    </xf>
    <xf numFmtId="0" fontId="10" fillId="24" borderId="17" xfId="0" applyFont="1" applyFill="1" applyBorder="1" applyAlignment="1">
      <alignment horizontal="center" vertical="center" wrapText="1"/>
    </xf>
    <xf numFmtId="0" fontId="13" fillId="26" borderId="2" xfId="0" applyFont="1" applyFill="1" applyBorder="1" applyAlignment="1" applyProtection="1">
      <alignment horizontal="center" vertical="center" wrapText="1"/>
      <protection locked="0"/>
    </xf>
    <xf numFmtId="0" fontId="13" fillId="26" borderId="30" xfId="0" applyFont="1" applyFill="1" applyBorder="1" applyAlignment="1" applyProtection="1">
      <alignment horizontal="center" vertical="center" wrapText="1"/>
      <protection locked="0"/>
    </xf>
    <xf numFmtId="0" fontId="22" fillId="7" borderId="17" xfId="0" applyFont="1" applyFill="1" applyBorder="1" applyAlignment="1">
      <alignment horizontal="center" vertical="center"/>
    </xf>
    <xf numFmtId="0" fontId="22" fillId="26" borderId="17" xfId="0" applyFont="1" applyFill="1" applyBorder="1" applyAlignment="1">
      <alignment horizontal="center" vertical="center"/>
    </xf>
    <xf numFmtId="0" fontId="13" fillId="7" borderId="3" xfId="0" quotePrefix="1"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2" xfId="0" applyFont="1" applyFill="1" applyBorder="1" applyAlignment="1" applyProtection="1">
      <alignment horizontal="center" vertical="center" wrapText="1"/>
      <protection locked="0"/>
    </xf>
    <xf numFmtId="0" fontId="13" fillId="7" borderId="30" xfId="0" applyFont="1" applyFill="1" applyBorder="1" applyAlignment="1" applyProtection="1">
      <alignment horizontal="center" vertical="center" wrapText="1"/>
      <protection locked="0"/>
    </xf>
    <xf numFmtId="0" fontId="30" fillId="31" borderId="5" xfId="0" applyFont="1" applyFill="1" applyBorder="1" applyAlignment="1">
      <alignment horizontal="center"/>
    </xf>
    <xf numFmtId="0" fontId="30" fillId="21" borderId="5" xfId="0" applyFont="1" applyFill="1" applyBorder="1" applyAlignment="1">
      <alignment horizontal="center"/>
    </xf>
    <xf numFmtId="0" fontId="39" fillId="41" borderId="7" xfId="0" applyFont="1" applyFill="1" applyBorder="1" applyAlignment="1">
      <alignment horizontal="center" vertical="center" wrapText="1"/>
    </xf>
    <xf numFmtId="0" fontId="39" fillId="41" borderId="8" xfId="0" applyFont="1" applyFill="1" applyBorder="1" applyAlignment="1">
      <alignment horizontal="center" vertical="center" wrapText="1"/>
    </xf>
    <xf numFmtId="0" fontId="42" fillId="42" borderId="17" xfId="1" applyFont="1" applyFill="1" applyBorder="1" applyAlignment="1">
      <alignment horizontal="center" vertical="center" wrapText="1"/>
    </xf>
    <xf numFmtId="0" fontId="13" fillId="7" borderId="6" xfId="0" applyFont="1" applyFill="1" applyBorder="1" applyAlignment="1" applyProtection="1">
      <alignment horizontal="center" vertical="center" wrapText="1"/>
      <protection locked="0"/>
    </xf>
    <xf numFmtId="0" fontId="12" fillId="18" borderId="17" xfId="0" applyFont="1" applyFill="1" applyBorder="1" applyAlignment="1">
      <alignment horizontal="center" vertical="center" textRotation="90" wrapText="1"/>
    </xf>
    <xf numFmtId="0" fontId="12" fillId="20" borderId="17" xfId="0" applyFont="1" applyFill="1" applyBorder="1" applyAlignment="1">
      <alignment horizontal="center" vertical="center" textRotation="90" wrapText="1"/>
    </xf>
    <xf numFmtId="0" fontId="14" fillId="19" borderId="17" xfId="0" applyFont="1" applyFill="1" applyBorder="1" applyAlignment="1">
      <alignment horizontal="center" vertical="center" textRotation="90" wrapText="1"/>
    </xf>
    <xf numFmtId="0" fontId="14" fillId="24" borderId="17" xfId="0" applyFont="1" applyFill="1" applyBorder="1" applyAlignment="1">
      <alignment horizontal="center" vertical="center" textRotation="90" wrapText="1"/>
    </xf>
    <xf numFmtId="0" fontId="45" fillId="42" borderId="17" xfId="1" applyFont="1" applyFill="1" applyBorder="1" applyAlignment="1">
      <alignment vertical="center" wrapText="1"/>
    </xf>
    <xf numFmtId="0" fontId="45" fillId="42" borderId="17" xfId="1" applyFont="1" applyFill="1" applyBorder="1" applyAlignment="1">
      <alignment horizontal="left" vertical="center" wrapText="1"/>
    </xf>
    <xf numFmtId="0" fontId="30" fillId="21" borderId="6" xfId="0" applyFont="1" applyFill="1" applyBorder="1" applyAlignment="1">
      <alignment horizontal="center"/>
    </xf>
    <xf numFmtId="0" fontId="30" fillId="31" borderId="6" xfId="0" applyFont="1" applyFill="1" applyBorder="1" applyAlignment="1">
      <alignment horizontal="center"/>
    </xf>
    <xf numFmtId="0" fontId="29" fillId="32" borderId="4" xfId="0" applyFont="1" applyFill="1" applyBorder="1" applyAlignment="1">
      <alignment horizontal="center" vertical="center" wrapText="1"/>
    </xf>
    <xf numFmtId="0" fontId="29" fillId="30" borderId="4" xfId="0" applyFont="1" applyFill="1" applyBorder="1" applyAlignment="1">
      <alignment horizontal="center" vertical="center" wrapText="1"/>
    </xf>
    <xf numFmtId="0" fontId="13" fillId="0" borderId="5" xfId="0" applyFont="1" applyBorder="1" applyAlignment="1" applyProtection="1">
      <alignment vertical="center" wrapText="1"/>
      <protection locked="0"/>
    </xf>
    <xf numFmtId="0" fontId="13" fillId="0" borderId="49" xfId="0" applyFont="1" applyBorder="1" applyAlignment="1" applyProtection="1">
      <alignment vertical="center" wrapText="1"/>
      <protection locked="0"/>
    </xf>
    <xf numFmtId="0" fontId="13" fillId="0" borderId="50" xfId="0" applyFont="1" applyBorder="1" applyAlignment="1" applyProtection="1">
      <alignment vertical="center" wrapText="1"/>
      <protection locked="0"/>
    </xf>
    <xf numFmtId="0" fontId="21" fillId="23" borderId="35" xfId="0" applyFont="1" applyFill="1" applyBorder="1" applyAlignment="1">
      <alignment horizontal="center" vertical="center" wrapText="1"/>
    </xf>
    <xf numFmtId="0" fontId="21" fillId="23" borderId="34"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17" fillId="2" borderId="18"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8" fillId="0" borderId="6" xfId="0" applyFont="1" applyBorder="1"/>
    <xf numFmtId="0" fontId="18" fillId="0" borderId="5" xfId="0" applyFont="1" applyBorder="1"/>
    <xf numFmtId="0" fontId="21" fillId="23" borderId="17" xfId="0" applyFont="1" applyFill="1" applyBorder="1" applyAlignment="1">
      <alignment horizontal="center" vertical="center" wrapText="1"/>
    </xf>
    <xf numFmtId="0" fontId="10" fillId="21" borderId="17" xfId="0" applyFont="1" applyFill="1" applyBorder="1" applyAlignment="1">
      <alignment horizontal="center" vertical="center"/>
    </xf>
    <xf numFmtId="0" fontId="19" fillId="22" borderId="17" xfId="0" applyFont="1" applyFill="1" applyBorder="1" applyAlignment="1">
      <alignment horizontal="center" vertical="center" wrapText="1"/>
    </xf>
    <xf numFmtId="0" fontId="10" fillId="23" borderId="17" xfId="0" applyFont="1" applyFill="1" applyBorder="1" applyAlignment="1">
      <alignment horizontal="center" vertical="center" wrapText="1"/>
    </xf>
    <xf numFmtId="0" fontId="23" fillId="34" borderId="17"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21" fillId="16" borderId="17" xfId="0" applyFont="1" applyFill="1" applyBorder="1" applyAlignment="1">
      <alignment horizontal="center" vertical="center" wrapText="1"/>
    </xf>
    <xf numFmtId="0" fontId="21" fillId="16" borderId="35" xfId="0" applyFont="1" applyFill="1" applyBorder="1" applyAlignment="1">
      <alignment horizontal="center" vertical="center" wrapText="1"/>
    </xf>
    <xf numFmtId="0" fontId="21" fillId="16" borderId="34" xfId="0" applyFont="1" applyFill="1" applyBorder="1" applyAlignment="1">
      <alignment horizontal="center" vertical="center" wrapText="1"/>
    </xf>
    <xf numFmtId="0" fontId="23" fillId="38" borderId="17"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42" fillId="42" borderId="17" xfId="1" applyFont="1" applyFill="1" applyBorder="1" applyAlignment="1">
      <alignment horizontal="center" vertical="center" wrapText="1"/>
    </xf>
    <xf numFmtId="0" fontId="46" fillId="42" borderId="35" xfId="1" applyFont="1" applyFill="1" applyBorder="1" applyAlignment="1">
      <alignment horizontal="left" vertical="center" wrapText="1"/>
    </xf>
    <xf numFmtId="0" fontId="46" fillId="42" borderId="43" xfId="1" applyFont="1" applyFill="1" applyBorder="1" applyAlignment="1">
      <alignment horizontal="left" vertical="center" wrapText="1"/>
    </xf>
    <xf numFmtId="0" fontId="46" fillId="42" borderId="34" xfId="1" applyFont="1" applyFill="1" applyBorder="1" applyAlignment="1">
      <alignment horizontal="left" vertical="center" wrapText="1"/>
    </xf>
    <xf numFmtId="0" fontId="53" fillId="0" borderId="35" xfId="1" applyFont="1" applyBorder="1" applyAlignment="1">
      <alignment horizontal="center" vertical="center" wrapText="1"/>
    </xf>
    <xf numFmtId="0" fontId="53" fillId="0" borderId="43" xfId="1" applyFont="1" applyBorder="1" applyAlignment="1">
      <alignment horizontal="center" vertical="center" wrapText="1"/>
    </xf>
    <xf numFmtId="0" fontId="53" fillId="0" borderId="34" xfId="1" applyFont="1" applyBorder="1" applyAlignment="1">
      <alignment horizontal="center" vertical="center" wrapText="1"/>
    </xf>
    <xf numFmtId="0" fontId="56" fillId="0" borderId="17" xfId="1" applyFont="1" applyBorder="1" applyAlignment="1" applyProtection="1">
      <alignment horizontal="center" vertical="center"/>
      <protection locked="0"/>
    </xf>
    <xf numFmtId="0" fontId="45" fillId="42" borderId="17" xfId="1" applyFont="1" applyFill="1" applyBorder="1" applyAlignment="1">
      <alignment horizontal="left" vertical="center" wrapText="1"/>
    </xf>
    <xf numFmtId="0" fontId="55" fillId="0" borderId="17" xfId="1" applyFont="1" applyBorder="1" applyAlignment="1">
      <alignment horizontal="left" vertical="center" wrapText="1"/>
    </xf>
    <xf numFmtId="0" fontId="48" fillId="0" borderId="35" xfId="0" applyFont="1" applyBorder="1" applyAlignment="1">
      <alignment horizontal="left" vertical="center" wrapText="1"/>
    </xf>
    <xf numFmtId="0" fontId="48" fillId="0" borderId="43" xfId="0" applyFont="1" applyBorder="1" applyAlignment="1">
      <alignment horizontal="left" vertical="center" wrapText="1"/>
    </xf>
    <xf numFmtId="0" fontId="48" fillId="0" borderId="34" xfId="0" applyFont="1" applyBorder="1" applyAlignment="1">
      <alignment horizontal="left" vertical="center" wrapText="1"/>
    </xf>
    <xf numFmtId="0" fontId="13" fillId="0" borderId="17" xfId="0" applyFont="1" applyBorder="1" applyAlignment="1">
      <alignment horizontal="center"/>
    </xf>
    <xf numFmtId="0" fontId="41" fillId="0" borderId="17" xfId="1" applyFont="1" applyBorder="1" applyAlignment="1" applyProtection="1">
      <alignment horizontal="center" vertical="center"/>
      <protection locked="0"/>
    </xf>
    <xf numFmtId="0" fontId="54" fillId="0" borderId="17" xfId="1" applyFont="1" applyBorder="1" applyAlignment="1">
      <alignment horizontal="center" vertical="center" wrapText="1"/>
    </xf>
    <xf numFmtId="0" fontId="14" fillId="0" borderId="17" xfId="0" applyFont="1" applyBorder="1" applyAlignment="1" applyProtection="1">
      <alignment horizontal="center" vertical="center"/>
      <protection locked="0"/>
    </xf>
    <xf numFmtId="0" fontId="44" fillId="0" borderId="17" xfId="0" applyFont="1" applyBorder="1" applyAlignment="1">
      <alignment horizontal="left" vertical="center"/>
    </xf>
    <xf numFmtId="0" fontId="43" fillId="0" borderId="17" xfId="0" applyFont="1" applyBorder="1" applyAlignment="1">
      <alignment horizontal="left" vertical="center"/>
    </xf>
    <xf numFmtId="0" fontId="13" fillId="0" borderId="4" xfId="0" applyFont="1" applyBorder="1" applyAlignment="1">
      <alignment horizontal="center" vertical="center" wrapText="1"/>
    </xf>
    <xf numFmtId="0" fontId="24" fillId="0" borderId="5" xfId="0" applyFont="1" applyBorder="1"/>
    <xf numFmtId="0" fontId="24" fillId="0" borderId="6" xfId="0" applyFont="1" applyBorder="1"/>
    <xf numFmtId="0" fontId="13" fillId="0" borderId="18" xfId="0" applyFont="1" applyBorder="1" applyAlignment="1" applyProtection="1">
      <alignment horizontal="center" vertical="center" wrapText="1"/>
      <protection locked="0"/>
    </xf>
    <xf numFmtId="0" fontId="24" fillId="0" borderId="38" xfId="0" applyFont="1" applyBorder="1" applyProtection="1">
      <protection locked="0"/>
    </xf>
    <xf numFmtId="0" fontId="24" fillId="0" borderId="39" xfId="0" applyFont="1" applyBorder="1" applyProtection="1">
      <protection locked="0"/>
    </xf>
    <xf numFmtId="165" fontId="13" fillId="7" borderId="17" xfId="0" applyNumberFormat="1" applyFont="1" applyFill="1" applyBorder="1" applyAlignment="1">
      <alignment horizontal="center" vertical="center" wrapText="1"/>
    </xf>
    <xf numFmtId="165" fontId="24" fillId="7" borderId="17" xfId="0" applyNumberFormat="1" applyFont="1" applyFill="1" applyBorder="1"/>
    <xf numFmtId="0" fontId="13" fillId="27" borderId="4" xfId="0" applyFont="1" applyFill="1" applyBorder="1" applyAlignment="1">
      <alignment horizontal="center" vertical="center" wrapText="1"/>
    </xf>
    <xf numFmtId="0" fontId="24" fillId="28" borderId="5" xfId="0" applyFont="1" applyFill="1" applyBorder="1"/>
    <xf numFmtId="0" fontId="24" fillId="28" borderId="6" xfId="0" applyFont="1" applyFill="1" applyBorder="1"/>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6" fillId="0" borderId="5" xfId="0" applyFont="1" applyBorder="1" applyProtection="1">
      <protection locked="0"/>
    </xf>
    <xf numFmtId="0" fontId="16" fillId="0" borderId="6" xfId="0" applyFont="1" applyBorder="1" applyProtection="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24" fillId="0" borderId="5" xfId="0" applyFont="1" applyBorder="1" applyProtection="1">
      <protection locked="0"/>
    </xf>
    <xf numFmtId="0" fontId="24" fillId="0" borderId="6" xfId="0" applyFont="1" applyBorder="1" applyProtection="1">
      <protection locked="0"/>
    </xf>
    <xf numFmtId="165" fontId="13" fillId="26" borderId="27" xfId="0" applyNumberFormat="1" applyFont="1" applyFill="1" applyBorder="1" applyAlignment="1">
      <alignment horizontal="center" vertical="center" wrapText="1"/>
    </xf>
    <xf numFmtId="165" fontId="13" fillId="26" borderId="28" xfId="0" applyNumberFormat="1" applyFont="1" applyFill="1" applyBorder="1" applyAlignment="1">
      <alignment horizontal="center" vertical="center" wrapText="1"/>
    </xf>
    <xf numFmtId="165" fontId="13" fillId="26" borderId="29" xfId="0" applyNumberFormat="1" applyFont="1" applyFill="1" applyBorder="1" applyAlignment="1">
      <alignment horizontal="center" vertical="center" wrapText="1"/>
    </xf>
    <xf numFmtId="0" fontId="13" fillId="29" borderId="21" xfId="0" applyFont="1" applyFill="1" applyBorder="1" applyAlignment="1">
      <alignment horizontal="center" vertical="center" wrapText="1"/>
    </xf>
    <xf numFmtId="0" fontId="24" fillId="25" borderId="26" xfId="0" applyFont="1" applyFill="1" applyBorder="1"/>
    <xf numFmtId="0" fontId="24" fillId="25" borderId="31" xfId="0" applyFont="1" applyFill="1" applyBorder="1"/>
    <xf numFmtId="0" fontId="13" fillId="27" borderId="21" xfId="0" applyFont="1" applyFill="1" applyBorder="1" applyAlignment="1">
      <alignment horizontal="center" vertical="center" wrapText="1"/>
    </xf>
    <xf numFmtId="0" fontId="13" fillId="27" borderId="26" xfId="0" applyFont="1" applyFill="1" applyBorder="1" applyAlignment="1">
      <alignment horizontal="center" vertical="center" wrapText="1"/>
    </xf>
    <xf numFmtId="0" fontId="13" fillId="27" borderId="31"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0" fontId="27" fillId="0" borderId="5" xfId="0" applyFont="1" applyBorder="1" applyAlignment="1" applyProtection="1">
      <alignment horizontal="center" wrapText="1"/>
      <protection locked="0"/>
    </xf>
    <xf numFmtId="0" fontId="27" fillId="0" borderId="6" xfId="0" applyFont="1" applyBorder="1" applyAlignment="1" applyProtection="1">
      <alignment horizontal="center" wrapText="1"/>
      <protection locked="0"/>
    </xf>
    <xf numFmtId="0" fontId="1" fillId="0" borderId="40"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6" fillId="44" borderId="17" xfId="0" applyFont="1" applyFill="1" applyBorder="1" applyAlignment="1">
      <alignment horizontal="center" vertical="center" wrapText="1"/>
    </xf>
    <xf numFmtId="0" fontId="16" fillId="42" borderId="17" xfId="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38" xfId="0" applyFont="1" applyBorder="1" applyAlignment="1" applyProtection="1">
      <alignment horizontal="center" vertical="center" wrapText="1"/>
      <protection locked="0"/>
    </xf>
    <xf numFmtId="0" fontId="16" fillId="0" borderId="5" xfId="0" applyFont="1" applyBorder="1" applyAlignment="1" applyProtection="1">
      <alignment wrapText="1"/>
      <protection locked="0"/>
    </xf>
    <xf numFmtId="0" fontId="16" fillId="0" borderId="6" xfId="0" applyFont="1" applyBorder="1" applyAlignment="1" applyProtection="1">
      <alignment wrapText="1"/>
      <protection locked="0"/>
    </xf>
    <xf numFmtId="0" fontId="14" fillId="0" borderId="44" xfId="0" applyFont="1" applyBorder="1" applyAlignment="1" applyProtection="1">
      <alignment horizontal="center" vertical="center" wrapText="1"/>
      <protection locked="0"/>
    </xf>
    <xf numFmtId="0" fontId="13" fillId="0" borderId="48"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7" borderId="27" xfId="0" applyFont="1" applyFill="1" applyBorder="1" applyAlignment="1" applyProtection="1">
      <alignment horizontal="center" vertical="center" wrapText="1"/>
      <protection locked="0"/>
    </xf>
    <xf numFmtId="0" fontId="13" fillId="7" borderId="28" xfId="0" applyFont="1" applyFill="1" applyBorder="1" applyAlignment="1" applyProtection="1">
      <alignment horizontal="center" vertical="center" wrapText="1"/>
      <protection locked="0"/>
    </xf>
    <xf numFmtId="0" fontId="13" fillId="7" borderId="29" xfId="0" applyFont="1" applyFill="1" applyBorder="1" applyAlignment="1" applyProtection="1">
      <alignment horizontal="center" vertical="center" wrapText="1"/>
      <protection locked="0"/>
    </xf>
    <xf numFmtId="0" fontId="13" fillId="0" borderId="45" xfId="0" applyFont="1" applyBorder="1" applyAlignment="1" applyProtection="1">
      <alignment horizontal="left"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3" borderId="44"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24" fillId="0" borderId="5" xfId="0"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12" fillId="43" borderId="17" xfId="0" applyFont="1" applyFill="1" applyBorder="1" applyAlignment="1">
      <alignment horizontal="center" vertical="center" wrapText="1"/>
    </xf>
    <xf numFmtId="0" fontId="13" fillId="27" borderId="5" xfId="0" applyFont="1" applyFill="1" applyBorder="1" applyAlignment="1">
      <alignment horizontal="center" vertical="center" wrapText="1"/>
    </xf>
    <xf numFmtId="165" fontId="13" fillId="7" borderId="5" xfId="0" applyNumberFormat="1" applyFont="1" applyFill="1" applyBorder="1" applyAlignment="1">
      <alignment horizontal="center" vertical="center" wrapText="1"/>
    </xf>
    <xf numFmtId="165" fontId="24" fillId="7" borderId="5" xfId="0" applyNumberFormat="1" applyFont="1" applyFill="1" applyBorder="1"/>
    <xf numFmtId="0" fontId="16" fillId="45" borderId="17" xfId="0" applyFont="1" applyFill="1" applyBorder="1"/>
    <xf numFmtId="0" fontId="15" fillId="34" borderId="17" xfId="0" applyFont="1" applyFill="1" applyBorder="1" applyAlignment="1">
      <alignment horizontal="center" vertical="center" wrapText="1"/>
    </xf>
    <xf numFmtId="0" fontId="24" fillId="36" borderId="17" xfId="0" applyFont="1" applyFill="1" applyBorder="1"/>
    <xf numFmtId="0" fontId="15" fillId="38" borderId="17" xfId="0" applyFont="1" applyFill="1" applyBorder="1" applyAlignment="1">
      <alignment horizontal="center" vertical="center" wrapText="1"/>
    </xf>
    <xf numFmtId="0" fontId="24" fillId="39" borderId="17" xfId="0" applyFont="1" applyFill="1" applyBorder="1"/>
    <xf numFmtId="0" fontId="15" fillId="35" borderId="17" xfId="0" applyFont="1" applyFill="1" applyBorder="1" applyAlignment="1">
      <alignment horizontal="center" vertical="center" wrapText="1"/>
    </xf>
    <xf numFmtId="0" fontId="24" fillId="37" borderId="17" xfId="0" applyFont="1" applyFill="1" applyBorder="1"/>
    <xf numFmtId="0" fontId="13" fillId="0" borderId="44"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166" fontId="13" fillId="3" borderId="44" xfId="0" applyNumberFormat="1" applyFont="1" applyFill="1" applyBorder="1" applyAlignment="1" applyProtection="1">
      <alignment horizontal="center" vertical="center" wrapText="1"/>
      <protection locked="0"/>
    </xf>
    <xf numFmtId="166" fontId="13" fillId="3" borderId="5" xfId="0" applyNumberFormat="1" applyFont="1" applyFill="1" applyBorder="1" applyAlignment="1" applyProtection="1">
      <alignment horizontal="center" vertical="center" wrapText="1"/>
      <protection locked="0"/>
    </xf>
    <xf numFmtId="166" fontId="13" fillId="3" borderId="6" xfId="0" applyNumberFormat="1" applyFont="1" applyFill="1" applyBorder="1" applyAlignment="1" applyProtection="1">
      <alignment horizontal="center" vertical="center" wrapText="1"/>
      <protection locked="0"/>
    </xf>
    <xf numFmtId="164" fontId="13" fillId="3" borderId="44" xfId="0" applyNumberFormat="1" applyFont="1" applyFill="1" applyBorder="1" applyAlignment="1" applyProtection="1">
      <alignment horizontal="center" vertical="center" wrapText="1"/>
      <protection locked="0"/>
    </xf>
    <xf numFmtId="164" fontId="13" fillId="3" borderId="5" xfId="0" applyNumberFormat="1" applyFont="1" applyFill="1" applyBorder="1" applyAlignment="1" applyProtection="1">
      <alignment horizontal="center" vertical="center" wrapText="1"/>
      <protection locked="0"/>
    </xf>
    <xf numFmtId="164" fontId="13" fillId="3" borderId="6" xfId="0" applyNumberFormat="1" applyFont="1" applyFill="1" applyBorder="1" applyAlignment="1" applyProtection="1">
      <alignment horizontal="center" vertical="center" wrapText="1"/>
      <protection locked="0"/>
    </xf>
    <xf numFmtId="0" fontId="29" fillId="30" borderId="4" xfId="0" applyFont="1" applyFill="1" applyBorder="1" applyAlignment="1">
      <alignment horizontal="center" vertical="center" wrapText="1"/>
    </xf>
    <xf numFmtId="0" fontId="29" fillId="30" borderId="5" xfId="0" applyFont="1" applyFill="1" applyBorder="1" applyAlignment="1">
      <alignment horizontal="center" vertical="center" wrapText="1"/>
    </xf>
    <xf numFmtId="0" fontId="29" fillId="30" borderId="6" xfId="0" applyFont="1" applyFill="1" applyBorder="1" applyAlignment="1">
      <alignment horizontal="center" vertical="center" wrapText="1"/>
    </xf>
    <xf numFmtId="0" fontId="29" fillId="32" borderId="44" xfId="0" applyFont="1" applyFill="1" applyBorder="1" applyAlignment="1">
      <alignment horizontal="center" vertical="center" wrapText="1"/>
    </xf>
    <xf numFmtId="0" fontId="29" fillId="32" borderId="5" xfId="0" applyFont="1" applyFill="1" applyBorder="1" applyAlignment="1">
      <alignment horizontal="center" vertical="center" wrapText="1"/>
    </xf>
    <xf numFmtId="0" fontId="29" fillId="32" borderId="6" xfId="0" applyFont="1" applyFill="1" applyBorder="1" applyAlignment="1">
      <alignment horizontal="center" vertical="center" wrapText="1"/>
    </xf>
    <xf numFmtId="0" fontId="29" fillId="30" borderId="44" xfId="0" applyFont="1" applyFill="1" applyBorder="1" applyAlignment="1">
      <alignment horizontal="center" vertical="center" wrapText="1"/>
    </xf>
    <xf numFmtId="0" fontId="29" fillId="32" borderId="4" xfId="0" applyFont="1" applyFill="1" applyBorder="1" applyAlignment="1">
      <alignment horizontal="center" vertical="center" wrapText="1"/>
    </xf>
    <xf numFmtId="166" fontId="13" fillId="3" borderId="4" xfId="0" applyNumberFormat="1" applyFont="1" applyFill="1" applyBorder="1" applyAlignment="1" applyProtection="1">
      <alignment horizontal="center" vertical="center" wrapText="1"/>
      <protection locked="0"/>
    </xf>
    <xf numFmtId="14" fontId="13" fillId="3" borderId="4" xfId="0" applyNumberFormat="1" applyFont="1" applyFill="1" applyBorder="1" applyAlignment="1" applyProtection="1">
      <alignment horizontal="center" vertical="center" wrapText="1"/>
      <protection locked="0"/>
    </xf>
    <xf numFmtId="14" fontId="13" fillId="3" borderId="5" xfId="0" applyNumberFormat="1" applyFont="1" applyFill="1" applyBorder="1" applyAlignment="1" applyProtection="1">
      <alignment horizontal="center" vertical="center" wrapText="1"/>
      <protection locked="0"/>
    </xf>
    <xf numFmtId="14" fontId="13" fillId="3" borderId="6" xfId="0" applyNumberFormat="1" applyFont="1" applyFill="1" applyBorder="1" applyAlignment="1" applyProtection="1">
      <alignment horizontal="center" vertical="center" wrapText="1"/>
      <protection locked="0"/>
    </xf>
    <xf numFmtId="164" fontId="13" fillId="3" borderId="4" xfId="0" applyNumberFormat="1" applyFont="1" applyFill="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6" fillId="33" borderId="0" xfId="0" applyFont="1" applyFill="1" applyAlignment="1">
      <alignment horizontal="center"/>
    </xf>
    <xf numFmtId="0" fontId="6" fillId="5" borderId="0" xfId="0" applyFont="1" applyFill="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4" borderId="1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4" borderId="1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8" fillId="4" borderId="11" xfId="0" applyFont="1" applyFill="1" applyBorder="1" applyAlignment="1">
      <alignment horizontal="justify" vertical="center" wrapText="1"/>
    </xf>
    <xf numFmtId="0" fontId="8" fillId="4" borderId="9" xfId="0" applyFont="1" applyFill="1" applyBorder="1" applyAlignment="1">
      <alignment horizontal="justify" vertical="center" wrapText="1"/>
    </xf>
    <xf numFmtId="0" fontId="5" fillId="4" borderId="1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6" borderId="16" xfId="0" applyFont="1" applyFill="1" applyBorder="1" applyAlignment="1">
      <alignment horizontal="center"/>
    </xf>
    <xf numFmtId="0" fontId="6" fillId="6" borderId="15" xfId="0" applyFont="1" applyFill="1" applyBorder="1" applyAlignment="1">
      <alignment horizontal="center"/>
    </xf>
    <xf numFmtId="0" fontId="6" fillId="6" borderId="8" xfId="0" applyFont="1" applyFill="1" applyBorder="1" applyAlignment="1">
      <alignment horizontal="center"/>
    </xf>
    <xf numFmtId="0" fontId="15" fillId="40" borderId="16" xfId="0" applyFont="1" applyFill="1" applyBorder="1" applyAlignment="1">
      <alignment horizontal="center" vertical="center" wrapText="1"/>
    </xf>
    <xf numFmtId="0" fontId="15" fillId="40" borderId="15" xfId="0" applyFont="1" applyFill="1" applyBorder="1" applyAlignment="1">
      <alignment horizontal="center" vertical="center" wrapText="1"/>
    </xf>
    <xf numFmtId="0" fontId="15" fillId="40" borderId="8" xfId="0" applyFont="1" applyFill="1" applyBorder="1" applyAlignment="1">
      <alignment horizontal="center" vertical="center" wrapText="1"/>
    </xf>
    <xf numFmtId="0" fontId="9" fillId="13" borderId="0" xfId="0" applyFont="1" applyFill="1" applyAlignment="1">
      <alignment horizontal="center"/>
    </xf>
    <xf numFmtId="0" fontId="5" fillId="0" borderId="11" xfId="0" applyFont="1" applyBorder="1" applyAlignment="1">
      <alignment horizontal="center" vertical="center" textRotation="90"/>
    </xf>
    <xf numFmtId="0" fontId="5" fillId="0" borderId="13" xfId="0" applyFont="1" applyBorder="1" applyAlignment="1">
      <alignment horizontal="center" vertical="center" textRotation="90"/>
    </xf>
    <xf numFmtId="0" fontId="5" fillId="0" borderId="9" xfId="0" applyFont="1" applyBorder="1" applyAlignment="1">
      <alignment horizontal="center" vertical="center" textRotation="90"/>
    </xf>
    <xf numFmtId="0" fontId="5" fillId="0" borderId="16" xfId="0" applyFont="1" applyBorder="1" applyAlignment="1">
      <alignment horizontal="center"/>
    </xf>
    <xf numFmtId="0" fontId="5" fillId="0" borderId="15" xfId="0" applyFont="1" applyBorder="1" applyAlignment="1">
      <alignment horizontal="center"/>
    </xf>
    <xf numFmtId="0" fontId="5" fillId="0" borderId="8" xfId="0" applyFont="1" applyBorder="1" applyAlignment="1">
      <alignment horizontal="center"/>
    </xf>
  </cellXfs>
  <cellStyles count="2">
    <cellStyle name="Normal" xfId="0" builtinId="0"/>
    <cellStyle name="Normal 2" xfId="1" xr:uid="{E0A12E10-C54F-420F-A67A-EBA3D58FBE97}"/>
  </cellStyles>
  <dxfs count="24">
    <dxf>
      <font>
        <color rgb="FF9C0006"/>
      </font>
      <fill>
        <patternFill>
          <bgColor rgb="FFFFC7CE"/>
        </patternFill>
      </fill>
    </dxf>
    <dxf>
      <font>
        <color theme="8" tint="-0.499984740745262"/>
      </font>
      <fill>
        <patternFill>
          <bgColor rgb="FFFFBE66"/>
        </patternFill>
      </fill>
    </dxf>
    <dxf>
      <font>
        <color theme="7" tint="-0.24994659260841701"/>
      </font>
      <fill>
        <patternFill>
          <bgColor rgb="FFFFFFB6"/>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auto="1"/>
      </font>
      <fill>
        <patternFill>
          <bgColor theme="5" tint="0.79998168889431442"/>
        </patternFill>
      </fill>
    </dxf>
    <dxf>
      <font>
        <color auto="1"/>
      </font>
      <fill>
        <patternFill>
          <bgColor rgb="FFFFE3E2"/>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auto="1"/>
      </font>
      <fill>
        <patternFill>
          <bgColor theme="5" tint="0.79998168889431442"/>
        </patternFill>
      </fill>
    </dxf>
    <dxf>
      <font>
        <color auto="1"/>
      </font>
      <fill>
        <patternFill>
          <bgColor rgb="FFFFE3E2"/>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BE66"/>
      <color rgb="FFFFCBC9"/>
      <color rgb="FFFFE3E2"/>
      <color rgb="FFFFE5A7"/>
      <color rgb="FFFF9300"/>
      <color rgb="FFFF7E79"/>
      <color rgb="FFFFFBEC"/>
      <color rgb="FFFFFFB6"/>
      <color rgb="FFFFE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alcChain" Target="calcChain.xml"/><Relationship Id="rId3" Type="http://schemas.openxmlformats.org/officeDocument/2006/relationships/worksheet" Target="worksheets/sheet3.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204108</xdr:colOff>
      <xdr:row>0</xdr:row>
      <xdr:rowOff>40821</xdr:rowOff>
    </xdr:from>
    <xdr:to>
      <xdr:col>1</xdr:col>
      <xdr:colOff>1743653</xdr:colOff>
      <xdr:row>3</xdr:row>
      <xdr:rowOff>421820</xdr:rowOff>
    </xdr:to>
    <xdr:pic>
      <xdr:nvPicPr>
        <xdr:cNvPr id="2" name="Imagen 1">
          <a:extLst>
            <a:ext uri="{FF2B5EF4-FFF2-40B4-BE49-F238E27FC236}">
              <a16:creationId xmlns:a16="http://schemas.microsoft.com/office/drawing/2014/main" id="{7CF59D01-2DBD-4C8A-AD64-EE054A1728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108" y="40821"/>
          <a:ext cx="1879724" cy="178253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miloan.munoz@urosario.edu.co" id="{F24EDF1B-D938-4D17-BEC4-29D50AD258C4}" userId="S::urn:spo:guest#camiloan.munoz@urosario.edu.co::" providerId="AD"/>
</personList>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adison">
  <a:themeElements>
    <a:clrScheme name="Madison">
      <a:dk1>
        <a:sysClr val="windowText" lastClr="000000"/>
      </a:dk1>
      <a:lt1>
        <a:sysClr val="window" lastClr="FFFFFF"/>
      </a:lt1>
      <a:dk2>
        <a:srgbClr val="1F2D29"/>
      </a:dk2>
      <a:lt2>
        <a:srgbClr val="C5FAEB"/>
      </a:lt2>
      <a:accent1>
        <a:srgbClr val="A1D68B"/>
      </a:accent1>
      <a:accent2>
        <a:srgbClr val="5EC795"/>
      </a:accent2>
      <a:accent3>
        <a:srgbClr val="4DADCF"/>
      </a:accent3>
      <a:accent4>
        <a:srgbClr val="CDB756"/>
      </a:accent4>
      <a:accent5>
        <a:srgbClr val="E29C36"/>
      </a:accent5>
      <a:accent6>
        <a:srgbClr val="8EC0C1"/>
      </a:accent6>
      <a:hlink>
        <a:srgbClr val="6D9D9B"/>
      </a:hlink>
      <a:folHlink>
        <a:srgbClr val="6D8583"/>
      </a:folHlink>
    </a:clrScheme>
    <a:fontScheme name="Madison">
      <a:majorFont>
        <a:latin typeface="Arial" panose="020B0604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B0604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adison">
      <a:fillStyleLst>
        <a:solidFill>
          <a:schemeClr val="phClr"/>
        </a:solidFill>
        <a:gradFill rotWithShape="1">
          <a:gsLst>
            <a:gs pos="0">
              <a:schemeClr val="phClr">
                <a:tint val="48000"/>
                <a:alpha val="88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4000"/>
                <a:satMod val="130000"/>
                <a:lumMod val="92000"/>
              </a:schemeClr>
            </a:gs>
            <a:gs pos="100000">
              <a:schemeClr val="phClr">
                <a:shade val="76000"/>
                <a:satMod val="130000"/>
                <a:lumMod val="88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blipFill rotWithShape="1">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Madison" id="{025CB5FB-2DD3-45EE-B6F0-CC461540EB19}" vid="{6AC10936-2DFC-4054-9ADF-B5E2C5F86190}"/>
    </a:ext>
  </a:extLst>
</a:theme>
</file>

<file path=xl/threadedComments/threadedComment1.xml><?xml version="1.0" encoding="utf-8"?>
<ThreadedComments xmlns="http://schemas.microsoft.com/office/spreadsheetml/2018/threadedcomments" xmlns:x="http://schemas.openxmlformats.org/spreadsheetml/2006/main">
  <threadedComment ref="D11" dT="2022-11-30T20:13:59.75" personId="{F24EDF1B-D938-4D17-BEC4-29D50AD258C4}" id="{CF2C19CE-405F-41CC-9318-D512EDBD067A}">
    <text xml:space="preserve">Redacción sugerida: Recibir, ofrecer o solicitar dinero, servicios, beneficios o regalos  con el fin de ocultar, eliminar o manipular indebidamente información pública para beneficio propio o de un tercero </text>
  </threadedComment>
  <threadedComment ref="H11" dT="2022-11-30T20:15:24.57" personId="{F24EDF1B-D938-4D17-BEC4-29D50AD258C4}" id="{463E25D8-358B-4211-8AF1-20D7494187FE}">
    <text>El impacto de los riesgos de corrupción siempre es mayor o catastrófico.</text>
  </threadedComment>
  <threadedComment ref="L11" dT="2022-11-30T20:15:58.59" personId="{F24EDF1B-D938-4D17-BEC4-29D50AD258C4}" id="{14D878F1-7256-4699-B15E-9935DB373991}">
    <text xml:space="preserve">¿Qué sucede en caso de hallar observaciones? </text>
  </threadedComment>
  <threadedComment ref="N11" dT="2022-11-30T20:17:17.37" personId="{F24EDF1B-D938-4D17-BEC4-29D50AD258C4}" id="{F991556B-55E5-4FF1-BF72-32C99813893E}">
    <text>Ajustar las celdas de tal manera que el promedio no se afecte</text>
  </threadedComment>
  <threadedComment ref="T11" dT="2022-11-30T20:17:40.65" personId="{F24EDF1B-D938-4D17-BEC4-29D50AD258C4}" id="{CD141696-E94D-450A-A14C-787F6286E8D9}">
    <text xml:space="preserve">Aqui se debe señalar cómo se van a mejorar los controles. </text>
  </threadedComment>
  <threadedComment ref="F12" dT="2022-11-30T20:14:50.26" personId="{F24EDF1B-D938-4D17-BEC4-29D50AD258C4}" id="{3C77BBD5-3D34-453F-A092-88687B8D99C2}">
    <text xml:space="preserve">La corrupción tiene un sinnúmero de consecuencias. Es imposible que este riesgo solo tenga esa consecuencia. </text>
  </threadedComment>
  <threadedComment ref="D15" dT="2022-11-30T20:18:15.89" personId="{F24EDF1B-D938-4D17-BEC4-29D50AD258C4}" id="{0E399FF7-C2A0-4703-97EA-0EE18620DB31}">
    <text>Incluir la posibilidad de ofrecer. 
¿Por qué reservar un número de acto administrativo es un hecho de corrupción?</text>
  </threadedComment>
  <threadedComment ref="E15" dT="2022-11-30T20:19:08.09" personId="{F24EDF1B-D938-4D17-BEC4-29D50AD258C4}" id="{5D1BCA54-EDDF-44A1-AA82-157A4CF1FD26}">
    <text>Igual que arriba</text>
  </threadedComment>
  <threadedComment ref="H15" dT="2022-11-30T20:19:16.91" personId="{F24EDF1B-D938-4D17-BEC4-29D50AD258C4}" id="{F295A369-F82A-446C-BD87-CC1F43897623}">
    <text>Igual que arriba</text>
  </threadedComment>
  <threadedComment ref="L15" dT="2022-11-30T20:19:37.75" personId="{F24EDF1B-D938-4D17-BEC4-29D50AD258C4}" id="{4EB8BBD2-6DE7-46CE-8284-E10CD4564EEA}">
    <text>Igual que arriba. 
¿Cuál es la evidencia resultante?</text>
  </threadedComment>
  <threadedComment ref="T15" dT="2022-11-30T20:19:47.05" personId="{F24EDF1B-D938-4D17-BEC4-29D50AD258C4}" id="{44D18460-807A-464B-9708-8A94A0FBA43E}">
    <text>Igual que arriba</text>
  </threadedComment>
</ThreadedComment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lcart-my.sharepoint.com/:f:/g/personal/nroman_cartagena_gov_co/Egg-Wy1P065Dhzw0cOe3tmcB1PApZWPUs_AcZrtsLR3MCg?e=xC7Dub"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S36"/>
  <sheetViews>
    <sheetView topLeftCell="A16" zoomScale="60" zoomScaleNormal="60" workbookViewId="0">
      <selection activeCell="C17" sqref="C17"/>
    </sheetView>
  </sheetViews>
  <sheetFormatPr baseColWidth="10" defaultColWidth="10.875" defaultRowHeight="15"/>
  <cols>
    <col min="1" max="1" width="2.375" style="28" customWidth="1"/>
    <col min="2" max="2" width="15" style="28" customWidth="1"/>
    <col min="3" max="3" width="15.375" style="28" customWidth="1"/>
    <col min="4" max="4" width="29.375" style="28" bestFit="1" customWidth="1"/>
    <col min="5" max="5" width="93.875" style="28" customWidth="1"/>
    <col min="6" max="6" width="47" style="28" customWidth="1"/>
    <col min="7" max="16384" width="10.875" style="28"/>
  </cols>
  <sheetData>
    <row r="1" spans="2:19" s="45" customFormat="1"/>
    <row r="2" spans="2:19" s="45" customFormat="1"/>
    <row r="3" spans="2:19" ht="15.75" thickBot="1"/>
    <row r="4" spans="2:19" ht="24" thickBot="1">
      <c r="B4" s="110" t="s">
        <v>0</v>
      </c>
      <c r="C4" s="111"/>
      <c r="D4" s="111"/>
      <c r="E4" s="111"/>
      <c r="F4" s="112"/>
      <c r="G4" s="29"/>
      <c r="H4" s="29"/>
      <c r="I4" s="29"/>
      <c r="J4" s="29"/>
      <c r="K4" s="29"/>
      <c r="L4" s="29"/>
      <c r="M4" s="29"/>
      <c r="N4" s="29"/>
      <c r="O4" s="29"/>
      <c r="P4" s="29"/>
      <c r="Q4" s="29"/>
      <c r="R4" s="29"/>
      <c r="S4" s="29"/>
    </row>
    <row r="5" spans="2:19" ht="11.1" customHeight="1">
      <c r="B5" s="72"/>
      <c r="C5" s="72"/>
      <c r="D5" s="72"/>
      <c r="E5" s="72"/>
      <c r="F5" s="72"/>
      <c r="G5" s="29"/>
      <c r="H5" s="29"/>
      <c r="I5" s="29"/>
      <c r="J5" s="29"/>
      <c r="K5" s="29"/>
      <c r="L5" s="29"/>
      <c r="M5" s="29"/>
      <c r="N5" s="29"/>
      <c r="O5" s="29"/>
      <c r="P5" s="29"/>
      <c r="Q5" s="29"/>
      <c r="R5" s="29"/>
      <c r="S5" s="29"/>
    </row>
    <row r="6" spans="2:19" ht="11.1" customHeight="1"/>
    <row r="7" spans="2:19" ht="15.95" customHeight="1">
      <c r="B7" s="113" t="s">
        <v>1</v>
      </c>
      <c r="C7" s="114"/>
      <c r="D7" s="117" t="s">
        <v>2</v>
      </c>
      <c r="E7" s="117" t="s">
        <v>3</v>
      </c>
      <c r="F7" s="117" t="s">
        <v>4</v>
      </c>
    </row>
    <row r="8" spans="2:19" ht="15.95" customHeight="1">
      <c r="B8" s="115"/>
      <c r="C8" s="116"/>
      <c r="D8" s="118"/>
      <c r="E8" s="119"/>
      <c r="F8" s="119"/>
    </row>
    <row r="9" spans="2:19" ht="18">
      <c r="B9" s="121" t="s">
        <v>5</v>
      </c>
      <c r="C9" s="121"/>
      <c r="D9" s="32" t="s">
        <v>6</v>
      </c>
      <c r="E9" s="33" t="s">
        <v>7</v>
      </c>
      <c r="F9" s="34">
        <v>1</v>
      </c>
    </row>
    <row r="10" spans="2:19" ht="54">
      <c r="B10" s="122" t="s">
        <v>8</v>
      </c>
      <c r="C10" s="122"/>
      <c r="D10" s="32" t="s">
        <v>6</v>
      </c>
      <c r="E10" s="43" t="s">
        <v>9</v>
      </c>
      <c r="F10" s="34" t="s">
        <v>10</v>
      </c>
    </row>
    <row r="11" spans="2:19" ht="90">
      <c r="B11" s="125" t="s">
        <v>11</v>
      </c>
      <c r="C11" s="125"/>
      <c r="D11" s="30" t="s">
        <v>12</v>
      </c>
      <c r="E11" s="43" t="s">
        <v>13</v>
      </c>
      <c r="F11" s="37" t="s">
        <v>14</v>
      </c>
    </row>
    <row r="12" spans="2:19" ht="72">
      <c r="B12" s="122" t="s">
        <v>15</v>
      </c>
      <c r="C12" s="122"/>
      <c r="D12" s="32" t="s">
        <v>6</v>
      </c>
      <c r="E12" s="43" t="s">
        <v>16</v>
      </c>
      <c r="F12" s="43" t="s">
        <v>17</v>
      </c>
    </row>
    <row r="13" spans="2:19" ht="54">
      <c r="B13" s="123" t="s">
        <v>18</v>
      </c>
      <c r="C13" s="123"/>
      <c r="D13" s="32" t="s">
        <v>6</v>
      </c>
      <c r="E13" s="43" t="s">
        <v>19</v>
      </c>
      <c r="F13" s="43" t="s">
        <v>20</v>
      </c>
    </row>
    <row r="14" spans="2:19" ht="54">
      <c r="B14" s="123" t="s">
        <v>21</v>
      </c>
      <c r="C14" s="123"/>
      <c r="D14" s="32" t="s">
        <v>6</v>
      </c>
      <c r="E14" s="43" t="s">
        <v>22</v>
      </c>
      <c r="F14" s="43" t="s">
        <v>23</v>
      </c>
    </row>
    <row r="15" spans="2:19" ht="108">
      <c r="B15" s="124" t="s">
        <v>24</v>
      </c>
      <c r="C15" s="32" t="s">
        <v>25</v>
      </c>
      <c r="D15" s="32" t="s">
        <v>6</v>
      </c>
      <c r="E15" s="43" t="s">
        <v>26</v>
      </c>
      <c r="F15" s="37">
        <v>3</v>
      </c>
    </row>
    <row r="16" spans="2:19" ht="90">
      <c r="B16" s="124"/>
      <c r="C16" s="32" t="s">
        <v>27</v>
      </c>
      <c r="D16" s="32" t="s">
        <v>6</v>
      </c>
      <c r="E16" s="43" t="s">
        <v>28</v>
      </c>
      <c r="F16" s="37">
        <v>4</v>
      </c>
    </row>
    <row r="17" spans="2:6" ht="54">
      <c r="B17" s="124"/>
      <c r="C17" s="75" t="s">
        <v>29</v>
      </c>
      <c r="D17" s="80" t="s">
        <v>30</v>
      </c>
      <c r="E17" s="43" t="s">
        <v>31</v>
      </c>
      <c r="F17" s="35" t="str">
        <f>IF(AND(F15=1,F16=1),"Bajo",IF(AND(F15=1,F16=2),"Bajo",IF(AND(F15=1,F16=3),"Moderado",IF(AND(F15=1,F16=4),"Alto",IF(AND(F15=1,F16=5),"Extremo",IF(AND(F15=2,F16=1),"Bajo",IF(AND(F15=2,F16=2),"Bajo",IF(AND(F15=2,F16=3),"Moderado",IF(AND(F15=2,F16=4),"Alto",IF(AND(F15=2,F16=5),"Extremo",IF(AND(F15=3,F16=1),"Bajo",IF(AND(F15=3,F16=2),"Moderado",IF(AND(F15=3,F16=3),"Alto",IF(AND(F15=3,F16=4),"Extremo",IF(AND(F15=3,F16=5),"Extremo",IF(AND(F15=4,F16=1),"Moderado",IF(AND(F15=4,F16=2),"Alto",IF(AND(F15=4,F16=3),"Alto",IF(AND(F15=4,F16=4),"Extremo",IF(AND(F15=4,F16=5),"Extremo",IF(AND(F15=5,F16=1),"Alto",IF(AND(F15=5,F16=2),"Alto",IF(AND(F15=5,F16=3),"Extremo",IF(AND(F15=5,F16=4),"Extremo",IF(AND(F15=5,F16=5),"Extremo")))))))))))))))))))))))))</f>
        <v>Extremo</v>
      </c>
    </row>
    <row r="18" spans="2:6" ht="180">
      <c r="B18" s="126" t="s">
        <v>32</v>
      </c>
      <c r="C18" s="126"/>
      <c r="D18" s="30" t="s">
        <v>12</v>
      </c>
      <c r="E18" s="43" t="s">
        <v>33</v>
      </c>
      <c r="F18" s="35" t="s">
        <v>34</v>
      </c>
    </row>
    <row r="19" spans="2:6" ht="90">
      <c r="B19" s="127" t="s">
        <v>35</v>
      </c>
      <c r="C19" s="128"/>
      <c r="D19" s="30" t="s">
        <v>12</v>
      </c>
      <c r="E19" s="43" t="s">
        <v>36</v>
      </c>
      <c r="F19" s="43" t="s">
        <v>37</v>
      </c>
    </row>
    <row r="20" spans="2:6" ht="54">
      <c r="B20" s="78" t="s">
        <v>38</v>
      </c>
      <c r="C20" s="79" t="s">
        <v>39</v>
      </c>
      <c r="D20" s="32" t="s">
        <v>6</v>
      </c>
      <c r="E20" s="43" t="s">
        <v>40</v>
      </c>
      <c r="F20" s="43" t="s">
        <v>41</v>
      </c>
    </row>
    <row r="21" spans="2:6" ht="108">
      <c r="B21" s="129" t="s">
        <v>42</v>
      </c>
      <c r="C21" s="31" t="s">
        <v>43</v>
      </c>
      <c r="D21" s="32" t="s">
        <v>6</v>
      </c>
      <c r="E21" s="43" t="s">
        <v>44</v>
      </c>
      <c r="F21" s="83">
        <v>40</v>
      </c>
    </row>
    <row r="22" spans="2:6" ht="108">
      <c r="B22" s="129"/>
      <c r="C22" s="31" t="s">
        <v>45</v>
      </c>
      <c r="D22" s="32" t="s">
        <v>6</v>
      </c>
      <c r="E22" s="43" t="s">
        <v>46</v>
      </c>
      <c r="F22" s="84">
        <v>0</v>
      </c>
    </row>
    <row r="23" spans="2:6" ht="90">
      <c r="B23" s="129"/>
      <c r="C23" s="80" t="s">
        <v>47</v>
      </c>
      <c r="D23" s="80" t="s">
        <v>30</v>
      </c>
      <c r="E23" s="43" t="s">
        <v>48</v>
      </c>
      <c r="F23" s="83">
        <f>AVERAGE(F21)</f>
        <v>40</v>
      </c>
    </row>
    <row r="24" spans="2:6" ht="90">
      <c r="B24" s="129"/>
      <c r="C24" s="80" t="s">
        <v>49</v>
      </c>
      <c r="D24" s="80" t="s">
        <v>30</v>
      </c>
      <c r="E24" s="43" t="s">
        <v>50</v>
      </c>
      <c r="F24" s="84">
        <f>AVERAGE(F22)</f>
        <v>0</v>
      </c>
    </row>
    <row r="25" spans="2:6" ht="72">
      <c r="B25" s="129"/>
      <c r="C25" s="80" t="s">
        <v>51</v>
      </c>
      <c r="D25" s="80" t="s">
        <v>30</v>
      </c>
      <c r="E25" s="43" t="s">
        <v>52</v>
      </c>
      <c r="F25" s="37" t="str">
        <f>IF(F23&lt;=50,"0",IF(AND(F23&gt;=50.01,F23&lt;=75),"1",IF(F23&gt;=75.01,"2")))</f>
        <v>0</v>
      </c>
    </row>
    <row r="26" spans="2:6" ht="54">
      <c r="B26" s="129"/>
      <c r="C26" s="80" t="s">
        <v>53</v>
      </c>
      <c r="D26" s="80" t="s">
        <v>30</v>
      </c>
      <c r="E26" s="43" t="s">
        <v>54</v>
      </c>
      <c r="F26" s="37" t="str">
        <f>IF(F24&lt;=50,"0",IF(AND(F24&gt;=50.01,F24&lt;=75),"1",IF(F24&gt;=75.01,"2")))</f>
        <v>0</v>
      </c>
    </row>
    <row r="27" spans="2:6" ht="36">
      <c r="B27" s="130" t="s">
        <v>55</v>
      </c>
      <c r="C27" s="75" t="s">
        <v>25</v>
      </c>
      <c r="D27" s="80" t="s">
        <v>30</v>
      </c>
      <c r="E27" s="43" t="s">
        <v>56</v>
      </c>
      <c r="F27" s="37">
        <f>F15-F25</f>
        <v>3</v>
      </c>
    </row>
    <row r="28" spans="2:6" ht="36">
      <c r="B28" s="130"/>
      <c r="C28" s="75" t="s">
        <v>27</v>
      </c>
      <c r="D28" s="80" t="s">
        <v>30</v>
      </c>
      <c r="E28" s="43" t="s">
        <v>57</v>
      </c>
      <c r="F28" s="37">
        <f>F16-F26</f>
        <v>4</v>
      </c>
    </row>
    <row r="29" spans="2:6" ht="54">
      <c r="B29" s="130"/>
      <c r="C29" s="75" t="s">
        <v>58</v>
      </c>
      <c r="D29" s="80" t="s">
        <v>30</v>
      </c>
      <c r="E29" s="43" t="s">
        <v>31</v>
      </c>
      <c r="F29" s="35" t="str">
        <f>IF(AND(F27=1,F28=1),"Bajo",IF(AND(F27=1,F28=2),"Bajo",IF(AND(F27=1,F28=3),"Moderado",IF(AND(F27=1,F28=4),"Alto",IF(AND(F27=1,F28=5),"Extremo",IF(AND(F27=2,F28=1),"Bajo",IF(AND(F27=2,F28=2),"Bajo",IF(AND(F27=2,F28=3),"Moderado",IF(AND(F27=2,F28=4),"Alto",IF(AND(F27=2,F28=5),"Extremo",IF(AND(F27=3,F28=1),"Bajo",IF(AND(F27=3,F28=2),"Moderado",IF(AND(F27=3,F28=3),"Alto",IF(AND(F27=3,F28=4),"Extremo",IF(AND(F27=3,F28=5),"Extremo",IF(AND(F27=4,F28=1),"Moderado",IF(AND(F27=4,F28=2),"Alto",IF(AND(F27=4,F28=3),"Alto",IF(AND(F27=4,F28=4),"Extremo",IF(AND(F27=4,F28=5),"Extremo",IF(AND(F27=5,F28=1),"Alto",IF(AND(F27=5,F28=2),"Alto",IF(AND(F27=5,F28=3),"Extremo",IF(AND(F27=5,F28=4),"Extremo",IF(AND(F27=5,F28=5),"Extremo")))))))))))))))))))))))))</f>
        <v>Extremo</v>
      </c>
    </row>
    <row r="30" spans="2:6" ht="180">
      <c r="B30" s="126" t="s">
        <v>32</v>
      </c>
      <c r="C30" s="126"/>
      <c r="D30" s="30" t="s">
        <v>12</v>
      </c>
      <c r="E30" s="43" t="s">
        <v>59</v>
      </c>
      <c r="F30" s="35" t="s">
        <v>34</v>
      </c>
    </row>
    <row r="31" spans="2:6" ht="51" customHeight="1">
      <c r="B31" s="120" t="s">
        <v>60</v>
      </c>
      <c r="C31" s="120"/>
      <c r="D31" s="32" t="s">
        <v>6</v>
      </c>
      <c r="E31" s="43" t="s">
        <v>61</v>
      </c>
      <c r="F31" s="44" t="s">
        <v>62</v>
      </c>
    </row>
    <row r="32" spans="2:6" ht="39.950000000000003" customHeight="1">
      <c r="B32" s="120" t="s">
        <v>63</v>
      </c>
      <c r="C32" s="120"/>
      <c r="D32" s="32" t="s">
        <v>6</v>
      </c>
      <c r="E32" s="43" t="s">
        <v>64</v>
      </c>
      <c r="F32" s="38">
        <v>44666</v>
      </c>
    </row>
    <row r="33" spans="2:6" ht="39.950000000000003" customHeight="1">
      <c r="B33" s="120" t="s">
        <v>65</v>
      </c>
      <c r="C33" s="120"/>
      <c r="D33" s="32" t="s">
        <v>6</v>
      </c>
      <c r="E33" s="43" t="s">
        <v>66</v>
      </c>
      <c r="F33" s="38">
        <v>44844</v>
      </c>
    </row>
    <row r="34" spans="2:6" ht="18">
      <c r="B34" s="120" t="s">
        <v>67</v>
      </c>
      <c r="C34" s="120"/>
      <c r="D34" s="32" t="s">
        <v>6</v>
      </c>
      <c r="E34" s="43" t="s">
        <v>68</v>
      </c>
      <c r="F34" s="36" t="s">
        <v>69</v>
      </c>
    </row>
    <row r="35" spans="2:6" ht="36">
      <c r="B35" s="120" t="s">
        <v>70</v>
      </c>
      <c r="C35" s="120"/>
      <c r="D35" s="32" t="s">
        <v>6</v>
      </c>
      <c r="E35" s="43" t="s">
        <v>71</v>
      </c>
      <c r="F35" s="44" t="s">
        <v>72</v>
      </c>
    </row>
    <row r="36" spans="2:6" ht="18">
      <c r="B36" s="108" t="s">
        <v>73</v>
      </c>
      <c r="C36" s="109"/>
      <c r="D36" s="32" t="s">
        <v>6</v>
      </c>
      <c r="E36" s="43" t="s">
        <v>74</v>
      </c>
      <c r="F36" s="36" t="s">
        <v>75</v>
      </c>
    </row>
  </sheetData>
  <sheetProtection algorithmName="SHA-512" hashValue="Hiqa9cM3/vgzczhMDi8h1XJw/xuoOxdfyMoCVazBSf7OHY5t8g5fRN7lyWwrFHksDi6V+uQacHKhyk/jbQalbw==" saltValue="L6uHY1ndGB1EVdDbT/tMLw==" spinCount="100000" sheet="1" objects="1" scenarios="1"/>
  <mergeCells count="23">
    <mergeCell ref="B33:C33"/>
    <mergeCell ref="B34:C34"/>
    <mergeCell ref="B18:C18"/>
    <mergeCell ref="B19:C19"/>
    <mergeCell ref="B21:B26"/>
    <mergeCell ref="B27:B29"/>
    <mergeCell ref="B30:C30"/>
    <mergeCell ref="B36:C36"/>
    <mergeCell ref="B4:F4"/>
    <mergeCell ref="B7:C8"/>
    <mergeCell ref="D7:D8"/>
    <mergeCell ref="E7:E8"/>
    <mergeCell ref="F7:F8"/>
    <mergeCell ref="B35:C35"/>
    <mergeCell ref="B9:C9"/>
    <mergeCell ref="B10:C10"/>
    <mergeCell ref="B12:C12"/>
    <mergeCell ref="B13:C13"/>
    <mergeCell ref="B14:C14"/>
    <mergeCell ref="B15:B17"/>
    <mergeCell ref="B31:C31"/>
    <mergeCell ref="B11:C11"/>
    <mergeCell ref="B32:C32"/>
  </mergeCells>
  <conditionalFormatting sqref="B12">
    <cfRule type="containsText" dxfId="23" priority="21" operator="containsText" text="Mayor">
      <formula>NOT(ISERROR(SEARCH("Mayor",B12)))</formula>
    </cfRule>
  </conditionalFormatting>
  <conditionalFormatting sqref="F17">
    <cfRule type="containsText" dxfId="22" priority="17" operator="containsText" text="Bajo">
      <formula>NOT(ISERROR(SEARCH("Bajo",F17)))</formula>
    </cfRule>
    <cfRule type="containsText" dxfId="21" priority="18" operator="containsText" text="Moderado">
      <formula>NOT(ISERROR(SEARCH("Moderado",F17)))</formula>
    </cfRule>
    <cfRule type="containsText" dxfId="20" priority="19" operator="containsText" text="Alto">
      <formula>NOT(ISERROR(SEARCH("Alto",F17)))</formula>
    </cfRule>
    <cfRule type="containsText" dxfId="19" priority="20" operator="containsText" text="Extremo">
      <formula>NOT(ISERROR(SEARCH("Extremo",F17)))</formula>
    </cfRule>
  </conditionalFormatting>
  <conditionalFormatting sqref="F19">
    <cfRule type="containsText" dxfId="18" priority="9" operator="containsText" text="Mitigación">
      <formula>NOT(ISERROR(SEARCH("Mitigación",F19)))</formula>
    </cfRule>
    <cfRule type="containsText" dxfId="17" priority="10" operator="containsText" text="Prevención">
      <formula>NOT(ISERROR(SEARCH("Prevención",F19)))</formula>
    </cfRule>
  </conditionalFormatting>
  <conditionalFormatting sqref="F29">
    <cfRule type="containsText" dxfId="16" priority="1" operator="containsText" text="Bajo">
      <formula>NOT(ISERROR(SEARCH("Bajo",F29)))</formula>
    </cfRule>
    <cfRule type="containsText" dxfId="15" priority="2" operator="containsText" text="Moderado">
      <formula>NOT(ISERROR(SEARCH("Moderado",F29)))</formula>
    </cfRule>
    <cfRule type="containsText" dxfId="14" priority="3" operator="containsText" text="Alto">
      <formula>NOT(ISERROR(SEARCH("Alto",F29)))</formula>
    </cfRule>
    <cfRule type="containsText" dxfId="13" priority="4" operator="containsText" text="Extremo">
      <formula>NOT(ISERROR(SEARCH("Extremo",F29)))</formula>
    </cfRule>
  </conditionalFormatting>
  <dataValidations count="3">
    <dataValidation type="list" allowBlank="1" showInputMessage="1" showErrorMessage="1" sqref="F30 F18" xr:uid="{00000000-0002-0000-0000-000000000000}">
      <formula1>"Evitar,Reducir,Compartir o transferir,Aceptar"</formula1>
    </dataValidation>
    <dataValidation type="list" allowBlank="1" showInputMessage="1" showErrorMessage="1" sqref="F11" xr:uid="{00000000-0002-0000-0000-000001000000}">
      <formula1>"Gestión,Corrupción"</formula1>
    </dataValidation>
    <dataValidation type="list" allowBlank="1" showInputMessage="1" showErrorMessage="1" sqref="F19" xr:uid="{00000000-0002-0000-0000-000002000000}">
      <formula1>"Prevención,Mitigación"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S581"/>
  <sheetViews>
    <sheetView showGridLines="0" tabSelected="1" topLeftCell="A9" zoomScale="66" zoomScaleNormal="66" workbookViewId="0">
      <selection activeCell="L11" sqref="L11:L14"/>
    </sheetView>
  </sheetViews>
  <sheetFormatPr baseColWidth="10" defaultColWidth="11.125" defaultRowHeight="15" customHeight="1"/>
  <cols>
    <col min="1" max="1" width="4.5" style="48" customWidth="1"/>
    <col min="2" max="2" width="24.5" style="48" customWidth="1"/>
    <col min="3" max="3" width="16.375" style="48" customWidth="1"/>
    <col min="4" max="4" width="39.875" style="48" customWidth="1"/>
    <col min="5" max="5" width="50.875" style="48" customWidth="1"/>
    <col min="6" max="6" width="32.375" style="48" customWidth="1"/>
    <col min="7" max="7" width="6.625" style="69" customWidth="1"/>
    <col min="8" max="8" width="5.125" style="69" customWidth="1"/>
    <col min="9" max="9" width="10.125" style="28" customWidth="1"/>
    <col min="10" max="10" width="12.875" style="48" customWidth="1"/>
    <col min="11" max="11" width="14.75" style="48" customWidth="1"/>
    <col min="12" max="12" width="70.625" style="48" customWidth="1"/>
    <col min="13" max="13" width="14.875" style="48" customWidth="1"/>
    <col min="14" max="14" width="18.5" style="28" customWidth="1"/>
    <col min="15" max="15" width="10.375" style="28" customWidth="1"/>
    <col min="16" max="16" width="13.625" style="74" customWidth="1"/>
    <col min="17" max="17" width="13.875" style="74" customWidth="1"/>
    <col min="18" max="18" width="12.125" style="28" customWidth="1"/>
    <col min="19" max="19" width="17.375" style="48" customWidth="1"/>
    <col min="20" max="20" width="70.875" style="48" customWidth="1"/>
    <col min="21" max="21" width="16" style="48" customWidth="1"/>
    <col min="22" max="22" width="16.125" style="48" customWidth="1"/>
    <col min="23" max="23" width="32.875" style="48" customWidth="1"/>
    <col min="24" max="24" width="16.375" style="48" customWidth="1"/>
    <col min="25" max="25" width="16.125" style="48" customWidth="1"/>
    <col min="26" max="45" width="10.875" style="28" customWidth="1"/>
    <col min="46" max="16384" width="11.125" style="28"/>
  </cols>
  <sheetData>
    <row r="1" spans="1:45" ht="43.5" customHeight="1">
      <c r="A1" s="144"/>
      <c r="B1" s="144"/>
      <c r="C1" s="145" t="s">
        <v>76</v>
      </c>
      <c r="D1" s="145"/>
      <c r="E1" s="145"/>
      <c r="F1" s="145"/>
      <c r="G1" s="145"/>
      <c r="H1" s="145"/>
      <c r="I1" s="145"/>
      <c r="J1" s="145"/>
      <c r="K1" s="145"/>
      <c r="L1" s="145"/>
      <c r="M1" s="145"/>
      <c r="N1" s="145"/>
      <c r="O1" s="145"/>
      <c r="P1" s="145"/>
      <c r="Q1" s="145"/>
      <c r="R1" s="145"/>
      <c r="S1" s="145"/>
      <c r="T1" s="145"/>
      <c r="U1" s="145"/>
      <c r="V1" s="145"/>
      <c r="W1" s="145"/>
      <c r="X1" s="148" t="s">
        <v>77</v>
      </c>
      <c r="Y1" s="149"/>
    </row>
    <row r="2" spans="1:45" ht="36.75" customHeight="1">
      <c r="A2" s="144"/>
      <c r="B2" s="144"/>
      <c r="C2" s="145" t="s">
        <v>78</v>
      </c>
      <c r="D2" s="145"/>
      <c r="E2" s="145"/>
      <c r="F2" s="145"/>
      <c r="G2" s="145"/>
      <c r="H2" s="145"/>
      <c r="I2" s="145"/>
      <c r="J2" s="145"/>
      <c r="K2" s="145"/>
      <c r="L2" s="145"/>
      <c r="M2" s="145"/>
      <c r="N2" s="145"/>
      <c r="O2" s="145"/>
      <c r="P2" s="145"/>
      <c r="Q2" s="145"/>
      <c r="R2" s="145"/>
      <c r="S2" s="145"/>
      <c r="T2" s="145"/>
      <c r="U2" s="145"/>
      <c r="V2" s="145"/>
      <c r="W2" s="145"/>
      <c r="X2" s="148" t="s">
        <v>79</v>
      </c>
      <c r="Y2" s="148"/>
      <c r="Z2" s="39"/>
      <c r="AA2" s="39"/>
      <c r="AB2" s="39"/>
      <c r="AC2" s="39"/>
      <c r="AD2" s="39"/>
      <c r="AE2" s="39"/>
      <c r="AF2" s="39"/>
      <c r="AG2" s="39"/>
      <c r="AH2" s="39"/>
      <c r="AI2" s="39"/>
      <c r="AJ2" s="39"/>
      <c r="AK2" s="39"/>
      <c r="AL2" s="39"/>
      <c r="AM2" s="39"/>
      <c r="AN2" s="39"/>
      <c r="AO2" s="39"/>
      <c r="AP2" s="39"/>
      <c r="AQ2" s="39"/>
      <c r="AR2" s="39"/>
      <c r="AS2" s="39"/>
    </row>
    <row r="3" spans="1:45" ht="30" customHeight="1">
      <c r="A3" s="144"/>
      <c r="B3" s="144"/>
      <c r="C3" s="145" t="s">
        <v>80</v>
      </c>
      <c r="D3" s="145"/>
      <c r="E3" s="145"/>
      <c r="F3" s="145"/>
      <c r="G3" s="145"/>
      <c r="H3" s="145"/>
      <c r="I3" s="145"/>
      <c r="J3" s="145"/>
      <c r="K3" s="145"/>
      <c r="L3" s="145"/>
      <c r="M3" s="145"/>
      <c r="N3" s="145"/>
      <c r="O3" s="145"/>
      <c r="P3" s="145"/>
      <c r="Q3" s="145"/>
      <c r="R3" s="145"/>
      <c r="S3" s="145"/>
      <c r="T3" s="145"/>
      <c r="U3" s="145"/>
      <c r="V3" s="145"/>
      <c r="W3" s="145"/>
      <c r="X3" s="148" t="s">
        <v>81</v>
      </c>
      <c r="Y3" s="148"/>
      <c r="Z3" s="39"/>
      <c r="AA3" s="39"/>
      <c r="AB3" s="39"/>
      <c r="AC3" s="39"/>
      <c r="AD3" s="39"/>
      <c r="AE3" s="39"/>
      <c r="AF3" s="39"/>
      <c r="AG3" s="39"/>
      <c r="AH3" s="39"/>
      <c r="AI3" s="39"/>
      <c r="AJ3" s="39"/>
      <c r="AK3" s="39"/>
      <c r="AL3" s="39"/>
      <c r="AM3" s="39"/>
      <c r="AN3" s="39"/>
      <c r="AO3" s="39"/>
      <c r="AP3" s="39"/>
      <c r="AQ3" s="39"/>
      <c r="AR3" s="39"/>
      <c r="AS3" s="39"/>
    </row>
    <row r="4" spans="1:45" ht="40.5" customHeight="1">
      <c r="A4" s="144"/>
      <c r="B4" s="144"/>
      <c r="C4" s="145" t="s">
        <v>82</v>
      </c>
      <c r="D4" s="145"/>
      <c r="E4" s="145"/>
      <c r="F4" s="145"/>
      <c r="G4" s="145"/>
      <c r="H4" s="145"/>
      <c r="I4" s="145"/>
      <c r="J4" s="145"/>
      <c r="K4" s="145"/>
      <c r="L4" s="145"/>
      <c r="M4" s="145"/>
      <c r="N4" s="145"/>
      <c r="O4" s="145"/>
      <c r="P4" s="145"/>
      <c r="Q4" s="145"/>
      <c r="R4" s="145"/>
      <c r="S4" s="145"/>
      <c r="T4" s="145"/>
      <c r="U4" s="145"/>
      <c r="V4" s="145"/>
      <c r="W4" s="145"/>
      <c r="X4" s="148" t="s">
        <v>83</v>
      </c>
      <c r="Y4" s="148"/>
      <c r="Z4" s="39"/>
      <c r="AA4" s="39"/>
      <c r="AB4" s="39"/>
      <c r="AC4" s="39"/>
      <c r="AD4" s="39"/>
      <c r="AE4" s="39"/>
      <c r="AF4" s="39"/>
      <c r="AG4" s="39"/>
      <c r="AH4" s="39"/>
      <c r="AI4" s="39"/>
      <c r="AJ4" s="39"/>
      <c r="AK4" s="39"/>
      <c r="AL4" s="39"/>
      <c r="AM4" s="39"/>
      <c r="AN4" s="39"/>
      <c r="AO4" s="39"/>
      <c r="AP4" s="39"/>
      <c r="AQ4" s="39"/>
      <c r="AR4" s="39"/>
      <c r="AS4" s="39"/>
    </row>
    <row r="5" spans="1:45" ht="27.7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39"/>
      <c r="AA5" s="39"/>
      <c r="AB5" s="39"/>
      <c r="AC5" s="39"/>
      <c r="AD5" s="39"/>
      <c r="AE5" s="39"/>
      <c r="AF5" s="39"/>
      <c r="AG5" s="39"/>
      <c r="AH5" s="39"/>
      <c r="AI5" s="39"/>
      <c r="AJ5" s="39"/>
      <c r="AK5" s="39"/>
      <c r="AL5" s="39"/>
      <c r="AM5" s="39"/>
      <c r="AN5" s="39"/>
      <c r="AO5" s="39"/>
      <c r="AP5" s="39"/>
      <c r="AQ5" s="39"/>
      <c r="AR5" s="39"/>
      <c r="AS5" s="39"/>
    </row>
    <row r="6" spans="1:45" ht="27" customHeight="1">
      <c r="A6" s="139" t="s">
        <v>84</v>
      </c>
      <c r="B6" s="139"/>
      <c r="C6" s="139"/>
      <c r="D6" s="139"/>
      <c r="E6" s="147" t="s">
        <v>85</v>
      </c>
      <c r="F6" s="147"/>
      <c r="G6" s="147"/>
      <c r="H6" s="147"/>
      <c r="I6" s="147"/>
      <c r="J6" s="147"/>
      <c r="K6" s="147"/>
      <c r="L6" s="99" t="s">
        <v>86</v>
      </c>
      <c r="M6" s="135" t="s">
        <v>87</v>
      </c>
      <c r="N6" s="136"/>
      <c r="O6" s="136"/>
      <c r="P6" s="136"/>
      <c r="Q6" s="136"/>
      <c r="R6" s="136"/>
      <c r="S6" s="137"/>
      <c r="T6" s="132" t="s">
        <v>88</v>
      </c>
      <c r="U6" s="133"/>
      <c r="V6" s="134"/>
      <c r="W6" s="146" t="s">
        <v>89</v>
      </c>
      <c r="X6" s="146"/>
      <c r="Y6" s="146"/>
      <c r="Z6" s="39"/>
      <c r="AA6" s="39"/>
      <c r="AB6" s="39"/>
      <c r="AC6" s="39"/>
      <c r="AD6" s="39"/>
      <c r="AE6" s="39"/>
      <c r="AF6" s="39"/>
      <c r="AG6" s="39"/>
      <c r="AH6" s="39"/>
      <c r="AI6" s="39"/>
      <c r="AJ6" s="39"/>
      <c r="AK6" s="39"/>
      <c r="AL6" s="39"/>
      <c r="AM6" s="39"/>
      <c r="AN6" s="39"/>
      <c r="AO6" s="39"/>
      <c r="AP6" s="39"/>
      <c r="AQ6" s="39"/>
      <c r="AR6" s="39"/>
      <c r="AS6" s="39"/>
    </row>
    <row r="7" spans="1:45" ht="27" customHeight="1">
      <c r="A7" s="139" t="s">
        <v>90</v>
      </c>
      <c r="B7" s="139"/>
      <c r="C7" s="139"/>
      <c r="D7" s="139"/>
      <c r="E7" s="140" t="s">
        <v>91</v>
      </c>
      <c r="F7" s="140"/>
      <c r="G7" s="140"/>
      <c r="H7" s="140"/>
      <c r="I7" s="140"/>
      <c r="J7" s="140"/>
      <c r="K7" s="140"/>
      <c r="L7" s="100" t="s">
        <v>92</v>
      </c>
      <c r="M7" s="138" t="s">
        <v>93</v>
      </c>
      <c r="N7" s="138"/>
      <c r="O7" s="138"/>
      <c r="P7" s="138"/>
      <c r="Q7" s="138"/>
      <c r="R7" s="138"/>
      <c r="S7" s="138"/>
      <c r="T7" s="138"/>
      <c r="U7" s="138"/>
      <c r="V7" s="138"/>
      <c r="W7" s="138"/>
      <c r="X7" s="138"/>
      <c r="Y7" s="138"/>
      <c r="Z7" s="39"/>
      <c r="AA7" s="39"/>
      <c r="AB7" s="39"/>
      <c r="AC7" s="39"/>
      <c r="AD7" s="39"/>
      <c r="AE7" s="39"/>
      <c r="AF7" s="39"/>
      <c r="AG7" s="39"/>
      <c r="AH7" s="39"/>
      <c r="AI7" s="39"/>
      <c r="AJ7" s="39"/>
      <c r="AK7" s="39"/>
      <c r="AL7" s="39"/>
      <c r="AM7" s="39"/>
      <c r="AN7" s="39"/>
      <c r="AO7" s="39"/>
      <c r="AP7" s="39"/>
      <c r="AQ7" s="39"/>
      <c r="AR7" s="39"/>
      <c r="AS7" s="39"/>
    </row>
    <row r="8" spans="1:45" ht="48.75" customHeight="1">
      <c r="A8" s="141" t="s">
        <v>94</v>
      </c>
      <c r="B8" s="142"/>
      <c r="C8" s="142"/>
      <c r="D8" s="142"/>
      <c r="E8" s="142"/>
      <c r="F8" s="142"/>
      <c r="G8" s="142"/>
      <c r="H8" s="142"/>
      <c r="I8" s="142"/>
      <c r="J8" s="142"/>
      <c r="K8" s="142"/>
      <c r="L8" s="142"/>
      <c r="M8" s="142"/>
      <c r="N8" s="142"/>
      <c r="O8" s="142"/>
      <c r="P8" s="142"/>
      <c r="Q8" s="142"/>
      <c r="R8" s="142"/>
      <c r="S8" s="142"/>
      <c r="T8" s="142"/>
      <c r="U8" s="142"/>
      <c r="V8" s="142"/>
      <c r="W8" s="142"/>
      <c r="X8" s="142"/>
      <c r="Y8" s="143"/>
      <c r="Z8" s="40"/>
      <c r="AA8" s="40"/>
      <c r="AB8" s="40"/>
      <c r="AC8" s="40"/>
      <c r="AD8" s="40"/>
      <c r="AE8" s="40"/>
      <c r="AF8" s="40"/>
      <c r="AG8" s="40"/>
      <c r="AH8" s="40"/>
      <c r="AI8" s="40"/>
      <c r="AJ8" s="40"/>
      <c r="AK8" s="40"/>
      <c r="AL8" s="40"/>
      <c r="AM8" s="40"/>
      <c r="AN8" s="40"/>
      <c r="AO8" s="40"/>
      <c r="AP8" s="40"/>
      <c r="AQ8" s="40"/>
      <c r="AR8" s="40"/>
      <c r="AS8" s="40"/>
    </row>
    <row r="9" spans="1:45" ht="15" customHeight="1">
      <c r="A9" s="131" t="s">
        <v>5</v>
      </c>
      <c r="B9" s="192" t="s">
        <v>95</v>
      </c>
      <c r="C9" s="213" t="s">
        <v>11</v>
      </c>
      <c r="D9" s="131" t="s">
        <v>15</v>
      </c>
      <c r="E9" s="131" t="s">
        <v>18</v>
      </c>
      <c r="F9" s="131" t="s">
        <v>21</v>
      </c>
      <c r="G9" s="218" t="s">
        <v>24</v>
      </c>
      <c r="H9" s="219"/>
      <c r="I9" s="219"/>
      <c r="J9" s="191" t="s">
        <v>32</v>
      </c>
      <c r="K9" s="191" t="s">
        <v>35</v>
      </c>
      <c r="L9" s="93" t="s">
        <v>38</v>
      </c>
      <c r="M9" s="220" t="s">
        <v>42</v>
      </c>
      <c r="N9" s="221"/>
      <c r="O9" s="221"/>
      <c r="P9" s="222" t="s">
        <v>55</v>
      </c>
      <c r="Q9" s="223"/>
      <c r="R9" s="223"/>
      <c r="S9" s="191" t="s">
        <v>32</v>
      </c>
      <c r="T9" s="131" t="s">
        <v>96</v>
      </c>
      <c r="U9" s="131" t="s">
        <v>97</v>
      </c>
      <c r="V9" s="131" t="s">
        <v>65</v>
      </c>
      <c r="W9" s="131" t="s">
        <v>67</v>
      </c>
      <c r="X9" s="131" t="s">
        <v>70</v>
      </c>
      <c r="Y9" s="131" t="s">
        <v>73</v>
      </c>
      <c r="Z9" s="39"/>
      <c r="AA9" s="39"/>
      <c r="AB9" s="39"/>
      <c r="AC9" s="39"/>
      <c r="AD9" s="39"/>
      <c r="AE9" s="39"/>
      <c r="AF9" s="39"/>
      <c r="AG9" s="39"/>
      <c r="AH9" s="39"/>
      <c r="AI9" s="39"/>
      <c r="AJ9" s="39"/>
      <c r="AK9" s="39"/>
      <c r="AL9" s="39"/>
      <c r="AM9" s="39"/>
      <c r="AN9" s="39"/>
      <c r="AO9" s="39"/>
      <c r="AP9" s="39"/>
      <c r="AQ9" s="39"/>
      <c r="AR9" s="39"/>
      <c r="AS9" s="39"/>
    </row>
    <row r="10" spans="1:45" ht="81" customHeight="1">
      <c r="A10" s="131"/>
      <c r="B10" s="131"/>
      <c r="C10" s="213"/>
      <c r="D10" s="131"/>
      <c r="E10" s="131"/>
      <c r="F10" s="131"/>
      <c r="G10" s="95" t="s">
        <v>25</v>
      </c>
      <c r="H10" s="95" t="s">
        <v>27</v>
      </c>
      <c r="I10" s="96" t="s">
        <v>29</v>
      </c>
      <c r="J10" s="217"/>
      <c r="K10" s="191"/>
      <c r="L10" s="93" t="s">
        <v>39</v>
      </c>
      <c r="M10" s="97" t="s">
        <v>98</v>
      </c>
      <c r="N10" s="98" t="s">
        <v>99</v>
      </c>
      <c r="O10" s="98" t="s">
        <v>100</v>
      </c>
      <c r="P10" s="96" t="s">
        <v>25</v>
      </c>
      <c r="Q10" s="96" t="s">
        <v>27</v>
      </c>
      <c r="R10" s="96" t="s">
        <v>58</v>
      </c>
      <c r="S10" s="217"/>
      <c r="T10" s="131"/>
      <c r="U10" s="131"/>
      <c r="V10" s="131"/>
      <c r="W10" s="131"/>
      <c r="X10" s="131"/>
      <c r="Y10" s="131"/>
      <c r="Z10" s="41"/>
      <c r="AA10" s="41"/>
      <c r="AB10" s="41"/>
      <c r="AC10" s="41"/>
      <c r="AD10" s="41"/>
      <c r="AE10" s="41"/>
      <c r="AF10" s="41"/>
      <c r="AG10" s="41"/>
      <c r="AH10" s="41"/>
      <c r="AI10" s="41"/>
      <c r="AJ10" s="41"/>
      <c r="AK10" s="41"/>
      <c r="AL10" s="41"/>
      <c r="AM10" s="41"/>
      <c r="AN10" s="41"/>
      <c r="AO10" s="41"/>
      <c r="AP10" s="41"/>
      <c r="AQ10" s="41"/>
      <c r="AR10" s="41"/>
      <c r="AS10" s="41"/>
    </row>
    <row r="11" spans="1:45" ht="69" customHeight="1">
      <c r="A11" s="162">
        <v>1</v>
      </c>
      <c r="B11" s="197" t="s">
        <v>101</v>
      </c>
      <c r="C11" s="168" t="s">
        <v>102</v>
      </c>
      <c r="D11" s="210" t="s">
        <v>247</v>
      </c>
      <c r="E11" s="106" t="s">
        <v>241</v>
      </c>
      <c r="F11" s="106" t="s">
        <v>243</v>
      </c>
      <c r="G11" s="171">
        <v>3</v>
      </c>
      <c r="H11" s="171">
        <v>3</v>
      </c>
      <c r="I11" s="193" t="str">
        <f>IF(AND(G11=1,H11=1),"Bajo",IF(AND(G11=1,H11=2),"Bajo",IF(AND(G11=1,H11=3),"Moderado",IF(AND(G11=1,H11=4),"Alto",IF(AND(G11=1,H11=5),"Extremo",IF(AND(G11=2,H11=1),"Bajo",IF(AND(G11=2,H11=2),"Bajo",IF(AND(G11=2,H11=3),"Moderado",IF(AND(G11=2,H11=4),"Alto",IF(AND(G11=2,H11=5),"Extremo",IF(AND(G11=3,H11=1),"Bajo",IF(AND(G11=3,H11=2),"Moderado",IF(AND(G11=3,H11=3),"Alto",IF(AND(G11=3,H11=4),"Extremo",IF(AND(G11=3,H11=5),"Extremo",IF(AND(G11=4,H11=1),"Moderado",IF(AND(G11=4,H11=2),"Alto",IF(AND(G11=4,H11=3),"Alto",IF(AND(G11=4,H11=4),"Extremo",IF(AND(G11=4,H11=5),"Extremo",IF(AND(G11=5,H11=1),"Alto",IF(AND(G11=5,H11=2),"Alto",IF(AND(G11=5,H11=3),"Extremo",IF(AND(G11=5,H11=4),"Extremo",IF(AND(G11=5,H11=5),"Extremo")))))))))))))))))))))))))</f>
        <v>Alto</v>
      </c>
      <c r="J11" s="194" t="s">
        <v>34</v>
      </c>
      <c r="K11" s="201" t="s">
        <v>37</v>
      </c>
      <c r="L11" s="198" t="s">
        <v>254</v>
      </c>
      <c r="M11" s="94">
        <v>85</v>
      </c>
      <c r="N11" s="215">
        <f>AVERAGE(M11:M12)</f>
        <v>42.5</v>
      </c>
      <c r="O11" s="214" t="str">
        <f>IF(N11&lt;=50,"0",IF(AND(N11&gt;=50.01,N11&lt;=75),"1",IF(N11&gt;=75.01,"2")))</f>
        <v>0</v>
      </c>
      <c r="P11" s="235">
        <f>G11-O11</f>
        <v>3</v>
      </c>
      <c r="Q11" s="238">
        <f>H11-O13</f>
        <v>3</v>
      </c>
      <c r="R11" s="193" t="str">
        <f>IF(AND(P11=1,Q11=1),"Bajo",IF(AND(P11=1,Q11=2),"Bajo",IF(AND(P11=1,Q11=3),"Moderado",IF(AND(P11=1,Q11=4),"Alto",IF(AND(P11=1,Q11=5),"Extremo",IF(AND(P11=2,Q11=1),"Bajo",IF(AND(P11=2,Q11=2),"Bajo",IF(AND(P11=2,Q11=3),"Moderado",IF(AND(P11=2,Q11=4),"Alto",IF(AND(P11=2,Q11=5),"Extremo",IF(AND(P11=3,Q11=1),"Bajo",IF(AND(P11=3,Q11=2),"Moderado",IF(AND(P11=3,Q11=3),"Alto",IF(AND(P11=3,Q11=4),"Extremo",IF(AND(P11=3,Q11=5),"Extremo",IF(AND(P11=4,Q11=1),"Moderado",IF(AND(P11=4,Q11=2),"Alto",IF(AND(P11=4,Q11=3),"Alto",IF(AND(P11=4,Q11=4),"Extremo",IF(AND(P11=4,Q11=5),"Extremo",IF(AND(P11=5,Q11=1),"Alto",IF(AND(P11=5,Q11=2),"Alto",IF(AND(P11=5,Q11=3),"Extremo",IF(AND(P11=5,Q11=4),"Extremo",IF(AND(P11=5,Q11=5),"Extremo")))))))))))))))))))))))))</f>
        <v>Alto</v>
      </c>
      <c r="S11" s="194" t="s">
        <v>34</v>
      </c>
      <c r="T11" s="207" t="s">
        <v>245</v>
      </c>
      <c r="U11" s="226">
        <v>44593</v>
      </c>
      <c r="V11" s="226">
        <v>44926</v>
      </c>
      <c r="W11" s="207" t="s">
        <v>246</v>
      </c>
      <c r="X11" s="207" t="s">
        <v>104</v>
      </c>
      <c r="Y11" s="229" t="s">
        <v>105</v>
      </c>
      <c r="Z11" s="39"/>
      <c r="AA11" s="39"/>
      <c r="AB11" s="39"/>
      <c r="AC11" s="39"/>
      <c r="AD11" s="39"/>
      <c r="AE11" s="39"/>
      <c r="AF11" s="39"/>
      <c r="AG11" s="39"/>
      <c r="AH11" s="39"/>
      <c r="AI11" s="39"/>
      <c r="AJ11" s="39"/>
      <c r="AK11" s="39"/>
      <c r="AL11" s="39"/>
      <c r="AM11" s="39"/>
      <c r="AN11" s="39"/>
      <c r="AO11" s="39"/>
      <c r="AP11" s="39"/>
      <c r="AQ11" s="39"/>
      <c r="AR11" s="39"/>
      <c r="AS11" s="39"/>
    </row>
    <row r="12" spans="1:45" ht="60" customHeight="1">
      <c r="A12" s="174"/>
      <c r="B12" s="171"/>
      <c r="C12" s="168"/>
      <c r="D12" s="211"/>
      <c r="E12" s="106" t="s">
        <v>240</v>
      </c>
      <c r="F12" s="106" t="s">
        <v>103</v>
      </c>
      <c r="G12" s="171"/>
      <c r="H12" s="171"/>
      <c r="I12" s="151"/>
      <c r="J12" s="154"/>
      <c r="K12" s="202"/>
      <c r="L12" s="199"/>
      <c r="M12" s="85">
        <v>0</v>
      </c>
      <c r="N12" s="216"/>
      <c r="O12" s="159"/>
      <c r="P12" s="236"/>
      <c r="Q12" s="233"/>
      <c r="R12" s="151"/>
      <c r="S12" s="154"/>
      <c r="T12" s="208"/>
      <c r="U12" s="227"/>
      <c r="V12" s="227"/>
      <c r="W12" s="208"/>
      <c r="X12" s="208"/>
      <c r="Y12" s="230"/>
      <c r="Z12" s="39"/>
      <c r="AA12" s="39"/>
      <c r="AB12" s="39"/>
      <c r="AC12" s="39"/>
      <c r="AD12" s="39"/>
      <c r="AE12" s="39"/>
      <c r="AF12" s="39"/>
      <c r="AG12" s="39"/>
      <c r="AH12" s="39"/>
      <c r="AI12" s="39"/>
      <c r="AJ12" s="39"/>
      <c r="AK12" s="39"/>
      <c r="AL12" s="39"/>
      <c r="AM12" s="39"/>
      <c r="AN12" s="39"/>
      <c r="AO12" s="39"/>
      <c r="AP12" s="39"/>
      <c r="AQ12" s="39"/>
      <c r="AR12" s="39"/>
      <c r="AS12" s="39"/>
    </row>
    <row r="13" spans="1:45" ht="30" customHeight="1">
      <c r="A13" s="174"/>
      <c r="B13" s="171"/>
      <c r="C13" s="168"/>
      <c r="D13" s="211"/>
      <c r="E13" s="224" t="s">
        <v>242</v>
      </c>
      <c r="F13" s="224" t="s">
        <v>244</v>
      </c>
      <c r="G13" s="171"/>
      <c r="H13" s="171"/>
      <c r="I13" s="151"/>
      <c r="J13" s="154"/>
      <c r="K13" s="202"/>
      <c r="L13" s="199"/>
      <c r="M13" s="81">
        <v>0</v>
      </c>
      <c r="N13" s="176">
        <f>AVERAGE(M13:M14)</f>
        <v>0</v>
      </c>
      <c r="O13" s="179" t="str">
        <f>IF(N13&lt;=50,"0",IF(AND(N13&gt;=50.01,N13&lt;=75),"1",IF(N13&gt;=75.01,"2")))</f>
        <v>0</v>
      </c>
      <c r="P13" s="236"/>
      <c r="Q13" s="233"/>
      <c r="R13" s="151"/>
      <c r="S13" s="154"/>
      <c r="T13" s="208"/>
      <c r="U13" s="227"/>
      <c r="V13" s="227"/>
      <c r="W13" s="208"/>
      <c r="X13" s="208"/>
      <c r="Y13" s="230"/>
      <c r="Z13" s="39"/>
      <c r="AA13" s="39"/>
      <c r="AB13" s="39"/>
      <c r="AC13" s="39"/>
      <c r="AD13" s="39"/>
      <c r="AE13" s="39"/>
      <c r="AF13" s="39"/>
      <c r="AG13" s="39"/>
      <c r="AH13" s="39"/>
      <c r="AI13" s="39"/>
      <c r="AJ13" s="39"/>
      <c r="AK13" s="39"/>
      <c r="AL13" s="39"/>
      <c r="AM13" s="39"/>
      <c r="AN13" s="39"/>
      <c r="AO13" s="39"/>
      <c r="AP13" s="39"/>
      <c r="AQ13" s="39"/>
      <c r="AR13" s="39"/>
      <c r="AS13" s="39"/>
    </row>
    <row r="14" spans="1:45" ht="20.25" customHeight="1">
      <c r="A14" s="175"/>
      <c r="B14" s="171"/>
      <c r="C14" s="169"/>
      <c r="D14" s="212"/>
      <c r="E14" s="225"/>
      <c r="F14" s="225"/>
      <c r="G14" s="172"/>
      <c r="H14" s="172"/>
      <c r="I14" s="152"/>
      <c r="J14" s="155"/>
      <c r="K14" s="203"/>
      <c r="L14" s="200"/>
      <c r="M14" s="81">
        <v>0</v>
      </c>
      <c r="N14" s="178"/>
      <c r="O14" s="181"/>
      <c r="P14" s="237"/>
      <c r="Q14" s="234"/>
      <c r="R14" s="152"/>
      <c r="S14" s="155"/>
      <c r="T14" s="209"/>
      <c r="U14" s="228"/>
      <c r="V14" s="228"/>
      <c r="W14" s="209"/>
      <c r="X14" s="209"/>
      <c r="Y14" s="231"/>
      <c r="Z14" s="39"/>
      <c r="AA14" s="39"/>
      <c r="AB14" s="39"/>
      <c r="AC14" s="39"/>
      <c r="AD14" s="39"/>
      <c r="AE14" s="39"/>
      <c r="AF14" s="39"/>
      <c r="AG14" s="39"/>
      <c r="AH14" s="39"/>
      <c r="AI14" s="39"/>
      <c r="AJ14" s="39"/>
      <c r="AK14" s="39"/>
      <c r="AL14" s="39"/>
      <c r="AM14" s="39"/>
      <c r="AN14" s="39"/>
      <c r="AO14" s="39"/>
      <c r="AP14" s="39"/>
      <c r="AQ14" s="39"/>
      <c r="AR14" s="39"/>
      <c r="AS14" s="39"/>
    </row>
    <row r="15" spans="1:45" ht="59.25" customHeight="1">
      <c r="A15" s="161">
        <v>2</v>
      </c>
      <c r="B15" s="171"/>
      <c r="C15" s="167" t="s">
        <v>102</v>
      </c>
      <c r="D15" s="167" t="s">
        <v>248</v>
      </c>
      <c r="E15" s="107" t="s">
        <v>107</v>
      </c>
      <c r="F15" s="107" t="s">
        <v>103</v>
      </c>
      <c r="G15" s="170">
        <v>2</v>
      </c>
      <c r="H15" s="170">
        <v>3</v>
      </c>
      <c r="I15" s="150" t="str">
        <f>IF(AND(G15=1,H15=1),"Bajo",IF(AND(G15=1,H15=2),"Bajo",IF(AND(G15=1,H15=3),"Moderado",IF(AND(G15=1,H15=4),"Alto",IF(AND(G15=1,H15=5),"Extremo",IF(AND(G15=2,H15=1),"Bajo",IF(AND(G15=2,H15=2),"Bajo",IF(AND(G15=2,H15=3),"Moderado",IF(AND(G15=2,H15=4),"Alto",IF(AND(G15=2,H15=5),"Extremo",IF(AND(G15=3,H15=1),"Bajo",IF(AND(G15=3,H15=2),"Moderado",IF(AND(G15=3,H15=3),"Alto",IF(AND(G15=3,H15=4),"Extremo",IF(AND(G15=3,H15=5),"Extremo",IF(AND(G15=4,H15=1),"Moderado",IF(AND(G15=4,H15=2),"Alto",IF(AND(G15=4,H15=3),"Alto",IF(AND(G15=4,H15=4),"Extremo",IF(AND(G15=4,H15=5),"Extremo",IF(AND(G15=5,H15=1),"Alto",IF(AND(G15=5,H15=2),"Alto",IF(AND(G15=5,H15=3),"Extremo",IF(AND(G15=5,H15=4),"Extremo",IF(AND(G15=5,H15=5),"Extremo")))))))))))))))))))))))))</f>
        <v>Moderado</v>
      </c>
      <c r="J15" s="153" t="s">
        <v>34</v>
      </c>
      <c r="K15" s="205" t="s">
        <v>37</v>
      </c>
      <c r="L15" s="204" t="s">
        <v>253</v>
      </c>
      <c r="M15" s="86">
        <v>85</v>
      </c>
      <c r="N15" s="156">
        <f>AVERAGE(M15:M17)</f>
        <v>28.333333333333332</v>
      </c>
      <c r="O15" s="158" t="str">
        <f>IF(N15&lt;=50,"0",IF(AND(N15&gt;=50.01,N15&lt;=75),"1",IF(N15&gt;=75.01,"2")))</f>
        <v>0</v>
      </c>
      <c r="P15" s="239">
        <f>G15-O15</f>
        <v>2</v>
      </c>
      <c r="Q15" s="232">
        <v>3</v>
      </c>
      <c r="R15" s="150" t="str">
        <f>IF(AND(P15=1,Q15=1),"Bajo",IF(AND(P15=1,Q15=2),"Bajo",IF(AND(P15=1,Q15=3),"Moderado",IF(AND(P15=1,Q15=4),"Alto",IF(AND(P15=1,Q15=5),"Extremo",IF(AND(P15=2,Q15=1),"Bajo",IF(AND(P15=2,Q15=2),"Bajo",IF(AND(P15=2,Q15=3),"Moderado",IF(AND(P15=2,Q15=4),"Alto",IF(AND(P15=2,Q15=5),"Extremo",IF(AND(P15=3,Q15=1),"Bajo",IF(AND(P15=3,Q15=2),"Moderado",IF(AND(P15=3,Q15=3),"Alto",IF(AND(P15=3,Q15=4),"Extremo",IF(AND(P15=3,Q15=5),"Extremo",IF(AND(P15=4,Q15=1),"Moderado",IF(AND(P15=4,Q15=2),"Alto",IF(AND(P15=4,Q15=3),"Alto",IF(AND(P15=4,Q15=4),"Extremo",IF(AND(P15=4,Q15=5),"Extremo",IF(AND(P15=5,Q15=1),"Alto",IF(AND(P15=5,Q15=2),"Alto",IF(AND(P15=5,Q15=3),"Extremo",IF(AND(P15=5,Q15=4),"Extremo",IF(AND(P15=5,Q15=5),"Extremo")))))))))))))))))))))))))</f>
        <v>Moderado</v>
      </c>
      <c r="S15" s="173" t="s">
        <v>34</v>
      </c>
      <c r="T15" s="173" t="s">
        <v>256</v>
      </c>
      <c r="U15" s="240">
        <v>44562</v>
      </c>
      <c r="V15" s="240">
        <v>44926</v>
      </c>
      <c r="W15" s="207" t="s">
        <v>255</v>
      </c>
      <c r="X15" s="241" t="s">
        <v>108</v>
      </c>
      <c r="Y15" s="244" t="s">
        <v>105</v>
      </c>
      <c r="Z15" s="39"/>
      <c r="AA15" s="39"/>
      <c r="AB15" s="39"/>
      <c r="AC15" s="39"/>
      <c r="AD15" s="39"/>
      <c r="AE15" s="39"/>
      <c r="AF15" s="39"/>
      <c r="AG15" s="39"/>
      <c r="AH15" s="39"/>
      <c r="AI15" s="39"/>
      <c r="AJ15" s="39"/>
      <c r="AK15" s="39"/>
      <c r="AL15" s="39"/>
      <c r="AM15" s="39"/>
      <c r="AN15" s="39"/>
      <c r="AO15" s="39"/>
      <c r="AP15" s="39"/>
      <c r="AQ15" s="39"/>
      <c r="AR15" s="39"/>
      <c r="AS15" s="39"/>
    </row>
    <row r="16" spans="1:45" ht="45">
      <c r="A16" s="174"/>
      <c r="B16" s="171"/>
      <c r="C16" s="168"/>
      <c r="D16" s="174"/>
      <c r="E16" s="106" t="s">
        <v>249</v>
      </c>
      <c r="F16" s="54" t="s">
        <v>252</v>
      </c>
      <c r="G16" s="171"/>
      <c r="H16" s="165"/>
      <c r="I16" s="193"/>
      <c r="J16" s="154"/>
      <c r="K16" s="206"/>
      <c r="L16" s="199"/>
      <c r="M16" s="86">
        <v>0</v>
      </c>
      <c r="N16" s="157"/>
      <c r="O16" s="159"/>
      <c r="P16" s="236"/>
      <c r="Q16" s="233"/>
      <c r="R16" s="151"/>
      <c r="S16" s="174"/>
      <c r="T16" s="208"/>
      <c r="U16" s="227"/>
      <c r="V16" s="227"/>
      <c r="W16" s="208"/>
      <c r="X16" s="242"/>
      <c r="Y16" s="230"/>
      <c r="Z16" s="39"/>
      <c r="AA16" s="39"/>
      <c r="AB16" s="39"/>
      <c r="AC16" s="39"/>
      <c r="AD16" s="39"/>
      <c r="AE16" s="39"/>
      <c r="AF16" s="39"/>
      <c r="AG16" s="39"/>
      <c r="AH16" s="39"/>
      <c r="AI16" s="39"/>
      <c r="AJ16" s="39"/>
      <c r="AK16" s="39"/>
      <c r="AL16" s="39"/>
      <c r="AM16" s="39"/>
      <c r="AN16" s="39"/>
      <c r="AO16" s="39"/>
      <c r="AP16" s="39"/>
      <c r="AQ16" s="39"/>
      <c r="AR16" s="39"/>
      <c r="AS16" s="39"/>
    </row>
    <row r="17" spans="1:45" ht="88.5" customHeight="1">
      <c r="A17" s="174"/>
      <c r="B17" s="171"/>
      <c r="C17" s="168"/>
      <c r="D17" s="174"/>
      <c r="E17" s="105" t="s">
        <v>250</v>
      </c>
      <c r="F17" s="106" t="s">
        <v>251</v>
      </c>
      <c r="G17" s="171"/>
      <c r="H17" s="165"/>
      <c r="I17" s="193"/>
      <c r="J17" s="154"/>
      <c r="K17" s="206"/>
      <c r="L17" s="199"/>
      <c r="M17" s="86">
        <v>0</v>
      </c>
      <c r="N17" s="157"/>
      <c r="O17" s="160"/>
      <c r="P17" s="237"/>
      <c r="Q17" s="234"/>
      <c r="R17" s="151"/>
      <c r="S17" s="174"/>
      <c r="T17" s="208"/>
      <c r="U17" s="228"/>
      <c r="V17" s="228"/>
      <c r="W17" s="208"/>
      <c r="X17" s="243"/>
      <c r="Y17" s="231"/>
      <c r="Z17" s="39"/>
      <c r="AA17" s="39"/>
      <c r="AB17" s="39"/>
      <c r="AC17" s="39"/>
      <c r="AD17" s="39"/>
      <c r="AE17" s="39"/>
      <c r="AF17" s="39"/>
      <c r="AG17" s="39"/>
      <c r="AH17" s="39"/>
      <c r="AI17" s="39"/>
      <c r="AJ17" s="39"/>
      <c r="AK17" s="39"/>
      <c r="AL17" s="39"/>
      <c r="AM17" s="39"/>
      <c r="AN17" s="39"/>
      <c r="AO17" s="39"/>
      <c r="AP17" s="39"/>
      <c r="AQ17" s="39"/>
      <c r="AR17" s="39"/>
      <c r="AS17" s="39"/>
    </row>
    <row r="18" spans="1:45" ht="20.25">
      <c r="A18" s="161" t="s">
        <v>106</v>
      </c>
      <c r="B18" s="170" t="s">
        <v>106</v>
      </c>
      <c r="C18" s="167" t="s">
        <v>14</v>
      </c>
      <c r="D18" s="167"/>
      <c r="E18" s="49"/>
      <c r="F18" s="167"/>
      <c r="G18" s="170" t="s">
        <v>106</v>
      </c>
      <c r="H18" s="170" t="s">
        <v>106</v>
      </c>
      <c r="I18" s="150" t="s">
        <v>106</v>
      </c>
      <c r="J18" s="153"/>
      <c r="K18" s="67" t="s">
        <v>37</v>
      </c>
      <c r="L18" s="50"/>
      <c r="M18" s="86">
        <v>0</v>
      </c>
      <c r="N18" s="156">
        <f>AVERAGE(M18:M20)</f>
        <v>0</v>
      </c>
      <c r="O18" s="158" t="str">
        <f>IF(N18&lt;=50,"0",IF(AND(N18&gt;=50.01,N18&lt;=75),"1",IF(N18&gt;=75.01,"2")))</f>
        <v>0</v>
      </c>
      <c r="P18" s="103" t="s">
        <v>106</v>
      </c>
      <c r="Q18" s="104" t="s">
        <v>106</v>
      </c>
      <c r="R18" s="150" t="s">
        <v>106</v>
      </c>
      <c r="S18" s="153"/>
      <c r="T18" s="55"/>
      <c r="U18" s="56"/>
      <c r="V18" s="56"/>
      <c r="W18" s="57"/>
      <c r="X18" s="57"/>
      <c r="Y18" s="58"/>
      <c r="Z18" s="39"/>
      <c r="AA18" s="39"/>
      <c r="AB18" s="39"/>
      <c r="AC18" s="39"/>
      <c r="AD18" s="39"/>
      <c r="AE18" s="39"/>
      <c r="AF18" s="39"/>
      <c r="AG18" s="39"/>
      <c r="AH18" s="39"/>
      <c r="AI18" s="39"/>
      <c r="AJ18" s="39"/>
      <c r="AK18" s="39"/>
      <c r="AL18" s="39"/>
      <c r="AM18" s="39"/>
      <c r="AN18" s="39"/>
      <c r="AO18" s="39"/>
      <c r="AP18" s="39"/>
      <c r="AQ18" s="39"/>
      <c r="AR18" s="39"/>
      <c r="AS18" s="39"/>
    </row>
    <row r="19" spans="1:45" ht="20.25">
      <c r="A19" s="174"/>
      <c r="B19" s="195"/>
      <c r="C19" s="168"/>
      <c r="D19" s="174"/>
      <c r="E19" s="49"/>
      <c r="F19" s="168"/>
      <c r="G19" s="165"/>
      <c r="H19" s="165"/>
      <c r="I19" s="151"/>
      <c r="J19" s="154"/>
      <c r="K19" s="67" t="s">
        <v>37</v>
      </c>
      <c r="L19" s="50"/>
      <c r="M19" s="86">
        <v>0</v>
      </c>
      <c r="N19" s="157"/>
      <c r="O19" s="159"/>
      <c r="P19" s="90"/>
      <c r="Q19" s="89"/>
      <c r="R19" s="151"/>
      <c r="S19" s="154"/>
      <c r="T19" s="55"/>
      <c r="U19" s="56"/>
      <c r="V19" s="56"/>
      <c r="W19" s="57"/>
      <c r="X19" s="57"/>
      <c r="Y19" s="58"/>
      <c r="Z19" s="39"/>
      <c r="AA19" s="39"/>
      <c r="AB19" s="39"/>
      <c r="AC19" s="39"/>
      <c r="AD19" s="39"/>
      <c r="AE19" s="39"/>
      <c r="AF19" s="39"/>
      <c r="AG19" s="39"/>
      <c r="AH19" s="39"/>
      <c r="AI19" s="39"/>
      <c r="AJ19" s="39"/>
      <c r="AK19" s="39"/>
      <c r="AL19" s="39"/>
      <c r="AM19" s="39"/>
      <c r="AN19" s="39"/>
      <c r="AO19" s="39"/>
      <c r="AP19" s="39"/>
      <c r="AQ19" s="39"/>
      <c r="AR19" s="39"/>
      <c r="AS19" s="39"/>
    </row>
    <row r="20" spans="1:45" ht="20.25">
      <c r="A20" s="174"/>
      <c r="B20" s="195"/>
      <c r="C20" s="168"/>
      <c r="D20" s="174"/>
      <c r="E20" s="49"/>
      <c r="F20" s="168"/>
      <c r="G20" s="165"/>
      <c r="H20" s="165"/>
      <c r="I20" s="151"/>
      <c r="J20" s="154"/>
      <c r="K20" s="67" t="s">
        <v>37</v>
      </c>
      <c r="L20" s="50"/>
      <c r="M20" s="86">
        <v>0</v>
      </c>
      <c r="N20" s="157"/>
      <c r="O20" s="160"/>
      <c r="P20" s="90"/>
      <c r="Q20" s="89"/>
      <c r="R20" s="151"/>
      <c r="S20" s="154"/>
      <c r="T20" s="55"/>
      <c r="U20" s="56"/>
      <c r="V20" s="56"/>
      <c r="W20" s="57"/>
      <c r="X20" s="57"/>
      <c r="Y20" s="58"/>
      <c r="Z20" s="39"/>
      <c r="AA20" s="39"/>
      <c r="AB20" s="39"/>
      <c r="AC20" s="39"/>
      <c r="AD20" s="39"/>
      <c r="AE20" s="39"/>
      <c r="AF20" s="39"/>
      <c r="AG20" s="39"/>
      <c r="AH20" s="39"/>
      <c r="AI20" s="39"/>
      <c r="AJ20" s="39"/>
      <c r="AK20" s="39"/>
      <c r="AL20" s="39"/>
      <c r="AM20" s="39"/>
      <c r="AN20" s="39"/>
      <c r="AO20" s="39"/>
      <c r="AP20" s="39"/>
      <c r="AQ20" s="39"/>
      <c r="AR20" s="39"/>
      <c r="AS20" s="39"/>
    </row>
    <row r="21" spans="1:45" ht="20.25">
      <c r="A21" s="174"/>
      <c r="B21" s="195"/>
      <c r="C21" s="168"/>
      <c r="D21" s="174"/>
      <c r="E21" s="49"/>
      <c r="F21" s="168"/>
      <c r="G21" s="165"/>
      <c r="H21" s="165"/>
      <c r="I21" s="151"/>
      <c r="J21" s="154"/>
      <c r="K21" s="67" t="s">
        <v>109</v>
      </c>
      <c r="L21" s="50"/>
      <c r="M21" s="81">
        <v>0</v>
      </c>
      <c r="N21" s="176">
        <f>AVERAGE(M21:M23)</f>
        <v>0</v>
      </c>
      <c r="O21" s="179" t="str">
        <f>IF(N21&lt;=50,"0",IF(AND(N21&gt;=50.01,N21&lt;=75),"1",IF(N21&gt;=75.01,"2")))</f>
        <v>0</v>
      </c>
      <c r="P21" s="90"/>
      <c r="Q21" s="89"/>
      <c r="R21" s="151"/>
      <c r="S21" s="154"/>
      <c r="T21" s="55"/>
      <c r="U21" s="56"/>
      <c r="V21" s="56"/>
      <c r="W21" s="59"/>
      <c r="X21" s="59"/>
      <c r="Y21" s="58"/>
      <c r="Z21" s="39"/>
      <c r="AA21" s="39"/>
      <c r="AB21" s="39"/>
      <c r="AC21" s="39"/>
      <c r="AD21" s="39"/>
      <c r="AE21" s="39"/>
      <c r="AF21" s="39"/>
      <c r="AG21" s="39"/>
      <c r="AH21" s="39"/>
      <c r="AI21" s="39"/>
      <c r="AJ21" s="39"/>
      <c r="AK21" s="39"/>
      <c r="AL21" s="39"/>
      <c r="AM21" s="39"/>
      <c r="AN21" s="39"/>
      <c r="AO21" s="39"/>
      <c r="AP21" s="39"/>
      <c r="AQ21" s="39"/>
      <c r="AR21" s="39"/>
      <c r="AS21" s="39"/>
    </row>
    <row r="22" spans="1:45" ht="20.25">
      <c r="A22" s="174"/>
      <c r="B22" s="195"/>
      <c r="C22" s="168"/>
      <c r="D22" s="174"/>
      <c r="E22" s="49"/>
      <c r="F22" s="168"/>
      <c r="G22" s="165"/>
      <c r="H22" s="165"/>
      <c r="I22" s="151"/>
      <c r="J22" s="154"/>
      <c r="K22" s="67" t="s">
        <v>109</v>
      </c>
      <c r="L22" s="50"/>
      <c r="M22" s="81">
        <v>0</v>
      </c>
      <c r="N22" s="177"/>
      <c r="O22" s="180"/>
      <c r="P22" s="90"/>
      <c r="Q22" s="89"/>
      <c r="R22" s="151"/>
      <c r="S22" s="154"/>
      <c r="T22" s="55"/>
      <c r="U22" s="56"/>
      <c r="V22" s="56"/>
      <c r="W22" s="59"/>
      <c r="X22" s="59"/>
      <c r="Y22" s="58"/>
      <c r="Z22" s="39"/>
      <c r="AA22" s="39"/>
      <c r="AB22" s="39"/>
      <c r="AC22" s="39"/>
      <c r="AD22" s="39"/>
      <c r="AE22" s="39"/>
      <c r="AF22" s="39"/>
      <c r="AG22" s="39"/>
      <c r="AH22" s="39"/>
      <c r="AI22" s="39"/>
      <c r="AJ22" s="39"/>
      <c r="AK22" s="39"/>
      <c r="AL22" s="39"/>
      <c r="AM22" s="39"/>
      <c r="AN22" s="39"/>
      <c r="AO22" s="39"/>
      <c r="AP22" s="39"/>
      <c r="AQ22" s="39"/>
      <c r="AR22" s="39"/>
      <c r="AS22" s="39"/>
    </row>
    <row r="23" spans="1:45" ht="20.25">
      <c r="A23" s="175"/>
      <c r="B23" s="196"/>
      <c r="C23" s="169"/>
      <c r="D23" s="175"/>
      <c r="E23" s="49"/>
      <c r="F23" s="169"/>
      <c r="G23" s="166"/>
      <c r="H23" s="166"/>
      <c r="I23" s="152"/>
      <c r="J23" s="155"/>
      <c r="K23" s="67" t="s">
        <v>109</v>
      </c>
      <c r="L23" s="50"/>
      <c r="M23" s="81">
        <v>0</v>
      </c>
      <c r="N23" s="178"/>
      <c r="O23" s="181"/>
      <c r="P23" s="101"/>
      <c r="Q23" s="102"/>
      <c r="R23" s="152"/>
      <c r="S23" s="155"/>
      <c r="T23" s="55"/>
      <c r="U23" s="56"/>
      <c r="V23" s="56"/>
      <c r="W23" s="59"/>
      <c r="X23" s="59"/>
      <c r="Y23" s="58"/>
      <c r="Z23" s="39"/>
      <c r="AA23" s="39"/>
      <c r="AB23" s="39"/>
      <c r="AC23" s="39"/>
      <c r="AD23" s="39"/>
      <c r="AE23" s="39"/>
      <c r="AF23" s="39"/>
      <c r="AG23" s="39"/>
      <c r="AH23" s="39"/>
      <c r="AI23" s="39"/>
      <c r="AJ23" s="39"/>
      <c r="AK23" s="39"/>
      <c r="AL23" s="39"/>
      <c r="AM23" s="39"/>
      <c r="AN23" s="39"/>
      <c r="AO23" s="39"/>
      <c r="AP23" s="39"/>
      <c r="AQ23" s="39"/>
      <c r="AR23" s="39"/>
      <c r="AS23" s="39"/>
    </row>
    <row r="24" spans="1:45" ht="20.25">
      <c r="A24" s="161">
        <v>4</v>
      </c>
      <c r="B24" s="164"/>
      <c r="C24" s="167"/>
      <c r="D24" s="167"/>
      <c r="E24" s="49"/>
      <c r="F24" s="167"/>
      <c r="G24" s="170">
        <v>1</v>
      </c>
      <c r="H24" s="170">
        <v>1</v>
      </c>
      <c r="I24" s="150" t="str">
        <f>IF(AND(G24=1,H24=1),"Bajo",IF(AND(G24=1,H24=2),"Bajo",IF(AND(G24=1,H24=3),"Moderado",IF(AND(G24=1,H24=4),"Alto",IF(AND(G24=1,H24=5),"Extremo",IF(AND(G24=2,H24=1),"Bajo",IF(AND(G24=2,H24=2),"Bajo",IF(AND(G24=2,H24=3),"Moderado",IF(AND(G24=2,H24=4),"Alto",IF(AND(G24=2,H24=5),"Extremo",IF(AND(G24=3,H24=1),"Bajo",IF(AND(G24=3,H24=2),"Moderado",IF(AND(G24=3,H24=3),"Alto",IF(AND(G24=3,H24=4),"Extremo",IF(AND(G24=3,H24=5),"Extremo",IF(AND(G24=4,H24=1),"Moderado",IF(AND(G24=4,H24=2),"Alto",IF(AND(G24=4,H24=3),"Alto",IF(AND(G24=4,H24=4),"Extremo",IF(AND(G24=4,H24=5),"Extremo",IF(AND(G24=5,H24=1),"Alto",IF(AND(G24=5,H24=2),"Alto",IF(AND(G24=5,H24=3),"Extremo",IF(AND(G24=5,H24=4),"Extremo",IF(AND(G24=5,H24=5),"Extremo")))))))))))))))))))))))))</f>
        <v>Bajo</v>
      </c>
      <c r="J24" s="153"/>
      <c r="K24" s="67" t="s">
        <v>37</v>
      </c>
      <c r="L24" s="50"/>
      <c r="M24" s="86">
        <v>0</v>
      </c>
      <c r="N24" s="156">
        <f>AVERAGE(M24:M26)</f>
        <v>0</v>
      </c>
      <c r="O24" s="158" t="str">
        <f>IF(N24&lt;=50,"0",IF(AND(N24&gt;=50.01,N24&lt;=75),"1",IF(N24&gt;=75.01,"2")))</f>
        <v>0</v>
      </c>
      <c r="P24" s="103">
        <f>G24-O24</f>
        <v>1</v>
      </c>
      <c r="Q24" s="104">
        <f>H24-O27</f>
        <v>1</v>
      </c>
      <c r="R24" s="150" t="str">
        <f>IF(AND(P24=1,Q24=1),"Bajo",IF(AND(P24=1,Q24=2),"Bajo",IF(AND(P24=1,Q24=3),"Moderado",IF(AND(P24=1,Q24=4),"Alto",IF(AND(P24=1,Q24=5),"Extremo",IF(AND(P24=2,Q24=1),"Bajo",IF(AND(P24=2,Q24=2),"Bajo",IF(AND(P24=2,Q24=3),"Moderado",IF(AND(P24=2,Q24=4),"Alto",IF(AND(P24=2,Q24=5),"Extremo",IF(AND(P24=3,Q24=1),"Bajo",IF(AND(P24=3,Q24=2),"Moderado",IF(AND(P24=3,Q24=3),"Alto",IF(AND(P24=3,Q24=4),"Extremo",IF(AND(P24=3,Q24=5),"Extremo",IF(AND(P24=4,Q24=1),"Moderado",IF(AND(P24=4,Q24=2),"Alto",IF(AND(P24=4,Q24=3),"Alto",IF(AND(P24=4,Q24=4),"Extremo",IF(AND(P24=4,Q24=5),"Extremo",IF(AND(P24=5,Q24=1),"Alto",IF(AND(P24=5,Q24=2),"Alto",IF(AND(P24=5,Q24=3),"Extremo",IF(AND(P24=5,Q24=4),"Extremo",IF(AND(P24=5,Q24=5),"Extremo")))))))))))))))))))))))))</f>
        <v>Bajo</v>
      </c>
      <c r="S24" s="173"/>
      <c r="T24" s="55"/>
      <c r="U24" s="56"/>
      <c r="V24" s="56"/>
      <c r="W24" s="57"/>
      <c r="X24" s="57"/>
      <c r="Y24" s="58"/>
      <c r="Z24" s="39"/>
      <c r="AA24" s="39"/>
      <c r="AB24" s="39"/>
      <c r="AC24" s="39"/>
      <c r="AD24" s="39"/>
      <c r="AE24" s="39"/>
      <c r="AF24" s="39"/>
      <c r="AG24" s="39"/>
      <c r="AH24" s="39"/>
      <c r="AI24" s="39"/>
      <c r="AJ24" s="39"/>
      <c r="AK24" s="39"/>
      <c r="AL24" s="39"/>
      <c r="AM24" s="39"/>
      <c r="AN24" s="39"/>
      <c r="AO24" s="39"/>
      <c r="AP24" s="39"/>
      <c r="AQ24" s="39"/>
      <c r="AR24" s="39"/>
      <c r="AS24" s="39"/>
    </row>
    <row r="25" spans="1:45" ht="20.25">
      <c r="A25" s="174"/>
      <c r="B25" s="165"/>
      <c r="C25" s="168"/>
      <c r="D25" s="174"/>
      <c r="E25" s="49"/>
      <c r="F25" s="168"/>
      <c r="G25" s="165"/>
      <c r="H25" s="165"/>
      <c r="I25" s="151"/>
      <c r="J25" s="154"/>
      <c r="K25" s="67" t="s">
        <v>37</v>
      </c>
      <c r="L25" s="50"/>
      <c r="M25" s="86">
        <v>0</v>
      </c>
      <c r="N25" s="157"/>
      <c r="O25" s="159"/>
      <c r="P25" s="90"/>
      <c r="Q25" s="89"/>
      <c r="R25" s="151"/>
      <c r="S25" s="174"/>
      <c r="T25" s="55"/>
      <c r="U25" s="56"/>
      <c r="V25" s="56"/>
      <c r="W25" s="57"/>
      <c r="X25" s="57"/>
      <c r="Y25" s="58"/>
      <c r="Z25" s="39"/>
      <c r="AA25" s="39"/>
      <c r="AB25" s="39"/>
      <c r="AC25" s="39"/>
      <c r="AD25" s="39"/>
      <c r="AE25" s="39"/>
      <c r="AF25" s="39"/>
      <c r="AG25" s="39"/>
      <c r="AH25" s="39"/>
      <c r="AI25" s="39"/>
      <c r="AJ25" s="39"/>
      <c r="AK25" s="39"/>
      <c r="AL25" s="39"/>
      <c r="AM25" s="39"/>
      <c r="AN25" s="39"/>
      <c r="AO25" s="39"/>
      <c r="AP25" s="39"/>
      <c r="AQ25" s="39"/>
      <c r="AR25" s="39"/>
      <c r="AS25" s="39"/>
    </row>
    <row r="26" spans="1:45" ht="20.25">
      <c r="A26" s="174"/>
      <c r="B26" s="165"/>
      <c r="C26" s="168"/>
      <c r="D26" s="174"/>
      <c r="E26" s="49"/>
      <c r="F26" s="168"/>
      <c r="G26" s="165"/>
      <c r="H26" s="165"/>
      <c r="I26" s="151"/>
      <c r="J26" s="154"/>
      <c r="K26" s="67" t="s">
        <v>37</v>
      </c>
      <c r="L26" s="50"/>
      <c r="M26" s="86">
        <v>0</v>
      </c>
      <c r="N26" s="157"/>
      <c r="O26" s="160"/>
      <c r="P26" s="90"/>
      <c r="Q26" s="89"/>
      <c r="R26" s="151"/>
      <c r="S26" s="174"/>
      <c r="T26" s="55"/>
      <c r="U26" s="56"/>
      <c r="V26" s="56"/>
      <c r="W26" s="57"/>
      <c r="X26" s="57"/>
      <c r="Y26" s="58"/>
      <c r="Z26" s="39"/>
      <c r="AA26" s="39"/>
      <c r="AB26" s="39"/>
      <c r="AC26" s="39"/>
      <c r="AD26" s="39"/>
      <c r="AE26" s="39"/>
      <c r="AF26" s="39"/>
      <c r="AG26" s="39"/>
      <c r="AH26" s="39"/>
      <c r="AI26" s="39"/>
      <c r="AJ26" s="39"/>
      <c r="AK26" s="39"/>
      <c r="AL26" s="39"/>
      <c r="AM26" s="39"/>
      <c r="AN26" s="39"/>
      <c r="AO26" s="39"/>
      <c r="AP26" s="39"/>
      <c r="AQ26" s="39"/>
      <c r="AR26" s="39"/>
      <c r="AS26" s="39"/>
    </row>
    <row r="27" spans="1:45" ht="20.25">
      <c r="A27" s="174"/>
      <c r="B27" s="165"/>
      <c r="C27" s="168"/>
      <c r="D27" s="174"/>
      <c r="E27" s="49"/>
      <c r="F27" s="168"/>
      <c r="G27" s="165"/>
      <c r="H27" s="165"/>
      <c r="I27" s="151"/>
      <c r="J27" s="154"/>
      <c r="K27" s="67" t="s">
        <v>109</v>
      </c>
      <c r="L27" s="50"/>
      <c r="M27" s="81">
        <v>0</v>
      </c>
      <c r="N27" s="176">
        <f>AVERAGE(M27:M29)</f>
        <v>0</v>
      </c>
      <c r="O27" s="179" t="str">
        <f>IF(N27&lt;=50,"0",IF(AND(N27&gt;=50.01,N27&lt;=75),"1",IF(N27&gt;=75.01,"2")))</f>
        <v>0</v>
      </c>
      <c r="P27" s="90"/>
      <c r="Q27" s="89"/>
      <c r="R27" s="151"/>
      <c r="S27" s="174"/>
      <c r="T27" s="55"/>
      <c r="U27" s="56"/>
      <c r="V27" s="56"/>
      <c r="W27" s="59"/>
      <c r="X27" s="59"/>
      <c r="Y27" s="58"/>
      <c r="Z27" s="39"/>
      <c r="AA27" s="39"/>
      <c r="AB27" s="39"/>
      <c r="AC27" s="39"/>
      <c r="AD27" s="39"/>
      <c r="AE27" s="39"/>
      <c r="AF27" s="39"/>
      <c r="AG27" s="39"/>
      <c r="AH27" s="39"/>
      <c r="AI27" s="39"/>
      <c r="AJ27" s="39"/>
      <c r="AK27" s="39"/>
      <c r="AL27" s="39"/>
      <c r="AM27" s="39"/>
      <c r="AN27" s="39"/>
      <c r="AO27" s="39"/>
      <c r="AP27" s="39"/>
      <c r="AQ27" s="39"/>
      <c r="AR27" s="39"/>
      <c r="AS27" s="39"/>
    </row>
    <row r="28" spans="1:45" ht="20.25">
      <c r="A28" s="174"/>
      <c r="B28" s="165"/>
      <c r="C28" s="168"/>
      <c r="D28" s="174"/>
      <c r="E28" s="49"/>
      <c r="F28" s="168"/>
      <c r="G28" s="165"/>
      <c r="H28" s="165"/>
      <c r="I28" s="151"/>
      <c r="J28" s="154"/>
      <c r="K28" s="67" t="s">
        <v>109</v>
      </c>
      <c r="L28" s="50"/>
      <c r="M28" s="81">
        <v>0</v>
      </c>
      <c r="N28" s="177"/>
      <c r="O28" s="180"/>
      <c r="P28" s="90"/>
      <c r="Q28" s="89"/>
      <c r="R28" s="151"/>
      <c r="S28" s="174"/>
      <c r="T28" s="55"/>
      <c r="U28" s="56"/>
      <c r="V28" s="56"/>
      <c r="W28" s="59"/>
      <c r="X28" s="59"/>
      <c r="Y28" s="58"/>
      <c r="Z28" s="39"/>
      <c r="AA28" s="39"/>
      <c r="AB28" s="39"/>
      <c r="AC28" s="39"/>
      <c r="AD28" s="39"/>
      <c r="AE28" s="39"/>
      <c r="AF28" s="39"/>
      <c r="AG28" s="39"/>
      <c r="AH28" s="39"/>
      <c r="AI28" s="39"/>
      <c r="AJ28" s="39"/>
      <c r="AK28" s="39"/>
      <c r="AL28" s="39"/>
      <c r="AM28" s="39"/>
      <c r="AN28" s="39"/>
      <c r="AO28" s="39"/>
      <c r="AP28" s="39"/>
      <c r="AQ28" s="39"/>
      <c r="AR28" s="39"/>
      <c r="AS28" s="39"/>
    </row>
    <row r="29" spans="1:45" ht="20.25">
      <c r="A29" s="175"/>
      <c r="B29" s="166"/>
      <c r="C29" s="169"/>
      <c r="D29" s="175"/>
      <c r="E29" s="49"/>
      <c r="F29" s="169"/>
      <c r="G29" s="166"/>
      <c r="H29" s="166"/>
      <c r="I29" s="152"/>
      <c r="J29" s="155"/>
      <c r="K29" s="67" t="s">
        <v>109</v>
      </c>
      <c r="L29" s="50"/>
      <c r="M29" s="81">
        <v>0</v>
      </c>
      <c r="N29" s="178"/>
      <c r="O29" s="181"/>
      <c r="P29" s="101"/>
      <c r="Q29" s="102"/>
      <c r="R29" s="152"/>
      <c r="S29" s="175"/>
      <c r="T29" s="55"/>
      <c r="U29" s="56"/>
      <c r="V29" s="56"/>
      <c r="W29" s="59"/>
      <c r="X29" s="59"/>
      <c r="Y29" s="58"/>
      <c r="Z29" s="39"/>
      <c r="AA29" s="39"/>
      <c r="AB29" s="39"/>
      <c r="AC29" s="39"/>
      <c r="AD29" s="39"/>
      <c r="AE29" s="39"/>
      <c r="AF29" s="39"/>
      <c r="AG29" s="39"/>
      <c r="AH29" s="39"/>
      <c r="AI29" s="39"/>
      <c r="AJ29" s="39"/>
      <c r="AK29" s="39"/>
      <c r="AL29" s="39"/>
      <c r="AM29" s="39"/>
      <c r="AN29" s="39"/>
      <c r="AO29" s="39"/>
      <c r="AP29" s="39"/>
      <c r="AQ29" s="39"/>
      <c r="AR29" s="39"/>
      <c r="AS29" s="39"/>
    </row>
    <row r="30" spans="1:45" ht="21" customHeight="1">
      <c r="A30" s="161">
        <v>5</v>
      </c>
      <c r="B30" s="164"/>
      <c r="C30" s="167"/>
      <c r="D30" s="167"/>
      <c r="E30" s="50"/>
      <c r="F30" s="167"/>
      <c r="G30" s="170">
        <v>1</v>
      </c>
      <c r="H30" s="170">
        <v>1</v>
      </c>
      <c r="I30" s="150" t="str">
        <f>IF(AND(G30=1,H30=1),"Bajo",IF(AND(G30=1,H30=2),"Bajo",IF(AND(G30=1,H30=3),"Moderado",IF(AND(G30=1,H30=4),"Alto",IF(AND(G30=1,H30=5),"Extremo",IF(AND(G30=2,H30=1),"Bajo",IF(AND(G30=2,H30=2),"Bajo",IF(AND(G30=2,H30=3),"Moderado",IF(AND(G30=2,H30=4),"Alto",IF(AND(G30=2,H30=5),"Extremo",IF(AND(G30=3,H30=1),"Bajo",IF(AND(G30=3,H30=2),"Moderado",IF(AND(G30=3,H30=3),"Alto",IF(AND(G30=3,H30=4),"Extremo",IF(AND(G30=3,H30=5),"Extremo",IF(AND(G30=4,H30=1),"Moderado",IF(AND(G30=4,H30=2),"Alto",IF(AND(G30=4,H30=3),"Alto",IF(AND(G30=4,H30=4),"Extremo",IF(AND(G30=4,H30=5),"Extremo",IF(AND(G30=5,H30=1),"Alto",IF(AND(G30=5,H30=2),"Alto",IF(AND(G30=5,H30=3),"Extremo",IF(AND(G30=5,H30=4),"Extremo",IF(AND(G30=5,H30=5),"Extremo")))))))))))))))))))))))))</f>
        <v>Bajo</v>
      </c>
      <c r="J30" s="153"/>
      <c r="K30" s="67" t="s">
        <v>37</v>
      </c>
      <c r="L30" s="50"/>
      <c r="M30" s="87">
        <v>0</v>
      </c>
      <c r="N30" s="156">
        <f>AVERAGE(M30:M32)</f>
        <v>0</v>
      </c>
      <c r="O30" s="158" t="str">
        <f>IF(N30&lt;=50,"0",IF(AND(N30&gt;=50.01,N30&lt;=75),"1",IF(N30&gt;=75.01,"2")))</f>
        <v>0</v>
      </c>
      <c r="P30" s="103">
        <f>G30-O30</f>
        <v>1</v>
      </c>
      <c r="Q30" s="104">
        <f>H30-O33</f>
        <v>1</v>
      </c>
      <c r="R30" s="150" t="str">
        <f>IF(AND(P30=1,Q30=1),"Bajo",IF(AND(P30=1,Q30=2),"Bajo",IF(AND(P30=1,Q30=3),"Moderado",IF(AND(P30=1,Q30=4),"Alto",IF(AND(P30=1,Q30=5),"Extremo",IF(AND(P30=2,Q30=1),"Bajo",IF(AND(P30=2,Q30=2),"Bajo",IF(AND(P30=2,Q30=3),"Moderado",IF(AND(P30=2,Q30=4),"Alto",IF(AND(P30=2,Q30=5),"Extremo",IF(AND(P30=3,Q30=1),"Bajo",IF(AND(P30=3,Q30=2),"Moderado",IF(AND(P30=3,Q30=3),"Alto",IF(AND(P30=3,Q30=4),"Extremo",IF(AND(P30=3,Q30=5),"Extremo",IF(AND(P30=4,Q30=1),"Moderado",IF(AND(P30=4,Q30=2),"Alto",IF(AND(P30=4,Q30=3),"Alto",IF(AND(P30=4,Q30=4),"Extremo",IF(AND(P30=4,Q30=5),"Extremo",IF(AND(P30=5,Q30=1),"Alto",IF(AND(P30=5,Q30=2),"Alto",IF(AND(P30=5,Q30=3),"Extremo",IF(AND(P30=5,Q30=4),"Extremo",IF(AND(P30=5,Q30=5),"Extremo")))))))))))))))))))))))))</f>
        <v>Bajo</v>
      </c>
      <c r="S30" s="173"/>
      <c r="T30" s="60"/>
      <c r="U30" s="56"/>
      <c r="V30" s="56"/>
      <c r="W30" s="62"/>
      <c r="X30" s="61"/>
      <c r="Y30" s="58"/>
      <c r="Z30" s="39"/>
      <c r="AA30" s="39"/>
      <c r="AB30" s="39"/>
      <c r="AC30" s="39"/>
      <c r="AD30" s="39"/>
      <c r="AE30" s="39"/>
      <c r="AF30" s="39"/>
      <c r="AG30" s="39"/>
      <c r="AH30" s="39"/>
      <c r="AI30" s="39"/>
      <c r="AJ30" s="39"/>
      <c r="AK30" s="39"/>
      <c r="AL30" s="39"/>
      <c r="AM30" s="39"/>
      <c r="AN30" s="39"/>
      <c r="AO30" s="39"/>
      <c r="AP30" s="39"/>
      <c r="AQ30" s="39"/>
      <c r="AR30" s="39"/>
      <c r="AS30" s="39"/>
    </row>
    <row r="31" spans="1:45" ht="20.25">
      <c r="A31" s="162"/>
      <c r="B31" s="165"/>
      <c r="C31" s="168"/>
      <c r="D31" s="168"/>
      <c r="E31" s="51"/>
      <c r="F31" s="168"/>
      <c r="G31" s="171"/>
      <c r="H31" s="171"/>
      <c r="I31" s="151"/>
      <c r="J31" s="154"/>
      <c r="K31" s="67" t="s">
        <v>37</v>
      </c>
      <c r="L31" s="51"/>
      <c r="M31" s="88">
        <v>0</v>
      </c>
      <c r="N31" s="157"/>
      <c r="O31" s="159"/>
      <c r="P31" s="90"/>
      <c r="Q31" s="89"/>
      <c r="R31" s="151"/>
      <c r="S31" s="174"/>
      <c r="T31" s="63"/>
      <c r="U31" s="56"/>
      <c r="V31" s="56"/>
      <c r="W31" s="65"/>
      <c r="X31" s="64"/>
      <c r="Y31" s="58"/>
      <c r="Z31" s="39"/>
      <c r="AA31" s="39"/>
      <c r="AB31" s="39"/>
      <c r="AC31" s="39"/>
      <c r="AD31" s="39"/>
      <c r="AE31" s="39"/>
      <c r="AF31" s="39"/>
      <c r="AG31" s="39"/>
      <c r="AH31" s="39"/>
      <c r="AI31" s="39"/>
      <c r="AJ31" s="39"/>
      <c r="AK31" s="39"/>
      <c r="AL31" s="39"/>
      <c r="AM31" s="39"/>
      <c r="AN31" s="39"/>
      <c r="AO31" s="39"/>
      <c r="AP31" s="39"/>
      <c r="AQ31" s="39"/>
      <c r="AR31" s="39"/>
      <c r="AS31" s="39"/>
    </row>
    <row r="32" spans="1:45" ht="20.25">
      <c r="A32" s="162"/>
      <c r="B32" s="165"/>
      <c r="C32" s="168"/>
      <c r="D32" s="168"/>
      <c r="E32" s="51"/>
      <c r="F32" s="168"/>
      <c r="G32" s="171"/>
      <c r="H32" s="171"/>
      <c r="I32" s="151"/>
      <c r="J32" s="154"/>
      <c r="K32" s="67" t="s">
        <v>37</v>
      </c>
      <c r="L32" s="51"/>
      <c r="M32" s="88">
        <v>0</v>
      </c>
      <c r="N32" s="157"/>
      <c r="O32" s="160"/>
      <c r="P32" s="90"/>
      <c r="Q32" s="89"/>
      <c r="R32" s="151"/>
      <c r="S32" s="174"/>
      <c r="T32" s="63"/>
      <c r="U32" s="56"/>
      <c r="V32" s="56"/>
      <c r="W32" s="65"/>
      <c r="X32" s="64"/>
      <c r="Y32" s="58"/>
      <c r="Z32" s="39"/>
      <c r="AA32" s="39"/>
      <c r="AB32" s="39"/>
      <c r="AC32" s="39"/>
      <c r="AD32" s="39"/>
      <c r="AE32" s="39"/>
      <c r="AF32" s="39"/>
      <c r="AG32" s="39"/>
      <c r="AH32" s="39"/>
      <c r="AI32" s="39"/>
      <c r="AJ32" s="39"/>
      <c r="AK32" s="39"/>
      <c r="AL32" s="39"/>
      <c r="AM32" s="39"/>
      <c r="AN32" s="39"/>
      <c r="AO32" s="39"/>
      <c r="AP32" s="39"/>
      <c r="AQ32" s="39"/>
      <c r="AR32" s="39"/>
      <c r="AS32" s="39"/>
    </row>
    <row r="33" spans="1:45" ht="20.25">
      <c r="A33" s="162"/>
      <c r="B33" s="165"/>
      <c r="C33" s="168"/>
      <c r="D33" s="168"/>
      <c r="E33" s="51"/>
      <c r="F33" s="168"/>
      <c r="G33" s="171"/>
      <c r="H33" s="171"/>
      <c r="I33" s="151"/>
      <c r="J33" s="154"/>
      <c r="K33" s="67" t="s">
        <v>109</v>
      </c>
      <c r="L33" s="51"/>
      <c r="M33" s="82">
        <v>0</v>
      </c>
      <c r="N33" s="176">
        <f>AVERAGE(M33:M35)</f>
        <v>0</v>
      </c>
      <c r="O33" s="179" t="str">
        <f>IF(N33&lt;=50,"0",IF(AND(N33&gt;=50.01,N33&lt;=75),"1",IF(N33&gt;=75.01,"2")))</f>
        <v>0</v>
      </c>
      <c r="P33" s="90"/>
      <c r="Q33" s="89"/>
      <c r="R33" s="151"/>
      <c r="S33" s="174"/>
      <c r="T33" s="63"/>
      <c r="U33" s="56"/>
      <c r="V33" s="56"/>
      <c r="W33" s="66"/>
      <c r="X33" s="64"/>
      <c r="Y33" s="58"/>
      <c r="Z33" s="39"/>
      <c r="AA33" s="39"/>
      <c r="AB33" s="39"/>
      <c r="AC33" s="39"/>
      <c r="AD33" s="39"/>
      <c r="AE33" s="39"/>
      <c r="AF33" s="39"/>
      <c r="AG33" s="39"/>
      <c r="AH33" s="39"/>
      <c r="AI33" s="39"/>
      <c r="AJ33" s="39"/>
      <c r="AK33" s="39"/>
      <c r="AL33" s="39"/>
      <c r="AM33" s="39"/>
      <c r="AN33" s="39"/>
      <c r="AO33" s="39"/>
      <c r="AP33" s="39"/>
      <c r="AQ33" s="39"/>
      <c r="AR33" s="39"/>
      <c r="AS33" s="39"/>
    </row>
    <row r="34" spans="1:45" ht="20.25">
      <c r="A34" s="162"/>
      <c r="B34" s="165"/>
      <c r="C34" s="168"/>
      <c r="D34" s="168"/>
      <c r="E34" s="51"/>
      <c r="F34" s="168"/>
      <c r="G34" s="171"/>
      <c r="H34" s="171"/>
      <c r="I34" s="151"/>
      <c r="J34" s="154"/>
      <c r="K34" s="67" t="s">
        <v>109</v>
      </c>
      <c r="L34" s="51"/>
      <c r="M34" s="82">
        <v>0</v>
      </c>
      <c r="N34" s="177"/>
      <c r="O34" s="180"/>
      <c r="P34" s="90"/>
      <c r="Q34" s="89"/>
      <c r="R34" s="151"/>
      <c r="S34" s="174"/>
      <c r="T34" s="63"/>
      <c r="U34" s="56"/>
      <c r="V34" s="56"/>
      <c r="W34" s="66"/>
      <c r="X34" s="64"/>
      <c r="Y34" s="58"/>
      <c r="Z34" s="39"/>
      <c r="AA34" s="39"/>
      <c r="AB34" s="39"/>
      <c r="AC34" s="39"/>
      <c r="AD34" s="39"/>
      <c r="AE34" s="39"/>
      <c r="AF34" s="39"/>
      <c r="AG34" s="39"/>
      <c r="AH34" s="39"/>
      <c r="AI34" s="39"/>
      <c r="AJ34" s="39"/>
      <c r="AK34" s="39"/>
      <c r="AL34" s="39"/>
      <c r="AM34" s="39"/>
      <c r="AN34" s="39"/>
      <c r="AO34" s="39"/>
      <c r="AP34" s="39"/>
      <c r="AQ34" s="39"/>
      <c r="AR34" s="39"/>
      <c r="AS34" s="39"/>
    </row>
    <row r="35" spans="1:45" ht="20.25">
      <c r="A35" s="163"/>
      <c r="B35" s="166"/>
      <c r="C35" s="169"/>
      <c r="D35" s="169"/>
      <c r="E35" s="51"/>
      <c r="F35" s="169"/>
      <c r="G35" s="172"/>
      <c r="H35" s="172"/>
      <c r="I35" s="152"/>
      <c r="J35" s="155"/>
      <c r="K35" s="67" t="s">
        <v>109</v>
      </c>
      <c r="L35" s="51"/>
      <c r="M35" s="82">
        <v>0</v>
      </c>
      <c r="N35" s="178"/>
      <c r="O35" s="181"/>
      <c r="P35" s="101"/>
      <c r="Q35" s="102"/>
      <c r="R35" s="152"/>
      <c r="S35" s="175"/>
      <c r="T35" s="63"/>
      <c r="U35" s="56"/>
      <c r="V35" s="56"/>
      <c r="W35" s="66"/>
      <c r="X35" s="64"/>
      <c r="Y35" s="58"/>
      <c r="Z35" s="39"/>
      <c r="AA35" s="39"/>
      <c r="AB35" s="39"/>
      <c r="AC35" s="39"/>
      <c r="AD35" s="39"/>
      <c r="AE35" s="39"/>
      <c r="AF35" s="39"/>
      <c r="AG35" s="39"/>
      <c r="AH35" s="39"/>
      <c r="AI35" s="39"/>
      <c r="AJ35" s="39"/>
      <c r="AK35" s="39"/>
      <c r="AL35" s="39"/>
      <c r="AM35" s="39"/>
      <c r="AN35" s="39"/>
      <c r="AO35" s="39"/>
      <c r="AP35" s="39"/>
      <c r="AQ35" s="39"/>
      <c r="AR35" s="39"/>
      <c r="AS35" s="39"/>
    </row>
    <row r="36" spans="1:45" ht="20.25">
      <c r="A36" s="161">
        <v>6</v>
      </c>
      <c r="B36" s="164"/>
      <c r="C36" s="167"/>
      <c r="D36" s="167"/>
      <c r="E36" s="50"/>
      <c r="F36" s="167"/>
      <c r="G36" s="170">
        <v>1</v>
      </c>
      <c r="H36" s="170">
        <v>1</v>
      </c>
      <c r="I36" s="150" t="str">
        <f>IF(AND(G36=1,H36=1),"Bajo",IF(AND(G36=1,H36=2),"Bajo",IF(AND(G36=1,H36=3),"Moderado",IF(AND(G36=1,H36=4),"Alto",IF(AND(G36=1,H36=5),"Extremo",IF(AND(G36=2,H36=1),"Bajo",IF(AND(G36=2,H36=2),"Bajo",IF(AND(G36=2,H36=3),"Moderado",IF(AND(G36=2,H36=4),"Alto",IF(AND(G36=2,H36=5),"Extremo",IF(AND(G36=3,H36=1),"Bajo",IF(AND(G36=3,H36=2),"Moderado",IF(AND(G36=3,H36=3),"Alto",IF(AND(G36=3,H36=4),"Extremo",IF(AND(G36=3,H36=5),"Extremo",IF(AND(G36=4,H36=1),"Moderado",IF(AND(G36=4,H36=2),"Alto",IF(AND(G36=4,H36=3),"Alto",IF(AND(G36=4,H36=4),"Extremo",IF(AND(G36=4,H36=5),"Extremo",IF(AND(G36=5,H36=1),"Alto",IF(AND(G36=5,H36=2),"Alto",IF(AND(G36=5,H36=3),"Extremo",IF(AND(G36=5,H36=4),"Extremo",IF(AND(G36=5,H36=5),"Extremo")))))))))))))))))))))))))</f>
        <v>Bajo</v>
      </c>
      <c r="J36" s="153"/>
      <c r="K36" s="67" t="s">
        <v>37</v>
      </c>
      <c r="L36" s="50"/>
      <c r="M36" s="87">
        <v>0</v>
      </c>
      <c r="N36" s="156">
        <f>AVERAGE(M36:M38)</f>
        <v>0</v>
      </c>
      <c r="O36" s="158" t="str">
        <f>IF(N36&lt;=50,"0",IF(AND(N36&gt;=50.01,N36&lt;=75),"1",IF(N36&gt;=75.01,"2")))</f>
        <v>0</v>
      </c>
      <c r="P36" s="103">
        <f>G36-O36</f>
        <v>1</v>
      </c>
      <c r="Q36" s="104">
        <f>H36-O39</f>
        <v>1</v>
      </c>
      <c r="R36" s="150" t="str">
        <f>IF(AND(P36=1,Q36=1),"Bajo",IF(AND(P36=1,Q36=2),"Bajo",IF(AND(P36=1,Q36=3),"Moderado",IF(AND(P36=1,Q36=4),"Alto",IF(AND(P36=1,Q36=5),"Extremo",IF(AND(P36=2,Q36=1),"Bajo",IF(AND(P36=2,Q36=2),"Bajo",IF(AND(P36=2,Q36=3),"Moderado",IF(AND(P36=2,Q36=4),"Alto",IF(AND(P36=2,Q36=5),"Extremo",IF(AND(P36=3,Q36=1),"Bajo",IF(AND(P36=3,Q36=2),"Moderado",IF(AND(P36=3,Q36=3),"Alto",IF(AND(P36=3,Q36=4),"Extremo",IF(AND(P36=3,Q36=5),"Extremo",IF(AND(P36=4,Q36=1),"Moderado",IF(AND(P36=4,Q36=2),"Alto",IF(AND(P36=4,Q36=3),"Alto",IF(AND(P36=4,Q36=4),"Extremo",IF(AND(P36=4,Q36=5),"Extremo",IF(AND(P36=5,Q36=1),"Alto",IF(AND(P36=5,Q36=2),"Alto",IF(AND(P36=5,Q36=3),"Extremo",IF(AND(P36=5,Q36=4),"Extremo",IF(AND(P36=5,Q36=5),"Extremo")))))))))))))))))))))))))</f>
        <v>Bajo</v>
      </c>
      <c r="S36" s="173"/>
      <c r="T36" s="60"/>
      <c r="U36" s="56"/>
      <c r="V36" s="56"/>
      <c r="W36" s="62"/>
      <c r="X36" s="61"/>
      <c r="Y36" s="58"/>
      <c r="Z36" s="39"/>
      <c r="AA36" s="39"/>
      <c r="AB36" s="39"/>
      <c r="AC36" s="39"/>
      <c r="AD36" s="39"/>
      <c r="AE36" s="39"/>
      <c r="AF36" s="39"/>
      <c r="AG36" s="39"/>
      <c r="AH36" s="39"/>
      <c r="AI36" s="39"/>
      <c r="AJ36" s="39"/>
      <c r="AK36" s="39"/>
      <c r="AL36" s="39"/>
      <c r="AM36" s="39"/>
      <c r="AN36" s="39"/>
      <c r="AO36" s="39"/>
      <c r="AP36" s="39"/>
      <c r="AQ36" s="39"/>
      <c r="AR36" s="39"/>
      <c r="AS36" s="39"/>
    </row>
    <row r="37" spans="1:45" ht="20.25">
      <c r="A37" s="174"/>
      <c r="B37" s="165"/>
      <c r="C37" s="168"/>
      <c r="D37" s="168"/>
      <c r="E37" s="51"/>
      <c r="F37" s="168"/>
      <c r="G37" s="171"/>
      <c r="H37" s="171"/>
      <c r="I37" s="151"/>
      <c r="J37" s="154"/>
      <c r="K37" s="67" t="s">
        <v>37</v>
      </c>
      <c r="L37" s="51"/>
      <c r="M37" s="88">
        <v>0</v>
      </c>
      <c r="N37" s="157"/>
      <c r="O37" s="159"/>
      <c r="P37" s="90"/>
      <c r="Q37" s="89"/>
      <c r="R37" s="151"/>
      <c r="S37" s="174"/>
      <c r="T37" s="63"/>
      <c r="U37" s="56"/>
      <c r="V37" s="56"/>
      <c r="W37" s="65"/>
      <c r="X37" s="64"/>
      <c r="Y37" s="58"/>
      <c r="Z37" s="39"/>
      <c r="AA37" s="39"/>
      <c r="AB37" s="39"/>
      <c r="AC37" s="39"/>
      <c r="AD37" s="39"/>
      <c r="AE37" s="39"/>
      <c r="AF37" s="39"/>
      <c r="AG37" s="39"/>
      <c r="AH37" s="39"/>
      <c r="AI37" s="39"/>
      <c r="AJ37" s="39"/>
      <c r="AK37" s="39"/>
      <c r="AL37" s="39"/>
      <c r="AM37" s="39"/>
      <c r="AN37" s="39"/>
      <c r="AO37" s="39"/>
      <c r="AP37" s="39"/>
      <c r="AQ37" s="39"/>
      <c r="AR37" s="39"/>
      <c r="AS37" s="39"/>
    </row>
    <row r="38" spans="1:45" ht="20.25">
      <c r="A38" s="174"/>
      <c r="B38" s="165"/>
      <c r="C38" s="168"/>
      <c r="D38" s="168"/>
      <c r="E38" s="51"/>
      <c r="F38" s="168"/>
      <c r="G38" s="171"/>
      <c r="H38" s="171"/>
      <c r="I38" s="151"/>
      <c r="J38" s="154"/>
      <c r="K38" s="67" t="s">
        <v>37</v>
      </c>
      <c r="L38" s="51"/>
      <c r="M38" s="88">
        <v>0</v>
      </c>
      <c r="N38" s="157"/>
      <c r="O38" s="160"/>
      <c r="P38" s="90"/>
      <c r="Q38" s="89"/>
      <c r="R38" s="151"/>
      <c r="S38" s="174"/>
      <c r="T38" s="63"/>
      <c r="U38" s="56"/>
      <c r="V38" s="56"/>
      <c r="W38" s="65"/>
      <c r="X38" s="64"/>
      <c r="Y38" s="58"/>
      <c r="Z38" s="39"/>
      <c r="AA38" s="39"/>
      <c r="AB38" s="39"/>
      <c r="AC38" s="39"/>
      <c r="AD38" s="39"/>
      <c r="AE38" s="39"/>
      <c r="AF38" s="39"/>
      <c r="AG38" s="39"/>
      <c r="AH38" s="39"/>
      <c r="AI38" s="39"/>
      <c r="AJ38" s="39"/>
      <c r="AK38" s="39"/>
      <c r="AL38" s="39"/>
      <c r="AM38" s="39"/>
      <c r="AN38" s="39"/>
      <c r="AO38" s="39"/>
      <c r="AP38" s="39"/>
      <c r="AQ38" s="39"/>
      <c r="AR38" s="39"/>
      <c r="AS38" s="39"/>
    </row>
    <row r="39" spans="1:45" ht="20.25">
      <c r="A39" s="174"/>
      <c r="B39" s="165"/>
      <c r="C39" s="168"/>
      <c r="D39" s="168"/>
      <c r="E39" s="51"/>
      <c r="F39" s="168"/>
      <c r="G39" s="171"/>
      <c r="H39" s="171"/>
      <c r="I39" s="151"/>
      <c r="J39" s="154"/>
      <c r="K39" s="67" t="s">
        <v>109</v>
      </c>
      <c r="L39" s="51"/>
      <c r="M39" s="82">
        <v>0</v>
      </c>
      <c r="N39" s="176">
        <f>AVERAGE(M39:M41)</f>
        <v>0</v>
      </c>
      <c r="O39" s="179" t="str">
        <f>IF(N39&lt;=50,"0",IF(AND(N39&gt;=50.01,N39&lt;=75),"1",IF(N39&gt;=75.01,"2")))</f>
        <v>0</v>
      </c>
      <c r="P39" s="90"/>
      <c r="Q39" s="89"/>
      <c r="R39" s="151"/>
      <c r="S39" s="174"/>
      <c r="T39" s="63"/>
      <c r="U39" s="56"/>
      <c r="V39" s="56"/>
      <c r="W39" s="66"/>
      <c r="X39" s="64"/>
      <c r="Y39" s="58"/>
      <c r="Z39" s="39"/>
      <c r="AA39" s="39"/>
      <c r="AB39" s="39"/>
      <c r="AC39" s="39"/>
      <c r="AD39" s="39"/>
      <c r="AE39" s="39"/>
      <c r="AF39" s="39"/>
      <c r="AG39" s="39"/>
      <c r="AH39" s="39"/>
      <c r="AI39" s="39"/>
      <c r="AJ39" s="39"/>
      <c r="AK39" s="39"/>
      <c r="AL39" s="39"/>
      <c r="AM39" s="39"/>
      <c r="AN39" s="39"/>
      <c r="AO39" s="39"/>
      <c r="AP39" s="39"/>
      <c r="AQ39" s="39"/>
      <c r="AR39" s="39"/>
      <c r="AS39" s="39"/>
    </row>
    <row r="40" spans="1:45" ht="20.25">
      <c r="A40" s="174"/>
      <c r="B40" s="165"/>
      <c r="C40" s="168"/>
      <c r="D40" s="168"/>
      <c r="E40" s="51"/>
      <c r="F40" s="168"/>
      <c r="G40" s="171"/>
      <c r="H40" s="171"/>
      <c r="I40" s="151"/>
      <c r="J40" s="154"/>
      <c r="K40" s="67" t="s">
        <v>109</v>
      </c>
      <c r="L40" s="51"/>
      <c r="M40" s="82">
        <v>0</v>
      </c>
      <c r="N40" s="177"/>
      <c r="O40" s="180"/>
      <c r="P40" s="90"/>
      <c r="Q40" s="89"/>
      <c r="R40" s="151"/>
      <c r="S40" s="174"/>
      <c r="T40" s="63"/>
      <c r="U40" s="56"/>
      <c r="V40" s="56"/>
      <c r="W40" s="66"/>
      <c r="X40" s="64"/>
      <c r="Y40" s="58"/>
      <c r="Z40" s="39"/>
      <c r="AA40" s="39"/>
      <c r="AB40" s="39"/>
      <c r="AC40" s="39"/>
      <c r="AD40" s="39"/>
      <c r="AE40" s="39"/>
      <c r="AF40" s="39"/>
      <c r="AG40" s="39"/>
      <c r="AH40" s="39"/>
      <c r="AI40" s="39"/>
      <c r="AJ40" s="39"/>
      <c r="AK40" s="39"/>
      <c r="AL40" s="39"/>
      <c r="AM40" s="39"/>
      <c r="AN40" s="39"/>
      <c r="AO40" s="39"/>
      <c r="AP40" s="39"/>
      <c r="AQ40" s="39"/>
      <c r="AR40" s="39"/>
      <c r="AS40" s="39"/>
    </row>
    <row r="41" spans="1:45" ht="20.25">
      <c r="A41" s="175"/>
      <c r="B41" s="166"/>
      <c r="C41" s="169"/>
      <c r="D41" s="169"/>
      <c r="E41" s="51"/>
      <c r="F41" s="169"/>
      <c r="G41" s="172"/>
      <c r="H41" s="172"/>
      <c r="I41" s="152"/>
      <c r="J41" s="155"/>
      <c r="K41" s="67" t="s">
        <v>109</v>
      </c>
      <c r="L41" s="51"/>
      <c r="M41" s="82">
        <v>0</v>
      </c>
      <c r="N41" s="178"/>
      <c r="O41" s="181"/>
      <c r="P41" s="101"/>
      <c r="Q41" s="102"/>
      <c r="R41" s="152"/>
      <c r="S41" s="175"/>
      <c r="T41" s="63"/>
      <c r="U41" s="56"/>
      <c r="V41" s="56"/>
      <c r="W41" s="66"/>
      <c r="X41" s="64"/>
      <c r="Y41" s="58"/>
      <c r="Z41" s="39"/>
      <c r="AA41" s="39"/>
      <c r="AB41" s="39"/>
      <c r="AC41" s="39"/>
      <c r="AD41" s="39"/>
      <c r="AE41" s="39"/>
      <c r="AF41" s="39"/>
      <c r="AG41" s="39"/>
      <c r="AH41" s="39"/>
      <c r="AI41" s="39"/>
      <c r="AJ41" s="39"/>
      <c r="AK41" s="39"/>
      <c r="AL41" s="39"/>
      <c r="AM41" s="39"/>
      <c r="AN41" s="39"/>
      <c r="AO41" s="39"/>
      <c r="AP41" s="39"/>
      <c r="AQ41" s="39"/>
      <c r="AR41" s="39"/>
      <c r="AS41" s="39"/>
    </row>
    <row r="42" spans="1:45" ht="20.25">
      <c r="A42" s="161">
        <v>7</v>
      </c>
      <c r="B42" s="164"/>
      <c r="C42" s="167"/>
      <c r="D42" s="167"/>
      <c r="E42" s="50"/>
      <c r="F42" s="167"/>
      <c r="G42" s="170">
        <v>1</v>
      </c>
      <c r="H42" s="170">
        <v>1</v>
      </c>
      <c r="I42" s="150" t="str">
        <f>IF(AND(G42=1,H42=1),"Bajo",IF(AND(G42=1,H42=2),"Bajo",IF(AND(G42=1,H42=3),"Moderado",IF(AND(G42=1,H42=4),"Alto",IF(AND(G42=1,H42=5),"Extremo",IF(AND(G42=2,H42=1),"Bajo",IF(AND(G42=2,H42=2),"Bajo",IF(AND(G42=2,H42=3),"Moderado",IF(AND(G42=2,H42=4),"Alto",IF(AND(G42=2,H42=5),"Extremo",IF(AND(G42=3,H42=1),"Bajo",IF(AND(G42=3,H42=2),"Moderado",IF(AND(G42=3,H42=3),"Alto",IF(AND(G42=3,H42=4),"Extremo",IF(AND(G42=3,H42=5),"Extremo",IF(AND(G42=4,H42=1),"Moderado",IF(AND(G42=4,H42=2),"Alto",IF(AND(G42=4,H42=3),"Alto",IF(AND(G42=4,H42=4),"Extremo",IF(AND(G42=4,H42=5),"Extremo",IF(AND(G42=5,H42=1),"Alto",IF(AND(G42=5,H42=2),"Alto",IF(AND(G42=5,H42=3),"Extremo",IF(AND(G42=5,H42=4),"Extremo",IF(AND(G42=5,H42=5),"Extremo")))))))))))))))))))))))))</f>
        <v>Bajo</v>
      </c>
      <c r="J42" s="153"/>
      <c r="K42" s="67" t="s">
        <v>37</v>
      </c>
      <c r="L42" s="50"/>
      <c r="M42" s="87">
        <v>0</v>
      </c>
      <c r="N42" s="156">
        <f>AVERAGE(M42:M44)</f>
        <v>0</v>
      </c>
      <c r="O42" s="158" t="str">
        <f>IF(N42&lt;=50,"0",IF(AND(N42&gt;=50.01,N42&lt;=75),"1",IF(N42&gt;=75.01,"2")))</f>
        <v>0</v>
      </c>
      <c r="P42" s="103">
        <f>G42-O42</f>
        <v>1</v>
      </c>
      <c r="Q42" s="104">
        <f>H42-O45</f>
        <v>1</v>
      </c>
      <c r="R42" s="150" t="str">
        <f>IF(AND(P42=1,Q42=1),"Bajo",IF(AND(P42=1,Q42=2),"Bajo",IF(AND(P42=1,Q42=3),"Moderado",IF(AND(P42=1,Q42=4),"Alto",IF(AND(P42=1,Q42=5),"Extremo",IF(AND(P42=2,Q42=1),"Bajo",IF(AND(P42=2,Q42=2),"Bajo",IF(AND(P42=2,Q42=3),"Moderado",IF(AND(P42=2,Q42=4),"Alto",IF(AND(P42=2,Q42=5),"Extremo",IF(AND(P42=3,Q42=1),"Bajo",IF(AND(P42=3,Q42=2),"Moderado",IF(AND(P42=3,Q42=3),"Alto",IF(AND(P42=3,Q42=4),"Extremo",IF(AND(P42=3,Q42=5),"Extremo",IF(AND(P42=4,Q42=1),"Moderado",IF(AND(P42=4,Q42=2),"Alto",IF(AND(P42=4,Q42=3),"Alto",IF(AND(P42=4,Q42=4),"Extremo",IF(AND(P42=4,Q42=5),"Extremo",IF(AND(P42=5,Q42=1),"Alto",IF(AND(P42=5,Q42=2),"Alto",IF(AND(P42=5,Q42=3),"Extremo",IF(AND(P42=5,Q42=4),"Extremo",IF(AND(P42=5,Q42=5),"Extremo")))))))))))))))))))))))))</f>
        <v>Bajo</v>
      </c>
      <c r="S42" s="173"/>
      <c r="T42" s="60"/>
      <c r="U42" s="56"/>
      <c r="V42" s="56"/>
      <c r="W42" s="62"/>
      <c r="X42" s="61"/>
      <c r="Y42" s="58"/>
      <c r="Z42" s="39"/>
      <c r="AA42" s="39"/>
      <c r="AB42" s="39"/>
      <c r="AC42" s="39"/>
      <c r="AD42" s="39"/>
      <c r="AE42" s="39"/>
      <c r="AF42" s="39"/>
      <c r="AG42" s="39"/>
      <c r="AH42" s="39"/>
      <c r="AI42" s="39"/>
      <c r="AJ42" s="39"/>
      <c r="AK42" s="39"/>
      <c r="AL42" s="39"/>
      <c r="AM42" s="39"/>
      <c r="AN42" s="39"/>
      <c r="AO42" s="39"/>
      <c r="AP42" s="39"/>
      <c r="AQ42" s="39"/>
      <c r="AR42" s="39"/>
      <c r="AS42" s="39"/>
    </row>
    <row r="43" spans="1:45" ht="20.25">
      <c r="A43" s="174"/>
      <c r="B43" s="165"/>
      <c r="C43" s="168"/>
      <c r="D43" s="168"/>
      <c r="E43" s="51"/>
      <c r="F43" s="168"/>
      <c r="G43" s="171"/>
      <c r="H43" s="171"/>
      <c r="I43" s="151"/>
      <c r="J43" s="154"/>
      <c r="K43" s="67" t="s">
        <v>37</v>
      </c>
      <c r="L43" s="51"/>
      <c r="M43" s="88">
        <v>0</v>
      </c>
      <c r="N43" s="157"/>
      <c r="O43" s="159"/>
      <c r="P43" s="90"/>
      <c r="Q43" s="89"/>
      <c r="R43" s="151"/>
      <c r="S43" s="174"/>
      <c r="T43" s="63"/>
      <c r="U43" s="56"/>
      <c r="V43" s="56"/>
      <c r="W43" s="65"/>
      <c r="X43" s="64"/>
      <c r="Y43" s="58"/>
      <c r="Z43" s="39"/>
      <c r="AA43" s="39"/>
      <c r="AB43" s="39"/>
      <c r="AC43" s="39"/>
      <c r="AD43" s="39"/>
      <c r="AE43" s="39"/>
      <c r="AF43" s="39"/>
      <c r="AG43" s="39"/>
      <c r="AH43" s="39"/>
      <c r="AI43" s="39"/>
      <c r="AJ43" s="39"/>
      <c r="AK43" s="39"/>
      <c r="AL43" s="39"/>
      <c r="AM43" s="39"/>
      <c r="AN43" s="39"/>
      <c r="AO43" s="39"/>
      <c r="AP43" s="39"/>
      <c r="AQ43" s="39"/>
      <c r="AR43" s="39"/>
      <c r="AS43" s="39"/>
    </row>
    <row r="44" spans="1:45" ht="20.25">
      <c r="A44" s="174"/>
      <c r="B44" s="165"/>
      <c r="C44" s="168"/>
      <c r="D44" s="168"/>
      <c r="E44" s="51"/>
      <c r="F44" s="168"/>
      <c r="G44" s="171"/>
      <c r="H44" s="171"/>
      <c r="I44" s="151"/>
      <c r="J44" s="154"/>
      <c r="K44" s="67" t="s">
        <v>37</v>
      </c>
      <c r="L44" s="51"/>
      <c r="M44" s="88">
        <v>0</v>
      </c>
      <c r="N44" s="157"/>
      <c r="O44" s="160"/>
      <c r="P44" s="90"/>
      <c r="Q44" s="89"/>
      <c r="R44" s="151"/>
      <c r="S44" s="174"/>
      <c r="T44" s="63"/>
      <c r="U44" s="56"/>
      <c r="V44" s="56"/>
      <c r="W44" s="65"/>
      <c r="X44" s="64"/>
      <c r="Y44" s="58"/>
      <c r="Z44" s="39"/>
      <c r="AA44" s="39"/>
      <c r="AB44" s="39"/>
      <c r="AC44" s="39"/>
      <c r="AD44" s="39"/>
      <c r="AE44" s="39"/>
      <c r="AF44" s="39"/>
      <c r="AG44" s="39"/>
      <c r="AH44" s="39"/>
      <c r="AI44" s="39"/>
      <c r="AJ44" s="39"/>
      <c r="AK44" s="39"/>
      <c r="AL44" s="39"/>
      <c r="AM44" s="39"/>
      <c r="AN44" s="39"/>
      <c r="AO44" s="39"/>
      <c r="AP44" s="39"/>
      <c r="AQ44" s="39"/>
      <c r="AR44" s="39"/>
      <c r="AS44" s="39"/>
    </row>
    <row r="45" spans="1:45" ht="20.25">
      <c r="A45" s="174"/>
      <c r="B45" s="165"/>
      <c r="C45" s="168"/>
      <c r="D45" s="168"/>
      <c r="E45" s="51"/>
      <c r="F45" s="168"/>
      <c r="G45" s="171"/>
      <c r="H45" s="171"/>
      <c r="I45" s="151"/>
      <c r="J45" s="154"/>
      <c r="K45" s="67" t="s">
        <v>109</v>
      </c>
      <c r="L45" s="51"/>
      <c r="M45" s="82">
        <v>0</v>
      </c>
      <c r="N45" s="176">
        <f>AVERAGE(M45:M47)</f>
        <v>0</v>
      </c>
      <c r="O45" s="179" t="str">
        <f>IF(N45&lt;=50,"0",IF(AND(N45&gt;=50.01,N45&lt;=75),"1",IF(N45&gt;=75.01,"2")))</f>
        <v>0</v>
      </c>
      <c r="P45" s="90"/>
      <c r="Q45" s="89"/>
      <c r="R45" s="151"/>
      <c r="S45" s="174"/>
      <c r="T45" s="63"/>
      <c r="U45" s="56"/>
      <c r="V45" s="56"/>
      <c r="W45" s="66"/>
      <c r="X45" s="64"/>
      <c r="Y45" s="58"/>
      <c r="Z45" s="39"/>
      <c r="AA45" s="39"/>
      <c r="AB45" s="39"/>
      <c r="AC45" s="39"/>
      <c r="AD45" s="39"/>
      <c r="AE45" s="39"/>
      <c r="AF45" s="39"/>
      <c r="AG45" s="39"/>
      <c r="AH45" s="39"/>
      <c r="AI45" s="39"/>
      <c r="AJ45" s="39"/>
      <c r="AK45" s="39"/>
      <c r="AL45" s="39"/>
      <c r="AM45" s="39"/>
      <c r="AN45" s="39"/>
      <c r="AO45" s="39"/>
      <c r="AP45" s="39"/>
      <c r="AQ45" s="39"/>
      <c r="AR45" s="39"/>
      <c r="AS45" s="39"/>
    </row>
    <row r="46" spans="1:45" ht="20.25">
      <c r="A46" s="174"/>
      <c r="B46" s="165"/>
      <c r="C46" s="168"/>
      <c r="D46" s="168"/>
      <c r="E46" s="51"/>
      <c r="F46" s="168"/>
      <c r="G46" s="171"/>
      <c r="H46" s="171"/>
      <c r="I46" s="151"/>
      <c r="J46" s="154"/>
      <c r="K46" s="67" t="s">
        <v>109</v>
      </c>
      <c r="L46" s="51"/>
      <c r="M46" s="82">
        <v>0</v>
      </c>
      <c r="N46" s="177"/>
      <c r="O46" s="180"/>
      <c r="P46" s="90"/>
      <c r="Q46" s="89"/>
      <c r="R46" s="151"/>
      <c r="S46" s="174"/>
      <c r="T46" s="63"/>
      <c r="U46" s="56"/>
      <c r="V46" s="56"/>
      <c r="W46" s="66"/>
      <c r="X46" s="64"/>
      <c r="Y46" s="58"/>
      <c r="Z46" s="39"/>
      <c r="AA46" s="39"/>
      <c r="AB46" s="39"/>
      <c r="AC46" s="39"/>
      <c r="AD46" s="39"/>
      <c r="AE46" s="39"/>
      <c r="AF46" s="39"/>
      <c r="AG46" s="39"/>
      <c r="AH46" s="39"/>
      <c r="AI46" s="39"/>
      <c r="AJ46" s="39"/>
      <c r="AK46" s="39"/>
      <c r="AL46" s="39"/>
      <c r="AM46" s="39"/>
      <c r="AN46" s="39"/>
      <c r="AO46" s="39"/>
      <c r="AP46" s="39"/>
      <c r="AQ46" s="39"/>
      <c r="AR46" s="39"/>
      <c r="AS46" s="39"/>
    </row>
    <row r="47" spans="1:45" ht="20.25">
      <c r="A47" s="175"/>
      <c r="B47" s="166"/>
      <c r="C47" s="169"/>
      <c r="D47" s="169"/>
      <c r="E47" s="51"/>
      <c r="F47" s="169"/>
      <c r="G47" s="172"/>
      <c r="H47" s="172"/>
      <c r="I47" s="152"/>
      <c r="J47" s="155"/>
      <c r="K47" s="67" t="s">
        <v>109</v>
      </c>
      <c r="L47" s="51"/>
      <c r="M47" s="82">
        <v>0</v>
      </c>
      <c r="N47" s="178"/>
      <c r="O47" s="181"/>
      <c r="P47" s="101"/>
      <c r="Q47" s="102"/>
      <c r="R47" s="152"/>
      <c r="S47" s="175"/>
      <c r="T47" s="63"/>
      <c r="U47" s="56"/>
      <c r="V47" s="56"/>
      <c r="W47" s="66"/>
      <c r="X47" s="64"/>
      <c r="Y47" s="58"/>
      <c r="Z47" s="39"/>
      <c r="AA47" s="39"/>
      <c r="AB47" s="39"/>
      <c r="AC47" s="39"/>
      <c r="AD47" s="39"/>
      <c r="AE47" s="39"/>
      <c r="AF47" s="39"/>
      <c r="AG47" s="39"/>
      <c r="AH47" s="39"/>
      <c r="AI47" s="39"/>
      <c r="AJ47" s="39"/>
      <c r="AK47" s="39"/>
      <c r="AL47" s="39"/>
      <c r="AM47" s="39"/>
      <c r="AN47" s="39"/>
      <c r="AO47" s="39"/>
      <c r="AP47" s="39"/>
      <c r="AQ47" s="39"/>
      <c r="AR47" s="39"/>
      <c r="AS47" s="39"/>
    </row>
    <row r="48" spans="1:45" ht="20.25">
      <c r="A48" s="161">
        <v>8</v>
      </c>
      <c r="B48" s="185"/>
      <c r="C48" s="167"/>
      <c r="D48" s="167"/>
      <c r="E48" s="50"/>
      <c r="F48" s="167"/>
      <c r="G48" s="170">
        <v>1</v>
      </c>
      <c r="H48" s="170">
        <v>1</v>
      </c>
      <c r="I48" s="150" t="str">
        <f>IF(AND(G48=1,H48=1),"Bajo",IF(AND(G48=1,H48=2),"Bajo",IF(AND(G48=1,H48=3),"Moderado",IF(AND(G48=1,H48=4),"Alto",IF(AND(G48=1,H48=5),"Extremo",IF(AND(G48=2,H48=1),"Bajo",IF(AND(G48=2,H48=2),"Bajo",IF(AND(G48=2,H48=3),"Moderado",IF(AND(G48=2,H48=4),"Alto",IF(AND(G48=2,H48=5),"Extremo",IF(AND(G48=3,H48=1),"Bajo",IF(AND(G48=3,H48=2),"Moderado",IF(AND(G48=3,H48=3),"Alto",IF(AND(G48=3,H48=4),"Extremo",IF(AND(G48=3,H48=5),"Extremo",IF(AND(G48=4,H48=1),"Moderado",IF(AND(G48=4,H48=2),"Alto",IF(AND(G48=4,H48=3),"Alto",IF(AND(G48=4,H48=4),"Extremo",IF(AND(G48=4,H48=5),"Extremo",IF(AND(G48=5,H48=1),"Alto",IF(AND(G48=5,H48=2),"Alto",IF(AND(G48=5,H48=3),"Extremo",IF(AND(G48=5,H48=4),"Extremo",IF(AND(G48=5,H48=5),"Extremo")))))))))))))))))))))))))</f>
        <v>Bajo</v>
      </c>
      <c r="J48" s="153"/>
      <c r="K48" s="67" t="s">
        <v>37</v>
      </c>
      <c r="L48" s="50"/>
      <c r="M48" s="87">
        <v>0</v>
      </c>
      <c r="N48" s="156">
        <f>AVERAGE(M48:M50)</f>
        <v>0</v>
      </c>
      <c r="O48" s="182" t="str">
        <f>IF(N48&lt;=50,"0",IF(AND(N48&gt;=50.01,N48&lt;=75),"1",IF(N48&gt;=75.01,"2")))</f>
        <v>0</v>
      </c>
      <c r="P48" s="103">
        <f>G48-O48</f>
        <v>1</v>
      </c>
      <c r="Q48" s="104">
        <f>H48-O51</f>
        <v>1</v>
      </c>
      <c r="R48" s="150" t="str">
        <f>IF(AND(P48=1,Q48=1),"Bajo",IF(AND(P48=1,Q48=2),"Bajo",IF(AND(P48=1,Q48=3),"Moderado",IF(AND(P48=1,Q48=4),"Alto",IF(AND(P48=1,Q48=5),"Extremo",IF(AND(P48=2,Q48=1),"Bajo",IF(AND(P48=2,Q48=2),"Bajo",IF(AND(P48=2,Q48=3),"Moderado",IF(AND(P48=2,Q48=4),"Alto",IF(AND(P48=2,Q48=5),"Extremo",IF(AND(P48=3,Q48=1),"Bajo",IF(AND(P48=3,Q48=2),"Moderado",IF(AND(P48=3,Q48=3),"Alto",IF(AND(P48=3,Q48=4),"Extremo",IF(AND(P48=3,Q48=5),"Extremo",IF(AND(P48=4,Q48=1),"Moderado",IF(AND(P48=4,Q48=2),"Alto",IF(AND(P48=4,Q48=3),"Alto",IF(AND(P48=4,Q48=4),"Extremo",IF(AND(P48=4,Q48=5),"Extremo",IF(AND(P48=5,Q48=1),"Alto",IF(AND(P48=5,Q48=2),"Alto",IF(AND(P48=5,Q48=3),"Extremo",IF(AND(P48=5,Q48=4),"Extremo",IF(AND(P48=5,Q48=5),"Extremo")))))))))))))))))))))))))</f>
        <v>Bajo</v>
      </c>
      <c r="S48" s="173"/>
      <c r="T48" s="60"/>
      <c r="U48" s="56"/>
      <c r="V48" s="56"/>
      <c r="W48" s="62"/>
      <c r="X48" s="61"/>
      <c r="Y48" s="58"/>
      <c r="Z48" s="39"/>
      <c r="AA48" s="39"/>
      <c r="AB48" s="39"/>
      <c r="AC48" s="39"/>
      <c r="AD48" s="39"/>
      <c r="AE48" s="39"/>
      <c r="AF48" s="39"/>
      <c r="AG48" s="39"/>
      <c r="AH48" s="39"/>
      <c r="AI48" s="39"/>
      <c r="AJ48" s="39"/>
      <c r="AK48" s="39"/>
      <c r="AL48" s="39"/>
      <c r="AM48" s="39"/>
      <c r="AN48" s="39"/>
      <c r="AO48" s="39"/>
      <c r="AP48" s="39"/>
      <c r="AQ48" s="39"/>
      <c r="AR48" s="39"/>
      <c r="AS48" s="39"/>
    </row>
    <row r="49" spans="1:45" ht="20.25">
      <c r="A49" s="174"/>
      <c r="B49" s="186"/>
      <c r="C49" s="168"/>
      <c r="D49" s="168"/>
      <c r="E49" s="51"/>
      <c r="F49" s="168"/>
      <c r="G49" s="171"/>
      <c r="H49" s="171"/>
      <c r="I49" s="151"/>
      <c r="J49" s="154"/>
      <c r="K49" s="67" t="s">
        <v>37</v>
      </c>
      <c r="L49" s="51"/>
      <c r="M49" s="88">
        <v>0</v>
      </c>
      <c r="N49" s="156"/>
      <c r="O49" s="183"/>
      <c r="P49" s="90"/>
      <c r="Q49" s="89"/>
      <c r="R49" s="151"/>
      <c r="S49" s="174"/>
      <c r="T49" s="63"/>
      <c r="U49" s="56"/>
      <c r="V49" s="56"/>
      <c r="W49" s="65"/>
      <c r="X49" s="64"/>
      <c r="Y49" s="58"/>
      <c r="Z49" s="39"/>
      <c r="AA49" s="39"/>
      <c r="AB49" s="39"/>
      <c r="AC49" s="39"/>
      <c r="AD49" s="39"/>
      <c r="AE49" s="39"/>
      <c r="AF49" s="39"/>
      <c r="AG49" s="39"/>
      <c r="AH49" s="39"/>
      <c r="AI49" s="39"/>
      <c r="AJ49" s="39"/>
      <c r="AK49" s="39"/>
      <c r="AL49" s="39"/>
      <c r="AM49" s="39"/>
      <c r="AN49" s="39"/>
      <c r="AO49" s="39"/>
      <c r="AP49" s="39"/>
      <c r="AQ49" s="39"/>
      <c r="AR49" s="39"/>
      <c r="AS49" s="39"/>
    </row>
    <row r="50" spans="1:45" ht="20.25">
      <c r="A50" s="174"/>
      <c r="B50" s="186"/>
      <c r="C50" s="168"/>
      <c r="D50" s="168"/>
      <c r="E50" s="51"/>
      <c r="F50" s="168"/>
      <c r="G50" s="171"/>
      <c r="H50" s="171"/>
      <c r="I50" s="151"/>
      <c r="J50" s="154"/>
      <c r="K50" s="67" t="s">
        <v>37</v>
      </c>
      <c r="L50" s="51"/>
      <c r="M50" s="88">
        <v>0</v>
      </c>
      <c r="N50" s="156"/>
      <c r="O50" s="184"/>
      <c r="P50" s="90"/>
      <c r="Q50" s="89"/>
      <c r="R50" s="151"/>
      <c r="S50" s="174"/>
      <c r="T50" s="63"/>
      <c r="U50" s="56"/>
      <c r="V50" s="56"/>
      <c r="W50" s="65"/>
      <c r="X50" s="64"/>
      <c r="Y50" s="58"/>
      <c r="Z50" s="39"/>
      <c r="AA50" s="39"/>
      <c r="AB50" s="39"/>
      <c r="AC50" s="39"/>
      <c r="AD50" s="39"/>
      <c r="AE50" s="39"/>
      <c r="AF50" s="39"/>
      <c r="AG50" s="39"/>
      <c r="AH50" s="39"/>
      <c r="AI50" s="39"/>
      <c r="AJ50" s="39"/>
      <c r="AK50" s="39"/>
      <c r="AL50" s="39"/>
      <c r="AM50" s="39"/>
      <c r="AN50" s="39"/>
      <c r="AO50" s="39"/>
      <c r="AP50" s="39"/>
      <c r="AQ50" s="39"/>
      <c r="AR50" s="39"/>
      <c r="AS50" s="39"/>
    </row>
    <row r="51" spans="1:45" ht="20.25">
      <c r="A51" s="174"/>
      <c r="B51" s="186"/>
      <c r="C51" s="168"/>
      <c r="D51" s="168"/>
      <c r="E51" s="51"/>
      <c r="F51" s="168"/>
      <c r="G51" s="171"/>
      <c r="H51" s="171"/>
      <c r="I51" s="151"/>
      <c r="J51" s="154"/>
      <c r="K51" s="67" t="s">
        <v>109</v>
      </c>
      <c r="L51" s="51"/>
      <c r="M51" s="82">
        <v>0</v>
      </c>
      <c r="N51" s="176">
        <f>AVERAGE(M51:M53)</f>
        <v>0</v>
      </c>
      <c r="O51" s="179" t="str">
        <f>IF(N51&lt;=50,"0",IF(AND(N51&gt;=50.01,N51&lt;=75),"1",IF(N51&gt;=75.01,"2")))</f>
        <v>0</v>
      </c>
      <c r="P51" s="90"/>
      <c r="Q51" s="89"/>
      <c r="R51" s="151"/>
      <c r="S51" s="174"/>
      <c r="T51" s="63"/>
      <c r="U51" s="56"/>
      <c r="V51" s="56"/>
      <c r="W51" s="66"/>
      <c r="X51" s="64"/>
      <c r="Y51" s="58"/>
      <c r="Z51" s="39"/>
      <c r="AA51" s="39"/>
      <c r="AB51" s="39"/>
      <c r="AC51" s="39"/>
      <c r="AD51" s="39"/>
      <c r="AE51" s="39"/>
      <c r="AF51" s="39"/>
      <c r="AG51" s="39"/>
      <c r="AH51" s="39"/>
      <c r="AI51" s="39"/>
      <c r="AJ51" s="39"/>
      <c r="AK51" s="39"/>
      <c r="AL51" s="39"/>
      <c r="AM51" s="39"/>
      <c r="AN51" s="39"/>
      <c r="AO51" s="39"/>
      <c r="AP51" s="39"/>
      <c r="AQ51" s="39"/>
      <c r="AR51" s="39"/>
      <c r="AS51" s="39"/>
    </row>
    <row r="52" spans="1:45" ht="20.25">
      <c r="A52" s="174"/>
      <c r="B52" s="186"/>
      <c r="C52" s="168"/>
      <c r="D52" s="168"/>
      <c r="E52" s="51"/>
      <c r="F52" s="168"/>
      <c r="G52" s="171"/>
      <c r="H52" s="171"/>
      <c r="I52" s="151"/>
      <c r="J52" s="154"/>
      <c r="K52" s="67" t="s">
        <v>109</v>
      </c>
      <c r="L52" s="51"/>
      <c r="M52" s="82">
        <v>0</v>
      </c>
      <c r="N52" s="177"/>
      <c r="O52" s="180"/>
      <c r="P52" s="90"/>
      <c r="Q52" s="89"/>
      <c r="R52" s="151"/>
      <c r="S52" s="174"/>
      <c r="T52" s="63"/>
      <c r="U52" s="56"/>
      <c r="V52" s="56"/>
      <c r="W52" s="66"/>
      <c r="X52" s="64"/>
      <c r="Y52" s="58"/>
      <c r="Z52" s="39"/>
      <c r="AA52" s="39"/>
      <c r="AB52" s="39"/>
      <c r="AC52" s="39"/>
      <c r="AD52" s="39"/>
      <c r="AE52" s="39"/>
      <c r="AF52" s="39"/>
      <c r="AG52" s="39"/>
      <c r="AH52" s="39"/>
      <c r="AI52" s="39"/>
      <c r="AJ52" s="39"/>
      <c r="AK52" s="39"/>
      <c r="AL52" s="39"/>
      <c r="AM52" s="39"/>
      <c r="AN52" s="39"/>
      <c r="AO52" s="39"/>
      <c r="AP52" s="39"/>
      <c r="AQ52" s="39"/>
      <c r="AR52" s="39"/>
      <c r="AS52" s="39"/>
    </row>
    <row r="53" spans="1:45" ht="20.25">
      <c r="A53" s="175"/>
      <c r="B53" s="187"/>
      <c r="C53" s="169"/>
      <c r="D53" s="169"/>
      <c r="E53" s="51"/>
      <c r="F53" s="169"/>
      <c r="G53" s="172"/>
      <c r="H53" s="172"/>
      <c r="I53" s="152"/>
      <c r="J53" s="155"/>
      <c r="K53" s="67" t="s">
        <v>109</v>
      </c>
      <c r="L53" s="51"/>
      <c r="M53" s="82">
        <v>0</v>
      </c>
      <c r="N53" s="178"/>
      <c r="O53" s="181"/>
      <c r="P53" s="101"/>
      <c r="Q53" s="102"/>
      <c r="R53" s="152"/>
      <c r="S53" s="175"/>
      <c r="T53" s="63"/>
      <c r="U53" s="56"/>
      <c r="V53" s="56"/>
      <c r="W53" s="66"/>
      <c r="X53" s="64"/>
      <c r="Y53" s="58"/>
      <c r="Z53" s="39"/>
      <c r="AA53" s="39"/>
      <c r="AB53" s="39"/>
      <c r="AC53" s="39"/>
      <c r="AD53" s="39"/>
      <c r="AE53" s="39"/>
      <c r="AF53" s="39"/>
      <c r="AG53" s="39"/>
      <c r="AH53" s="39"/>
      <c r="AI53" s="39"/>
      <c r="AJ53" s="39"/>
      <c r="AK53" s="39"/>
      <c r="AL53" s="39"/>
      <c r="AM53" s="39"/>
      <c r="AN53" s="39"/>
      <c r="AO53" s="39"/>
      <c r="AP53" s="39"/>
      <c r="AQ53" s="39"/>
      <c r="AR53" s="39"/>
      <c r="AS53" s="39"/>
    </row>
    <row r="54" spans="1:45" ht="20.25">
      <c r="A54" s="161">
        <v>9</v>
      </c>
      <c r="B54" s="164"/>
      <c r="C54" s="167"/>
      <c r="D54" s="167"/>
      <c r="E54" s="50"/>
      <c r="F54" s="167"/>
      <c r="G54" s="170">
        <v>1</v>
      </c>
      <c r="H54" s="170">
        <v>1</v>
      </c>
      <c r="I54" s="150" t="str">
        <f>IF(AND(G54=1,H54=1),"Bajo",IF(AND(G54=1,H54=2),"Bajo",IF(AND(G54=1,H54=3),"Moderado",IF(AND(G54=1,H54=4),"Alto",IF(AND(G54=1,H54=5),"Extremo",IF(AND(G54=2,H54=1),"Bajo",IF(AND(G54=2,H54=2),"Bajo",IF(AND(G54=2,H54=3),"Moderado",IF(AND(G54=2,H54=4),"Alto",IF(AND(G54=2,H54=5),"Extremo",IF(AND(G54=3,H54=1),"Bajo",IF(AND(G54=3,H54=2),"Moderado",IF(AND(G54=3,H54=3),"Alto",IF(AND(G54=3,H54=4),"Extremo",IF(AND(G54=3,H54=5),"Extremo",IF(AND(G54=4,H54=1),"Moderado",IF(AND(G54=4,H54=2),"Alto",IF(AND(G54=4,H54=3),"Alto",IF(AND(G54=4,H54=4),"Extremo",IF(AND(G54=4,H54=5),"Extremo",IF(AND(G54=5,H54=1),"Alto",IF(AND(G54=5,H54=2),"Alto",IF(AND(G54=5,H54=3),"Extremo",IF(AND(G54=5,H54=4),"Extremo",IF(AND(G54=5,H54=5),"Extremo")))))))))))))))))))))))))</f>
        <v>Bajo</v>
      </c>
      <c r="J54" s="153"/>
      <c r="K54" s="67" t="s">
        <v>37</v>
      </c>
      <c r="L54" s="50"/>
      <c r="M54" s="87">
        <v>0</v>
      </c>
      <c r="N54" s="156">
        <f>AVERAGE(M54:M56)</f>
        <v>0</v>
      </c>
      <c r="O54" s="182" t="str">
        <f>IF(N54&lt;=50,"0",IF(AND(N54&gt;=50.01,N54&lt;=75),"1",IF(N54&gt;=75.01,"2")))</f>
        <v>0</v>
      </c>
      <c r="P54" s="103">
        <f>G54-O54</f>
        <v>1</v>
      </c>
      <c r="Q54" s="104">
        <f>H54-O57</f>
        <v>1</v>
      </c>
      <c r="R54" s="150" t="str">
        <f>IF(AND(P54=1,Q54=1),"Bajo",IF(AND(P54=1,Q54=2),"Bajo",IF(AND(P54=1,Q54=3),"Moderado",IF(AND(P54=1,Q54=4),"Alto",IF(AND(P54=1,Q54=5),"Extremo",IF(AND(P54=2,Q54=1),"Bajo",IF(AND(P54=2,Q54=2),"Bajo",IF(AND(P54=2,Q54=3),"Moderado",IF(AND(P54=2,Q54=4),"Alto",IF(AND(P54=2,Q54=5),"Extremo",IF(AND(P54=3,Q54=1),"Bajo",IF(AND(P54=3,Q54=2),"Moderado",IF(AND(P54=3,Q54=3),"Alto",IF(AND(P54=3,Q54=4),"Extremo",IF(AND(P54=3,Q54=5),"Extremo",IF(AND(P54=4,Q54=1),"Moderado",IF(AND(P54=4,Q54=2),"Alto",IF(AND(P54=4,Q54=3),"Alto",IF(AND(P54=4,Q54=4),"Extremo",IF(AND(P54=4,Q54=5),"Extremo",IF(AND(P54=5,Q54=1),"Alto",IF(AND(P54=5,Q54=2),"Alto",IF(AND(P54=5,Q54=3),"Extremo",IF(AND(P54=5,Q54=4),"Extremo",IF(AND(P54=5,Q54=5),"Extremo")))))))))))))))))))))))))</f>
        <v>Bajo</v>
      </c>
      <c r="S54" s="173"/>
      <c r="T54" s="60"/>
      <c r="U54" s="56"/>
      <c r="V54" s="56"/>
      <c r="W54" s="62"/>
      <c r="X54" s="61"/>
      <c r="Y54" s="58"/>
      <c r="Z54" s="39"/>
      <c r="AA54" s="39"/>
      <c r="AB54" s="39"/>
      <c r="AC54" s="39"/>
      <c r="AD54" s="39"/>
      <c r="AE54" s="39"/>
      <c r="AF54" s="39"/>
      <c r="AG54" s="39"/>
      <c r="AH54" s="39"/>
      <c r="AI54" s="39"/>
      <c r="AJ54" s="39"/>
      <c r="AK54" s="39"/>
      <c r="AL54" s="39"/>
      <c r="AM54" s="39"/>
      <c r="AN54" s="39"/>
      <c r="AO54" s="39"/>
      <c r="AP54" s="39"/>
      <c r="AQ54" s="39"/>
      <c r="AR54" s="39"/>
      <c r="AS54" s="39"/>
    </row>
    <row r="55" spans="1:45" ht="20.25">
      <c r="A55" s="174"/>
      <c r="B55" s="165"/>
      <c r="C55" s="168"/>
      <c r="D55" s="168"/>
      <c r="E55" s="51"/>
      <c r="F55" s="168"/>
      <c r="G55" s="171"/>
      <c r="H55" s="171"/>
      <c r="I55" s="151"/>
      <c r="J55" s="154"/>
      <c r="K55" s="67" t="s">
        <v>37</v>
      </c>
      <c r="L55" s="51"/>
      <c r="M55" s="88">
        <v>0</v>
      </c>
      <c r="N55" s="157"/>
      <c r="O55" s="183"/>
      <c r="P55" s="90"/>
      <c r="Q55" s="89"/>
      <c r="R55" s="151"/>
      <c r="S55" s="174"/>
      <c r="T55" s="63"/>
      <c r="U55" s="56"/>
      <c r="V55" s="56"/>
      <c r="W55" s="65"/>
      <c r="X55" s="64"/>
      <c r="Y55" s="58"/>
      <c r="Z55" s="39"/>
      <c r="AA55" s="39"/>
      <c r="AB55" s="39"/>
      <c r="AC55" s="39"/>
      <c r="AD55" s="39"/>
      <c r="AE55" s="39"/>
      <c r="AF55" s="39"/>
      <c r="AG55" s="39"/>
      <c r="AH55" s="39"/>
      <c r="AI55" s="39"/>
      <c r="AJ55" s="39"/>
      <c r="AK55" s="39"/>
      <c r="AL55" s="39"/>
      <c r="AM55" s="39"/>
      <c r="AN55" s="39"/>
      <c r="AO55" s="39"/>
      <c r="AP55" s="39"/>
      <c r="AQ55" s="39"/>
      <c r="AR55" s="39"/>
      <c r="AS55" s="39"/>
    </row>
    <row r="56" spans="1:45" ht="20.25">
      <c r="A56" s="174"/>
      <c r="B56" s="165"/>
      <c r="C56" s="168"/>
      <c r="D56" s="168"/>
      <c r="E56" s="51"/>
      <c r="F56" s="168"/>
      <c r="G56" s="171"/>
      <c r="H56" s="171"/>
      <c r="I56" s="151"/>
      <c r="J56" s="154"/>
      <c r="K56" s="67" t="s">
        <v>37</v>
      </c>
      <c r="L56" s="51"/>
      <c r="M56" s="88">
        <v>0</v>
      </c>
      <c r="N56" s="157"/>
      <c r="O56" s="183"/>
      <c r="P56" s="90"/>
      <c r="Q56" s="89"/>
      <c r="R56" s="151"/>
      <c r="S56" s="174"/>
      <c r="T56" s="63"/>
      <c r="U56" s="56"/>
      <c r="V56" s="56"/>
      <c r="W56" s="65"/>
      <c r="X56" s="64"/>
      <c r="Y56" s="58"/>
      <c r="Z56" s="39"/>
      <c r="AA56" s="39"/>
      <c r="AB56" s="39"/>
      <c r="AC56" s="39"/>
      <c r="AD56" s="39"/>
      <c r="AE56" s="39"/>
      <c r="AF56" s="39"/>
      <c r="AG56" s="39"/>
      <c r="AH56" s="39"/>
      <c r="AI56" s="39"/>
      <c r="AJ56" s="39"/>
      <c r="AK56" s="39"/>
      <c r="AL56" s="39"/>
      <c r="AM56" s="39"/>
      <c r="AN56" s="39"/>
      <c r="AO56" s="39"/>
      <c r="AP56" s="39"/>
      <c r="AQ56" s="39"/>
      <c r="AR56" s="39"/>
      <c r="AS56" s="39"/>
    </row>
    <row r="57" spans="1:45" ht="20.25">
      <c r="A57" s="174"/>
      <c r="B57" s="165"/>
      <c r="C57" s="168"/>
      <c r="D57" s="168"/>
      <c r="E57" s="51"/>
      <c r="F57" s="168"/>
      <c r="G57" s="171"/>
      <c r="H57" s="171"/>
      <c r="I57" s="151"/>
      <c r="J57" s="154"/>
      <c r="K57" s="67" t="s">
        <v>109</v>
      </c>
      <c r="L57" s="51"/>
      <c r="M57" s="82">
        <v>0</v>
      </c>
      <c r="N57" s="176">
        <f>AVERAGE(M57:M59)</f>
        <v>0</v>
      </c>
      <c r="O57" s="179" t="str">
        <f>IF(N57&lt;=50,"0",IF(AND(N57&gt;=50.01,N57&lt;=75),"1",IF(N57&gt;=75.01,"2")))</f>
        <v>0</v>
      </c>
      <c r="P57" s="90"/>
      <c r="Q57" s="89"/>
      <c r="R57" s="151"/>
      <c r="S57" s="174"/>
      <c r="T57" s="63"/>
      <c r="U57" s="56"/>
      <c r="V57" s="56"/>
      <c r="W57" s="66"/>
      <c r="X57" s="64"/>
      <c r="Y57" s="58"/>
      <c r="Z57" s="39"/>
      <c r="AA57" s="39"/>
      <c r="AB57" s="39"/>
      <c r="AC57" s="39"/>
      <c r="AD57" s="39"/>
      <c r="AE57" s="39"/>
      <c r="AF57" s="39"/>
      <c r="AG57" s="39"/>
      <c r="AH57" s="39"/>
      <c r="AI57" s="39"/>
      <c r="AJ57" s="39"/>
      <c r="AK57" s="39"/>
      <c r="AL57" s="39"/>
      <c r="AM57" s="39"/>
      <c r="AN57" s="39"/>
      <c r="AO57" s="39"/>
      <c r="AP57" s="39"/>
      <c r="AQ57" s="39"/>
      <c r="AR57" s="39"/>
      <c r="AS57" s="39"/>
    </row>
    <row r="58" spans="1:45" ht="20.25">
      <c r="A58" s="174"/>
      <c r="B58" s="165"/>
      <c r="C58" s="168"/>
      <c r="D58" s="168"/>
      <c r="E58" s="51"/>
      <c r="F58" s="168"/>
      <c r="G58" s="171"/>
      <c r="H58" s="171"/>
      <c r="I58" s="151"/>
      <c r="J58" s="154"/>
      <c r="K58" s="67" t="s">
        <v>109</v>
      </c>
      <c r="L58" s="51"/>
      <c r="M58" s="82">
        <v>0</v>
      </c>
      <c r="N58" s="177"/>
      <c r="O58" s="180"/>
      <c r="P58" s="90"/>
      <c r="Q58" s="89"/>
      <c r="R58" s="151"/>
      <c r="S58" s="174"/>
      <c r="T58" s="63"/>
      <c r="U58" s="56"/>
      <c r="V58" s="56"/>
      <c r="W58" s="66"/>
      <c r="X58" s="64"/>
      <c r="Y58" s="58"/>
      <c r="Z58" s="39"/>
      <c r="AA58" s="39"/>
      <c r="AB58" s="39"/>
      <c r="AC58" s="39"/>
      <c r="AD58" s="39"/>
      <c r="AE58" s="39"/>
      <c r="AF58" s="39"/>
      <c r="AG58" s="39"/>
      <c r="AH58" s="39"/>
      <c r="AI58" s="39"/>
      <c r="AJ58" s="39"/>
      <c r="AK58" s="39"/>
      <c r="AL58" s="39"/>
      <c r="AM58" s="39"/>
      <c r="AN58" s="39"/>
      <c r="AO58" s="39"/>
      <c r="AP58" s="39"/>
      <c r="AQ58" s="39"/>
      <c r="AR58" s="39"/>
      <c r="AS58" s="39"/>
    </row>
    <row r="59" spans="1:45" ht="20.25">
      <c r="A59" s="175"/>
      <c r="B59" s="166"/>
      <c r="C59" s="169"/>
      <c r="D59" s="169"/>
      <c r="E59" s="51"/>
      <c r="F59" s="169"/>
      <c r="G59" s="172"/>
      <c r="H59" s="172"/>
      <c r="I59" s="152"/>
      <c r="J59" s="155"/>
      <c r="K59" s="67" t="s">
        <v>109</v>
      </c>
      <c r="L59" s="51"/>
      <c r="M59" s="82">
        <v>0</v>
      </c>
      <c r="N59" s="178"/>
      <c r="O59" s="181"/>
      <c r="P59" s="101"/>
      <c r="Q59" s="102"/>
      <c r="R59" s="152"/>
      <c r="S59" s="175"/>
      <c r="T59" s="63"/>
      <c r="U59" s="56"/>
      <c r="V59" s="56"/>
      <c r="W59" s="66"/>
      <c r="X59" s="64"/>
      <c r="Y59" s="58"/>
      <c r="Z59" s="39"/>
      <c r="AA59" s="39"/>
      <c r="AB59" s="39"/>
      <c r="AC59" s="39"/>
      <c r="AD59" s="39"/>
      <c r="AE59" s="39"/>
      <c r="AF59" s="39"/>
      <c r="AG59" s="39"/>
      <c r="AH59" s="39"/>
      <c r="AI59" s="39"/>
      <c r="AJ59" s="39"/>
      <c r="AK59" s="39"/>
      <c r="AL59" s="39"/>
      <c r="AM59" s="39"/>
      <c r="AN59" s="39"/>
      <c r="AO59" s="39"/>
      <c r="AP59" s="39"/>
      <c r="AQ59" s="39"/>
      <c r="AR59" s="39"/>
      <c r="AS59" s="39"/>
    </row>
    <row r="60" spans="1:45" ht="20.25">
      <c r="A60" s="161">
        <v>10</v>
      </c>
      <c r="B60" s="164"/>
      <c r="C60" s="167"/>
      <c r="D60" s="167"/>
      <c r="E60" s="50"/>
      <c r="F60" s="167"/>
      <c r="G60" s="170">
        <v>1</v>
      </c>
      <c r="H60" s="170">
        <v>1</v>
      </c>
      <c r="I60" s="150" t="str">
        <f>IF(AND(G60=1,H60=1),"Bajo",IF(AND(G60=1,H60=2),"Bajo",IF(AND(G60=1,H60=3),"Moderado",IF(AND(G60=1,H60=4),"Alto",IF(AND(G60=1,H60=5),"Extremo",IF(AND(G60=2,H60=1),"Bajo",IF(AND(G60=2,H60=2),"Bajo",IF(AND(G60=2,H60=3),"Moderado",IF(AND(G60=2,H60=4),"Alto",IF(AND(G60=2,H60=5),"Extremo",IF(AND(G60=3,H60=1),"Bajo",IF(AND(G60=3,H60=2),"Moderado",IF(AND(G60=3,H60=3),"Alto",IF(AND(G60=3,H60=4),"Extremo",IF(AND(G60=3,H60=5),"Extremo",IF(AND(G60=4,H60=1),"Moderado",IF(AND(G60=4,H60=2),"Alto",IF(AND(G60=4,H60=3),"Alto",IF(AND(G60=4,H60=4),"Extremo",IF(AND(G60=4,H60=5),"Extremo",IF(AND(G60=5,H60=1),"Alto",IF(AND(G60=5,H60=2),"Alto",IF(AND(G60=5,H60=3),"Extremo",IF(AND(G60=5,H60=4),"Extremo",IF(AND(G60=5,H60=5),"Extremo")))))))))))))))))))))))))</f>
        <v>Bajo</v>
      </c>
      <c r="J60" s="188"/>
      <c r="K60" s="67" t="s">
        <v>37</v>
      </c>
      <c r="L60" s="50"/>
      <c r="M60" s="87">
        <v>0</v>
      </c>
      <c r="N60" s="156">
        <f>AVERAGE(M60:M62)</f>
        <v>0</v>
      </c>
      <c r="O60" s="182" t="str">
        <f>IF(N60&lt;=50,"0",IF(AND(N60&gt;=50.01,N60&lt;=75),"1",IF(N60&gt;=75.01,"2")))</f>
        <v>0</v>
      </c>
      <c r="P60" s="103">
        <f>G60-O60</f>
        <v>1</v>
      </c>
      <c r="Q60" s="104">
        <f>H60-O63</f>
        <v>1</v>
      </c>
      <c r="R60" s="150" t="str">
        <f>IF(AND(P60=1,Q60=1),"Bajo",IF(AND(P60=1,Q60=2),"Bajo",IF(AND(P60=1,Q60=3),"Moderado",IF(AND(P60=1,Q60=4),"Alto",IF(AND(P60=1,Q60=5),"Extremo",IF(AND(P60=2,Q60=1),"Bajo",IF(AND(P60=2,Q60=2),"Bajo",IF(AND(P60=2,Q60=3),"Moderado",IF(AND(P60=2,Q60=4),"Alto",IF(AND(P60=2,Q60=5),"Extremo",IF(AND(P60=3,Q60=1),"Bajo",IF(AND(P60=3,Q60=2),"Moderado",IF(AND(P60=3,Q60=3),"Alto",IF(AND(P60=3,Q60=4),"Extremo",IF(AND(P60=3,Q60=5),"Extremo",IF(AND(P60=4,Q60=1),"Moderado",IF(AND(P60=4,Q60=2),"Alto",IF(AND(P60=4,Q60=3),"Alto",IF(AND(P60=4,Q60=4),"Extremo",IF(AND(P60=4,Q60=5),"Extremo",IF(AND(P60=5,Q60=1),"Alto",IF(AND(P60=5,Q60=2),"Alto",IF(AND(P60=5,Q60=3),"Extremo",IF(AND(P60=5,Q60=4),"Extremo",IF(AND(P60=5,Q60=5),"Extremo")))))))))))))))))))))))))</f>
        <v>Bajo</v>
      </c>
      <c r="S60" s="173"/>
      <c r="T60" s="60"/>
      <c r="U60" s="56"/>
      <c r="V60" s="56"/>
      <c r="W60" s="62"/>
      <c r="X60" s="61"/>
      <c r="Y60" s="58"/>
      <c r="Z60" s="39"/>
      <c r="AA60" s="39"/>
      <c r="AB60" s="39"/>
      <c r="AC60" s="39"/>
      <c r="AD60" s="39"/>
      <c r="AE60" s="39"/>
      <c r="AF60" s="39"/>
      <c r="AG60" s="39"/>
      <c r="AH60" s="39"/>
      <c r="AI60" s="39"/>
      <c r="AJ60" s="39"/>
      <c r="AK60" s="39"/>
      <c r="AL60" s="39"/>
      <c r="AM60" s="39"/>
      <c r="AN60" s="39"/>
      <c r="AO60" s="39"/>
      <c r="AP60" s="39"/>
      <c r="AQ60" s="39"/>
      <c r="AR60" s="39"/>
      <c r="AS60" s="39"/>
    </row>
    <row r="61" spans="1:45" ht="20.25">
      <c r="A61" s="162"/>
      <c r="B61" s="165"/>
      <c r="C61" s="168"/>
      <c r="D61" s="168"/>
      <c r="E61" s="51"/>
      <c r="F61" s="168"/>
      <c r="G61" s="171"/>
      <c r="H61" s="171"/>
      <c r="I61" s="151"/>
      <c r="J61" s="189"/>
      <c r="K61" s="67" t="s">
        <v>37</v>
      </c>
      <c r="L61" s="51"/>
      <c r="M61" s="88">
        <v>0</v>
      </c>
      <c r="N61" s="157"/>
      <c r="O61" s="183"/>
      <c r="P61" s="90"/>
      <c r="Q61" s="89"/>
      <c r="R61" s="151"/>
      <c r="S61" s="174"/>
      <c r="T61" s="63"/>
      <c r="U61" s="56"/>
      <c r="V61" s="56"/>
      <c r="W61" s="65"/>
      <c r="X61" s="64"/>
      <c r="Y61" s="58"/>
      <c r="Z61" s="39"/>
      <c r="AA61" s="39"/>
      <c r="AB61" s="39"/>
      <c r="AC61" s="39"/>
      <c r="AD61" s="39"/>
      <c r="AE61" s="39"/>
      <c r="AF61" s="39"/>
      <c r="AG61" s="39"/>
      <c r="AH61" s="39"/>
      <c r="AI61" s="39"/>
      <c r="AJ61" s="39"/>
      <c r="AK61" s="39"/>
      <c r="AL61" s="39"/>
      <c r="AM61" s="39"/>
      <c r="AN61" s="39"/>
      <c r="AO61" s="39"/>
      <c r="AP61" s="39"/>
      <c r="AQ61" s="39"/>
      <c r="AR61" s="39"/>
      <c r="AS61" s="39"/>
    </row>
    <row r="62" spans="1:45" ht="20.25">
      <c r="A62" s="162"/>
      <c r="B62" s="165"/>
      <c r="C62" s="168"/>
      <c r="D62" s="168"/>
      <c r="E62" s="51"/>
      <c r="F62" s="168"/>
      <c r="G62" s="171"/>
      <c r="H62" s="171"/>
      <c r="I62" s="151"/>
      <c r="J62" s="189"/>
      <c r="K62" s="67" t="s">
        <v>37</v>
      </c>
      <c r="L62" s="51"/>
      <c r="M62" s="88">
        <v>0</v>
      </c>
      <c r="N62" s="157"/>
      <c r="O62" s="183"/>
      <c r="P62" s="90"/>
      <c r="Q62" s="89"/>
      <c r="R62" s="151"/>
      <c r="S62" s="174"/>
      <c r="T62" s="63"/>
      <c r="U62" s="56"/>
      <c r="V62" s="56"/>
      <c r="W62" s="65"/>
      <c r="X62" s="64"/>
      <c r="Y62" s="58"/>
      <c r="Z62" s="39"/>
      <c r="AA62" s="39"/>
      <c r="AB62" s="39"/>
      <c r="AC62" s="39"/>
      <c r="AD62" s="39"/>
      <c r="AE62" s="39"/>
      <c r="AF62" s="39"/>
      <c r="AG62" s="39"/>
      <c r="AH62" s="39"/>
      <c r="AI62" s="39"/>
      <c r="AJ62" s="39"/>
      <c r="AK62" s="39"/>
      <c r="AL62" s="39"/>
      <c r="AM62" s="39"/>
      <c r="AN62" s="39"/>
      <c r="AO62" s="39"/>
      <c r="AP62" s="39"/>
      <c r="AQ62" s="39"/>
      <c r="AR62" s="39"/>
      <c r="AS62" s="39"/>
    </row>
    <row r="63" spans="1:45" ht="20.25">
      <c r="A63" s="162"/>
      <c r="B63" s="165"/>
      <c r="C63" s="168"/>
      <c r="D63" s="168"/>
      <c r="E63" s="51"/>
      <c r="F63" s="168"/>
      <c r="G63" s="171"/>
      <c r="H63" s="171"/>
      <c r="I63" s="151"/>
      <c r="J63" s="189"/>
      <c r="K63" s="67" t="s">
        <v>109</v>
      </c>
      <c r="L63" s="51"/>
      <c r="M63" s="82">
        <v>0</v>
      </c>
      <c r="N63" s="176">
        <f>AVERAGE(M63:M65)</f>
        <v>0</v>
      </c>
      <c r="O63" s="179" t="str">
        <f>IF(N63&lt;=50,"0",IF(AND(N63&gt;=50.01,N63&lt;=75),"1",IF(N63&gt;=75.01,"2")))</f>
        <v>0</v>
      </c>
      <c r="P63" s="90"/>
      <c r="Q63" s="89"/>
      <c r="R63" s="151"/>
      <c r="S63" s="174"/>
      <c r="T63" s="63"/>
      <c r="U63" s="56"/>
      <c r="V63" s="56"/>
      <c r="W63" s="66"/>
      <c r="X63" s="64"/>
      <c r="Y63" s="58"/>
      <c r="Z63" s="39"/>
      <c r="AA63" s="39"/>
      <c r="AB63" s="39"/>
      <c r="AC63" s="39"/>
      <c r="AD63" s="39"/>
      <c r="AE63" s="39"/>
      <c r="AF63" s="39"/>
      <c r="AG63" s="39"/>
      <c r="AH63" s="39"/>
      <c r="AI63" s="39"/>
      <c r="AJ63" s="39"/>
      <c r="AK63" s="39"/>
      <c r="AL63" s="39"/>
      <c r="AM63" s="39"/>
      <c r="AN63" s="39"/>
      <c r="AO63" s="39"/>
      <c r="AP63" s="39"/>
      <c r="AQ63" s="39"/>
      <c r="AR63" s="39"/>
      <c r="AS63" s="39"/>
    </row>
    <row r="64" spans="1:45" ht="20.25">
      <c r="A64" s="162"/>
      <c r="B64" s="165"/>
      <c r="C64" s="168"/>
      <c r="D64" s="168"/>
      <c r="E64" s="51"/>
      <c r="F64" s="168"/>
      <c r="G64" s="171"/>
      <c r="H64" s="171"/>
      <c r="I64" s="151"/>
      <c r="J64" s="189"/>
      <c r="K64" s="67" t="s">
        <v>109</v>
      </c>
      <c r="L64" s="51"/>
      <c r="M64" s="82">
        <v>0</v>
      </c>
      <c r="N64" s="177"/>
      <c r="O64" s="180"/>
      <c r="P64" s="90"/>
      <c r="Q64" s="89"/>
      <c r="R64" s="151"/>
      <c r="S64" s="174"/>
      <c r="T64" s="63"/>
      <c r="U64" s="56"/>
      <c r="V64" s="56"/>
      <c r="W64" s="66"/>
      <c r="X64" s="64"/>
      <c r="Y64" s="58"/>
      <c r="Z64" s="39"/>
      <c r="AA64" s="39"/>
      <c r="AB64" s="39"/>
      <c r="AC64" s="39"/>
      <c r="AD64" s="39"/>
      <c r="AE64" s="39"/>
      <c r="AF64" s="39"/>
      <c r="AG64" s="39"/>
      <c r="AH64" s="39"/>
      <c r="AI64" s="39"/>
      <c r="AJ64" s="39"/>
      <c r="AK64" s="39"/>
      <c r="AL64" s="39"/>
      <c r="AM64" s="39"/>
      <c r="AN64" s="39"/>
      <c r="AO64" s="39"/>
      <c r="AP64" s="39"/>
      <c r="AQ64" s="39"/>
      <c r="AR64" s="39"/>
      <c r="AS64" s="39"/>
    </row>
    <row r="65" spans="1:45" ht="20.25">
      <c r="A65" s="163"/>
      <c r="B65" s="166"/>
      <c r="C65" s="169"/>
      <c r="D65" s="169"/>
      <c r="E65" s="51"/>
      <c r="F65" s="169"/>
      <c r="G65" s="172"/>
      <c r="H65" s="172"/>
      <c r="I65" s="152"/>
      <c r="J65" s="190"/>
      <c r="K65" s="67" t="s">
        <v>109</v>
      </c>
      <c r="L65" s="51"/>
      <c r="M65" s="82">
        <v>0</v>
      </c>
      <c r="N65" s="178"/>
      <c r="O65" s="181"/>
      <c r="P65" s="101"/>
      <c r="Q65" s="102"/>
      <c r="R65" s="152"/>
      <c r="S65" s="175"/>
      <c r="T65" s="63"/>
      <c r="U65" s="56"/>
      <c r="V65" s="56"/>
      <c r="W65" s="66"/>
      <c r="X65" s="64"/>
      <c r="Y65" s="58"/>
      <c r="Z65" s="39"/>
      <c r="AA65" s="39"/>
      <c r="AB65" s="39"/>
      <c r="AC65" s="39"/>
      <c r="AD65" s="39"/>
      <c r="AE65" s="39"/>
      <c r="AF65" s="39"/>
      <c r="AG65" s="39"/>
      <c r="AH65" s="39"/>
      <c r="AI65" s="39"/>
      <c r="AJ65" s="39"/>
      <c r="AK65" s="39"/>
      <c r="AL65" s="39"/>
      <c r="AM65" s="39"/>
      <c r="AN65" s="39"/>
      <c r="AO65" s="39"/>
      <c r="AP65" s="39"/>
      <c r="AQ65" s="39"/>
      <c r="AR65" s="39"/>
      <c r="AS65" s="39"/>
    </row>
    <row r="66" spans="1:45" ht="20.25">
      <c r="A66" s="161">
        <v>11</v>
      </c>
      <c r="B66" s="185"/>
      <c r="C66" s="167"/>
      <c r="D66" s="167"/>
      <c r="E66" s="50"/>
      <c r="F66" s="167"/>
      <c r="G66" s="170">
        <v>1</v>
      </c>
      <c r="H66" s="170">
        <v>1</v>
      </c>
      <c r="I66" s="150" t="str">
        <f>IF(AND(G66=1,H66=1),"Bajo",IF(AND(G66=1,H66=2),"Bajo",IF(AND(G66=1,H66=3),"Moderado",IF(AND(G66=1,H66=4),"Alto",IF(AND(G66=1,H66=5),"Extremo",IF(AND(G66=2,H66=1),"Bajo",IF(AND(G66=2,H66=2),"Bajo",IF(AND(G66=2,H66=3),"Moderado",IF(AND(G66=2,H66=4),"Alto",IF(AND(G66=2,H66=5),"Extremo",IF(AND(G66=3,H66=1),"Bajo",IF(AND(G66=3,H66=2),"Moderado",IF(AND(G66=3,H66=3),"Alto",IF(AND(G66=3,H66=4),"Extremo",IF(AND(G66=3,H66=5),"Extremo",IF(AND(G66=4,H66=1),"Moderado",IF(AND(G66=4,H66=2),"Alto",IF(AND(G66=4,H66=3),"Alto",IF(AND(G66=4,H66=4),"Extremo",IF(AND(G66=4,H66=5),"Extremo",IF(AND(G66=5,H66=1),"Alto",IF(AND(G66=5,H66=2),"Alto",IF(AND(G66=5,H66=3),"Extremo",IF(AND(G66=5,H66=4),"Extremo",IF(AND(G66=5,H66=5),"Extremo")))))))))))))))))))))))))</f>
        <v>Bajo</v>
      </c>
      <c r="J66" s="153"/>
      <c r="K66" s="67" t="s">
        <v>37</v>
      </c>
      <c r="L66" s="50"/>
      <c r="M66" s="87">
        <v>0</v>
      </c>
      <c r="N66" s="156">
        <f>AVERAGE(M66:M68)</f>
        <v>0</v>
      </c>
      <c r="O66" s="182" t="str">
        <f>IF(N66&lt;=50,"0",IF(AND(N66&gt;=50.01,N66&lt;=75),"1",IF(N66&gt;=75.01,"2")))</f>
        <v>0</v>
      </c>
      <c r="P66" s="103">
        <f>G66-O66</f>
        <v>1</v>
      </c>
      <c r="Q66" s="104">
        <f>H66-O69</f>
        <v>1</v>
      </c>
      <c r="R66" s="150" t="str">
        <f>IF(AND(P66=1,Q66=1),"Bajo",IF(AND(P66=1,Q66=2),"Bajo",IF(AND(P66=1,Q66=3),"Moderado",IF(AND(P66=1,Q66=4),"Alto",IF(AND(P66=1,Q66=5),"Extremo",IF(AND(P66=2,Q66=1),"Bajo",IF(AND(P66=2,Q66=2),"Bajo",IF(AND(P66=2,Q66=3),"Moderado",IF(AND(P66=2,Q66=4),"Alto",IF(AND(P66=2,Q66=5),"Extremo",IF(AND(P66=3,Q66=1),"Bajo",IF(AND(P66=3,Q66=2),"Moderado",IF(AND(P66=3,Q66=3),"Alto",IF(AND(P66=3,Q66=4),"Extremo",IF(AND(P66=3,Q66=5),"Extremo",IF(AND(P66=4,Q66=1),"Moderado",IF(AND(P66=4,Q66=2),"Alto",IF(AND(P66=4,Q66=3),"Alto",IF(AND(P66=4,Q66=4),"Extremo",IF(AND(P66=4,Q66=5),"Extremo",IF(AND(P66=5,Q66=1),"Alto",IF(AND(P66=5,Q66=2),"Alto",IF(AND(P66=5,Q66=3),"Extremo",IF(AND(P66=5,Q66=4),"Extremo",IF(AND(P66=5,Q66=5),"Extremo")))))))))))))))))))))))))</f>
        <v>Bajo</v>
      </c>
      <c r="S66" s="173"/>
      <c r="T66" s="60"/>
      <c r="U66" s="56"/>
      <c r="V66" s="56"/>
      <c r="W66" s="62"/>
      <c r="X66" s="61"/>
      <c r="Y66" s="58"/>
      <c r="Z66" s="39"/>
      <c r="AA66" s="39"/>
      <c r="AB66" s="39"/>
      <c r="AC66" s="39"/>
      <c r="AD66" s="39"/>
      <c r="AE66" s="39"/>
      <c r="AF66" s="39"/>
      <c r="AG66" s="39"/>
      <c r="AH66" s="39"/>
      <c r="AI66" s="39"/>
      <c r="AJ66" s="39"/>
      <c r="AK66" s="39"/>
      <c r="AL66" s="39"/>
      <c r="AM66" s="39"/>
      <c r="AN66" s="39"/>
      <c r="AO66" s="39"/>
      <c r="AP66" s="39"/>
      <c r="AQ66" s="39"/>
      <c r="AR66" s="39"/>
      <c r="AS66" s="39"/>
    </row>
    <row r="67" spans="1:45" ht="20.25">
      <c r="A67" s="174"/>
      <c r="B67" s="186"/>
      <c r="C67" s="168"/>
      <c r="D67" s="168"/>
      <c r="E67" s="51"/>
      <c r="F67" s="168"/>
      <c r="G67" s="171"/>
      <c r="H67" s="171"/>
      <c r="I67" s="151"/>
      <c r="J67" s="154"/>
      <c r="K67" s="67" t="s">
        <v>37</v>
      </c>
      <c r="L67" s="51"/>
      <c r="M67" s="88">
        <v>0</v>
      </c>
      <c r="N67" s="156"/>
      <c r="O67" s="183"/>
      <c r="P67" s="90"/>
      <c r="Q67" s="89"/>
      <c r="R67" s="151"/>
      <c r="S67" s="174"/>
      <c r="T67" s="63"/>
      <c r="U67" s="56"/>
      <c r="V67" s="56"/>
      <c r="W67" s="65"/>
      <c r="X67" s="64"/>
      <c r="Y67" s="58"/>
      <c r="Z67" s="39"/>
      <c r="AA67" s="39"/>
      <c r="AB67" s="39"/>
      <c r="AC67" s="39"/>
      <c r="AD67" s="39"/>
      <c r="AE67" s="39"/>
      <c r="AF67" s="39"/>
      <c r="AG67" s="39"/>
      <c r="AH67" s="39"/>
      <c r="AI67" s="39"/>
      <c r="AJ67" s="39"/>
      <c r="AK67" s="39"/>
      <c r="AL67" s="39"/>
      <c r="AM67" s="39"/>
      <c r="AN67" s="39"/>
      <c r="AO67" s="39"/>
      <c r="AP67" s="39"/>
      <c r="AQ67" s="39"/>
      <c r="AR67" s="39"/>
      <c r="AS67" s="39"/>
    </row>
    <row r="68" spans="1:45" ht="20.25">
      <c r="A68" s="174"/>
      <c r="B68" s="186"/>
      <c r="C68" s="168"/>
      <c r="D68" s="168"/>
      <c r="E68" s="51"/>
      <c r="F68" s="168"/>
      <c r="G68" s="171"/>
      <c r="H68" s="171"/>
      <c r="I68" s="151"/>
      <c r="J68" s="154"/>
      <c r="K68" s="67" t="s">
        <v>37</v>
      </c>
      <c r="L68" s="51"/>
      <c r="M68" s="88">
        <v>0</v>
      </c>
      <c r="N68" s="156"/>
      <c r="O68" s="184"/>
      <c r="P68" s="90"/>
      <c r="Q68" s="89"/>
      <c r="R68" s="151"/>
      <c r="S68" s="174"/>
      <c r="T68" s="63"/>
      <c r="U68" s="56"/>
      <c r="V68" s="56"/>
      <c r="W68" s="65"/>
      <c r="X68" s="64"/>
      <c r="Y68" s="58"/>
      <c r="Z68" s="39"/>
      <c r="AA68" s="39"/>
      <c r="AB68" s="39"/>
      <c r="AC68" s="39"/>
      <c r="AD68" s="39"/>
      <c r="AE68" s="39"/>
      <c r="AF68" s="39"/>
      <c r="AG68" s="39"/>
      <c r="AH68" s="39"/>
      <c r="AI68" s="39"/>
      <c r="AJ68" s="39"/>
      <c r="AK68" s="39"/>
      <c r="AL68" s="39"/>
      <c r="AM68" s="39"/>
      <c r="AN68" s="39"/>
      <c r="AO68" s="39"/>
      <c r="AP68" s="39"/>
      <c r="AQ68" s="39"/>
      <c r="AR68" s="39"/>
      <c r="AS68" s="39"/>
    </row>
    <row r="69" spans="1:45" ht="20.25">
      <c r="A69" s="174"/>
      <c r="B69" s="186"/>
      <c r="C69" s="168"/>
      <c r="D69" s="168"/>
      <c r="E69" s="51"/>
      <c r="F69" s="168"/>
      <c r="G69" s="171"/>
      <c r="H69" s="171"/>
      <c r="I69" s="151"/>
      <c r="J69" s="154"/>
      <c r="K69" s="67" t="s">
        <v>109</v>
      </c>
      <c r="L69" s="51"/>
      <c r="M69" s="82">
        <v>0</v>
      </c>
      <c r="N69" s="176">
        <f>AVERAGE(M69:M71)</f>
        <v>0</v>
      </c>
      <c r="O69" s="179" t="str">
        <f>IF(N69&lt;=50,"0",IF(AND(N69&gt;=50.01,N69&lt;=75),"1",IF(N69&gt;=75.01,"2")))</f>
        <v>0</v>
      </c>
      <c r="P69" s="90"/>
      <c r="Q69" s="89"/>
      <c r="R69" s="151"/>
      <c r="S69" s="174"/>
      <c r="T69" s="63"/>
      <c r="U69" s="56"/>
      <c r="V69" s="56"/>
      <c r="W69" s="66"/>
      <c r="X69" s="64"/>
      <c r="Y69" s="58"/>
      <c r="Z69" s="39"/>
      <c r="AA69" s="39"/>
      <c r="AB69" s="39"/>
      <c r="AC69" s="39"/>
      <c r="AD69" s="39"/>
      <c r="AE69" s="39"/>
      <c r="AF69" s="39"/>
      <c r="AG69" s="39"/>
      <c r="AH69" s="39"/>
      <c r="AI69" s="39"/>
      <c r="AJ69" s="39"/>
      <c r="AK69" s="39"/>
      <c r="AL69" s="39"/>
      <c r="AM69" s="39"/>
      <c r="AN69" s="39"/>
      <c r="AO69" s="39"/>
      <c r="AP69" s="39"/>
      <c r="AQ69" s="39"/>
      <c r="AR69" s="39"/>
      <c r="AS69" s="39"/>
    </row>
    <row r="70" spans="1:45" ht="20.25">
      <c r="A70" s="174"/>
      <c r="B70" s="186"/>
      <c r="C70" s="168"/>
      <c r="D70" s="168"/>
      <c r="E70" s="51"/>
      <c r="F70" s="168"/>
      <c r="G70" s="171"/>
      <c r="H70" s="171"/>
      <c r="I70" s="151"/>
      <c r="J70" s="154"/>
      <c r="K70" s="67" t="s">
        <v>109</v>
      </c>
      <c r="L70" s="51"/>
      <c r="M70" s="82">
        <v>0</v>
      </c>
      <c r="N70" s="177"/>
      <c r="O70" s="180"/>
      <c r="P70" s="90"/>
      <c r="Q70" s="89"/>
      <c r="R70" s="151"/>
      <c r="S70" s="174"/>
      <c r="T70" s="63"/>
      <c r="U70" s="56"/>
      <c r="V70" s="56"/>
      <c r="W70" s="66"/>
      <c r="X70" s="64"/>
      <c r="Y70" s="58"/>
      <c r="Z70" s="39"/>
      <c r="AA70" s="39"/>
      <c r="AB70" s="39"/>
      <c r="AC70" s="39"/>
      <c r="AD70" s="39"/>
      <c r="AE70" s="39"/>
      <c r="AF70" s="39"/>
      <c r="AG70" s="39"/>
      <c r="AH70" s="39"/>
      <c r="AI70" s="39"/>
      <c r="AJ70" s="39"/>
      <c r="AK70" s="39"/>
      <c r="AL70" s="39"/>
      <c r="AM70" s="39"/>
      <c r="AN70" s="39"/>
      <c r="AO70" s="39"/>
      <c r="AP70" s="39"/>
      <c r="AQ70" s="39"/>
      <c r="AR70" s="39"/>
      <c r="AS70" s="39"/>
    </row>
    <row r="71" spans="1:45" ht="20.25">
      <c r="A71" s="175"/>
      <c r="B71" s="187"/>
      <c r="C71" s="169"/>
      <c r="D71" s="169"/>
      <c r="E71" s="51"/>
      <c r="F71" s="169"/>
      <c r="G71" s="172"/>
      <c r="H71" s="172"/>
      <c r="I71" s="152"/>
      <c r="J71" s="155"/>
      <c r="K71" s="67" t="s">
        <v>109</v>
      </c>
      <c r="L71" s="51"/>
      <c r="M71" s="82">
        <v>0</v>
      </c>
      <c r="N71" s="178"/>
      <c r="O71" s="181"/>
      <c r="P71" s="101"/>
      <c r="Q71" s="102"/>
      <c r="R71" s="152"/>
      <c r="S71" s="175"/>
      <c r="T71" s="63"/>
      <c r="U71" s="56"/>
      <c r="V71" s="56"/>
      <c r="W71" s="66"/>
      <c r="X71" s="64"/>
      <c r="Y71" s="58"/>
      <c r="Z71" s="39"/>
      <c r="AA71" s="39"/>
      <c r="AB71" s="39"/>
      <c r="AC71" s="39"/>
      <c r="AD71" s="39"/>
      <c r="AE71" s="39"/>
      <c r="AF71" s="39"/>
      <c r="AG71" s="39"/>
      <c r="AH71" s="39"/>
      <c r="AI71" s="39"/>
      <c r="AJ71" s="39"/>
      <c r="AK71" s="39"/>
      <c r="AL71" s="39"/>
      <c r="AM71" s="39"/>
      <c r="AN71" s="39"/>
      <c r="AO71" s="39"/>
      <c r="AP71" s="39"/>
      <c r="AQ71" s="39"/>
      <c r="AR71" s="39"/>
      <c r="AS71" s="39"/>
    </row>
    <row r="72" spans="1:45" ht="20.25">
      <c r="A72" s="161">
        <v>12</v>
      </c>
      <c r="B72" s="164"/>
      <c r="C72" s="167"/>
      <c r="D72" s="167"/>
      <c r="E72" s="50"/>
      <c r="F72" s="167"/>
      <c r="G72" s="170">
        <v>1</v>
      </c>
      <c r="H72" s="170">
        <v>1</v>
      </c>
      <c r="I72" s="150" t="str">
        <f>IF(AND(G72=1,H72=1),"Bajo",IF(AND(G72=1,H72=2),"Bajo",IF(AND(G72=1,H72=3),"Moderado",IF(AND(G72=1,H72=4),"Alto",IF(AND(G72=1,H72=5),"Extremo",IF(AND(G72=2,H72=1),"Bajo",IF(AND(G72=2,H72=2),"Bajo",IF(AND(G72=2,H72=3),"Moderado",IF(AND(G72=2,H72=4),"Alto",IF(AND(G72=2,H72=5),"Extremo",IF(AND(G72=3,H72=1),"Bajo",IF(AND(G72=3,H72=2),"Moderado",IF(AND(G72=3,H72=3),"Alto",IF(AND(G72=3,H72=4),"Extremo",IF(AND(G72=3,H72=5),"Extremo",IF(AND(G72=4,H72=1),"Moderado",IF(AND(G72=4,H72=2),"Alto",IF(AND(G72=4,H72=3),"Alto",IF(AND(G72=4,H72=4),"Extremo",IF(AND(G72=4,H72=5),"Extremo",IF(AND(G72=5,H72=1),"Alto",IF(AND(G72=5,H72=2),"Alto",IF(AND(G72=5,H72=3),"Extremo",IF(AND(G72=5,H72=4),"Extremo",IF(AND(G72=5,H72=5),"Extremo")))))))))))))))))))))))))</f>
        <v>Bajo</v>
      </c>
      <c r="J72" s="153"/>
      <c r="K72" s="67" t="s">
        <v>37</v>
      </c>
      <c r="L72" s="50"/>
      <c r="M72" s="87">
        <v>0</v>
      </c>
      <c r="N72" s="156">
        <f>AVERAGE(M72:M74)</f>
        <v>0</v>
      </c>
      <c r="O72" s="158" t="str">
        <f>IF(N72&lt;=50,"0",IF(AND(N72&gt;=50.01,N72&lt;=75),"1",IF(N72&gt;=75.01,"2")))</f>
        <v>0</v>
      </c>
      <c r="P72" s="103">
        <f>G72-O72</f>
        <v>1</v>
      </c>
      <c r="Q72" s="104">
        <f>H72-O75</f>
        <v>1</v>
      </c>
      <c r="R72" s="150" t="str">
        <f>IF(AND(P72=1,Q72=1),"Bajo",IF(AND(P72=1,Q72=2),"Bajo",IF(AND(P72=1,Q72=3),"Moderado",IF(AND(P72=1,Q72=4),"Alto",IF(AND(P72=1,Q72=5),"Extremo",IF(AND(P72=2,Q72=1),"Bajo",IF(AND(P72=2,Q72=2),"Bajo",IF(AND(P72=2,Q72=3),"Moderado",IF(AND(P72=2,Q72=4),"Alto",IF(AND(P72=2,Q72=5),"Extremo",IF(AND(P72=3,Q72=1),"Bajo",IF(AND(P72=3,Q72=2),"Moderado",IF(AND(P72=3,Q72=3),"Alto",IF(AND(P72=3,Q72=4),"Extremo",IF(AND(P72=3,Q72=5),"Extremo",IF(AND(P72=4,Q72=1),"Moderado",IF(AND(P72=4,Q72=2),"Alto",IF(AND(P72=4,Q72=3),"Alto",IF(AND(P72=4,Q72=4),"Extremo",IF(AND(P72=4,Q72=5),"Extremo",IF(AND(P72=5,Q72=1),"Alto",IF(AND(P72=5,Q72=2),"Alto",IF(AND(P72=5,Q72=3),"Extremo",IF(AND(P72=5,Q72=4),"Extremo",IF(AND(P72=5,Q72=5),"Extremo")))))))))))))))))))))))))</f>
        <v>Bajo</v>
      </c>
      <c r="S72" s="173"/>
      <c r="T72" s="60"/>
      <c r="U72" s="56"/>
      <c r="V72" s="56"/>
      <c r="W72" s="62"/>
      <c r="X72" s="61"/>
      <c r="Y72" s="58"/>
      <c r="Z72" s="39"/>
      <c r="AA72" s="39"/>
      <c r="AB72" s="39"/>
      <c r="AC72" s="39"/>
      <c r="AD72" s="39"/>
      <c r="AE72" s="39"/>
      <c r="AF72" s="39"/>
      <c r="AG72" s="39"/>
      <c r="AH72" s="39"/>
      <c r="AI72" s="39"/>
      <c r="AJ72" s="39"/>
      <c r="AK72" s="39"/>
      <c r="AL72" s="39"/>
      <c r="AM72" s="39"/>
      <c r="AN72" s="39"/>
      <c r="AO72" s="39"/>
      <c r="AP72" s="39"/>
      <c r="AQ72" s="39"/>
      <c r="AR72" s="39"/>
      <c r="AS72" s="39"/>
    </row>
    <row r="73" spans="1:45" ht="20.25">
      <c r="A73" s="174"/>
      <c r="B73" s="165"/>
      <c r="C73" s="168"/>
      <c r="D73" s="168"/>
      <c r="E73" s="51"/>
      <c r="F73" s="168"/>
      <c r="G73" s="171"/>
      <c r="H73" s="171"/>
      <c r="I73" s="151"/>
      <c r="J73" s="154"/>
      <c r="K73" s="67" t="s">
        <v>37</v>
      </c>
      <c r="L73" s="51"/>
      <c r="M73" s="88">
        <v>0</v>
      </c>
      <c r="N73" s="157"/>
      <c r="O73" s="159"/>
      <c r="P73" s="90"/>
      <c r="Q73" s="89"/>
      <c r="R73" s="151"/>
      <c r="S73" s="174"/>
      <c r="T73" s="63"/>
      <c r="U73" s="56"/>
      <c r="V73" s="56"/>
      <c r="W73" s="65"/>
      <c r="X73" s="64"/>
      <c r="Y73" s="58"/>
      <c r="Z73" s="39"/>
      <c r="AA73" s="39"/>
      <c r="AB73" s="39"/>
      <c r="AC73" s="39"/>
      <c r="AD73" s="39"/>
      <c r="AE73" s="39"/>
      <c r="AF73" s="39"/>
      <c r="AG73" s="39"/>
      <c r="AH73" s="39"/>
      <c r="AI73" s="39"/>
      <c r="AJ73" s="39"/>
      <c r="AK73" s="39"/>
      <c r="AL73" s="39"/>
      <c r="AM73" s="39"/>
      <c r="AN73" s="39"/>
      <c r="AO73" s="39"/>
      <c r="AP73" s="39"/>
      <c r="AQ73" s="39"/>
      <c r="AR73" s="39"/>
      <c r="AS73" s="39"/>
    </row>
    <row r="74" spans="1:45" ht="20.25">
      <c r="A74" s="174"/>
      <c r="B74" s="165"/>
      <c r="C74" s="168"/>
      <c r="D74" s="168"/>
      <c r="E74" s="51"/>
      <c r="F74" s="168"/>
      <c r="G74" s="171"/>
      <c r="H74" s="171"/>
      <c r="I74" s="151"/>
      <c r="J74" s="154"/>
      <c r="K74" s="67" t="s">
        <v>37</v>
      </c>
      <c r="L74" s="51"/>
      <c r="M74" s="88">
        <v>0</v>
      </c>
      <c r="N74" s="157"/>
      <c r="O74" s="160"/>
      <c r="P74" s="90"/>
      <c r="Q74" s="89"/>
      <c r="R74" s="151"/>
      <c r="S74" s="174"/>
      <c r="T74" s="63"/>
      <c r="U74" s="56"/>
      <c r="V74" s="56"/>
      <c r="W74" s="65"/>
      <c r="X74" s="64"/>
      <c r="Y74" s="58"/>
      <c r="Z74" s="39"/>
      <c r="AA74" s="39"/>
      <c r="AB74" s="39"/>
      <c r="AC74" s="39"/>
      <c r="AD74" s="39"/>
      <c r="AE74" s="39"/>
      <c r="AF74" s="39"/>
      <c r="AG74" s="39"/>
      <c r="AH74" s="39"/>
      <c r="AI74" s="39"/>
      <c r="AJ74" s="39"/>
      <c r="AK74" s="39"/>
      <c r="AL74" s="39"/>
      <c r="AM74" s="39"/>
      <c r="AN74" s="39"/>
      <c r="AO74" s="39"/>
      <c r="AP74" s="39"/>
      <c r="AQ74" s="39"/>
      <c r="AR74" s="39"/>
      <c r="AS74" s="39"/>
    </row>
    <row r="75" spans="1:45" ht="20.25">
      <c r="A75" s="174"/>
      <c r="B75" s="165"/>
      <c r="C75" s="168"/>
      <c r="D75" s="168"/>
      <c r="E75" s="51"/>
      <c r="F75" s="168"/>
      <c r="G75" s="171"/>
      <c r="H75" s="171"/>
      <c r="I75" s="151"/>
      <c r="J75" s="154"/>
      <c r="K75" s="67" t="s">
        <v>109</v>
      </c>
      <c r="L75" s="51"/>
      <c r="M75" s="82">
        <v>0</v>
      </c>
      <c r="N75" s="176">
        <f>AVERAGE(M75:M77)</f>
        <v>0</v>
      </c>
      <c r="O75" s="179" t="str">
        <f>IF(N75&lt;=50,"0",IF(AND(N75&gt;=50.01,N75&lt;=75),"1",IF(N75&gt;=75.01,"2")))</f>
        <v>0</v>
      </c>
      <c r="P75" s="90"/>
      <c r="Q75" s="89"/>
      <c r="R75" s="151"/>
      <c r="S75" s="174"/>
      <c r="T75" s="63"/>
      <c r="U75" s="56"/>
      <c r="V75" s="56"/>
      <c r="W75" s="66"/>
      <c r="X75" s="64"/>
      <c r="Y75" s="58"/>
      <c r="Z75" s="39"/>
      <c r="AA75" s="39"/>
      <c r="AB75" s="39"/>
      <c r="AC75" s="39"/>
      <c r="AD75" s="39"/>
      <c r="AE75" s="39"/>
      <c r="AF75" s="39"/>
      <c r="AG75" s="39"/>
      <c r="AH75" s="39"/>
      <c r="AI75" s="39"/>
      <c r="AJ75" s="39"/>
      <c r="AK75" s="39"/>
      <c r="AL75" s="39"/>
      <c r="AM75" s="39"/>
      <c r="AN75" s="39"/>
      <c r="AO75" s="39"/>
      <c r="AP75" s="39"/>
      <c r="AQ75" s="39"/>
      <c r="AR75" s="39"/>
      <c r="AS75" s="39"/>
    </row>
    <row r="76" spans="1:45" ht="20.25">
      <c r="A76" s="174"/>
      <c r="B76" s="165"/>
      <c r="C76" s="168"/>
      <c r="D76" s="168"/>
      <c r="E76" s="51"/>
      <c r="F76" s="168"/>
      <c r="G76" s="171"/>
      <c r="H76" s="171"/>
      <c r="I76" s="151"/>
      <c r="J76" s="154"/>
      <c r="K76" s="67" t="s">
        <v>109</v>
      </c>
      <c r="L76" s="51"/>
      <c r="M76" s="82">
        <v>0</v>
      </c>
      <c r="N76" s="177"/>
      <c r="O76" s="180"/>
      <c r="P76" s="90"/>
      <c r="Q76" s="89"/>
      <c r="R76" s="151"/>
      <c r="S76" s="174"/>
      <c r="T76" s="63"/>
      <c r="U76" s="56"/>
      <c r="V76" s="56"/>
      <c r="W76" s="66"/>
      <c r="X76" s="64"/>
      <c r="Y76" s="58"/>
      <c r="Z76" s="39"/>
      <c r="AA76" s="39"/>
      <c r="AB76" s="39"/>
      <c r="AC76" s="39"/>
      <c r="AD76" s="39"/>
      <c r="AE76" s="39"/>
      <c r="AF76" s="39"/>
      <c r="AG76" s="39"/>
      <c r="AH76" s="39"/>
      <c r="AI76" s="39"/>
      <c r="AJ76" s="39"/>
      <c r="AK76" s="39"/>
      <c r="AL76" s="39"/>
      <c r="AM76" s="39"/>
      <c r="AN76" s="39"/>
      <c r="AO76" s="39"/>
      <c r="AP76" s="39"/>
      <c r="AQ76" s="39"/>
      <c r="AR76" s="39"/>
      <c r="AS76" s="39"/>
    </row>
    <row r="77" spans="1:45" ht="20.25">
      <c r="A77" s="175"/>
      <c r="B77" s="166"/>
      <c r="C77" s="169"/>
      <c r="D77" s="169"/>
      <c r="E77" s="51"/>
      <c r="F77" s="169"/>
      <c r="G77" s="172"/>
      <c r="H77" s="172"/>
      <c r="I77" s="152"/>
      <c r="J77" s="155"/>
      <c r="K77" s="67" t="s">
        <v>109</v>
      </c>
      <c r="L77" s="51"/>
      <c r="M77" s="82">
        <v>0</v>
      </c>
      <c r="N77" s="178"/>
      <c r="O77" s="181"/>
      <c r="P77" s="101"/>
      <c r="Q77" s="102"/>
      <c r="R77" s="152"/>
      <c r="S77" s="175"/>
      <c r="T77" s="63"/>
      <c r="U77" s="56"/>
      <c r="V77" s="56"/>
      <c r="W77" s="66"/>
      <c r="X77" s="64"/>
      <c r="Y77" s="58"/>
      <c r="Z77" s="39"/>
      <c r="AA77" s="39"/>
      <c r="AB77" s="39"/>
      <c r="AC77" s="39"/>
      <c r="AD77" s="39"/>
      <c r="AE77" s="39"/>
      <c r="AF77" s="39"/>
      <c r="AG77" s="39"/>
      <c r="AH77" s="39"/>
      <c r="AI77" s="39"/>
      <c r="AJ77" s="39"/>
      <c r="AK77" s="39"/>
      <c r="AL77" s="39"/>
      <c r="AM77" s="39"/>
      <c r="AN77" s="39"/>
      <c r="AO77" s="39"/>
      <c r="AP77" s="39"/>
      <c r="AQ77" s="39"/>
      <c r="AR77" s="39"/>
      <c r="AS77" s="39"/>
    </row>
    <row r="78" spans="1:45" ht="20.25">
      <c r="A78" s="161">
        <v>13</v>
      </c>
      <c r="B78" s="164"/>
      <c r="C78" s="167"/>
      <c r="D78" s="167"/>
      <c r="E78" s="50"/>
      <c r="F78" s="167"/>
      <c r="G78" s="170">
        <v>1</v>
      </c>
      <c r="H78" s="170">
        <v>1</v>
      </c>
      <c r="I78" s="150" t="str">
        <f>IF(AND(G78=1,H78=1),"Bajo",IF(AND(G78=1,H78=2),"Bajo",IF(AND(G78=1,H78=3),"Moderado",IF(AND(G78=1,H78=4),"Alto",IF(AND(G78=1,H78=5),"Extremo",IF(AND(G78=2,H78=1),"Bajo",IF(AND(G78=2,H78=2),"Bajo",IF(AND(G78=2,H78=3),"Moderado",IF(AND(G78=2,H78=4),"Alto",IF(AND(G78=2,H78=5),"Extremo",IF(AND(G78=3,H78=1),"Bajo",IF(AND(G78=3,H78=2),"Moderado",IF(AND(G78=3,H78=3),"Alto",IF(AND(G78=3,H78=4),"Extremo",IF(AND(G78=3,H78=5),"Extremo",IF(AND(G78=4,H78=1),"Moderado",IF(AND(G78=4,H78=2),"Alto",IF(AND(G78=4,H78=3),"Alto",IF(AND(G78=4,H78=4),"Extremo",IF(AND(G78=4,H78=5),"Extremo",IF(AND(G78=5,H78=1),"Alto",IF(AND(G78=5,H78=2),"Alto",IF(AND(G78=5,H78=3),"Extremo",IF(AND(G78=5,H78=4),"Extremo",IF(AND(G78=5,H78=5),"Extremo")))))))))))))))))))))))))</f>
        <v>Bajo</v>
      </c>
      <c r="J78" s="153"/>
      <c r="K78" s="67" t="s">
        <v>37</v>
      </c>
      <c r="L78" s="50"/>
      <c r="M78" s="87">
        <v>0</v>
      </c>
      <c r="N78" s="156">
        <f>AVERAGE(M78:M80)</f>
        <v>0</v>
      </c>
      <c r="O78" s="158" t="str">
        <f>IF(N78&lt;=50,"0",IF(AND(N78&gt;=50.01,N78&lt;=75),"1",IF(N78&gt;=75.01,"2")))</f>
        <v>0</v>
      </c>
      <c r="P78" s="103">
        <f>G78-O78</f>
        <v>1</v>
      </c>
      <c r="Q78" s="104">
        <f>H78-O81</f>
        <v>1</v>
      </c>
      <c r="R78" s="150" t="str">
        <f>IF(AND(P78=1,Q78=1),"Bajo",IF(AND(P78=1,Q78=2),"Bajo",IF(AND(P78=1,Q78=3),"Moderado",IF(AND(P78=1,Q78=4),"Alto",IF(AND(P78=1,Q78=5),"Extremo",IF(AND(P78=2,Q78=1),"Bajo",IF(AND(P78=2,Q78=2),"Bajo",IF(AND(P78=2,Q78=3),"Moderado",IF(AND(P78=2,Q78=4),"Alto",IF(AND(P78=2,Q78=5),"Extremo",IF(AND(P78=3,Q78=1),"Bajo",IF(AND(P78=3,Q78=2),"Moderado",IF(AND(P78=3,Q78=3),"Alto",IF(AND(P78=3,Q78=4),"Extremo",IF(AND(P78=3,Q78=5),"Extremo",IF(AND(P78=4,Q78=1),"Moderado",IF(AND(P78=4,Q78=2),"Alto",IF(AND(P78=4,Q78=3),"Alto",IF(AND(P78=4,Q78=4),"Extremo",IF(AND(P78=4,Q78=5),"Extremo",IF(AND(P78=5,Q78=1),"Alto",IF(AND(P78=5,Q78=2),"Alto",IF(AND(P78=5,Q78=3),"Extremo",IF(AND(P78=5,Q78=4),"Extremo",IF(AND(P78=5,Q78=5),"Extremo")))))))))))))))))))))))))</f>
        <v>Bajo</v>
      </c>
      <c r="S78" s="173"/>
      <c r="T78" s="60"/>
      <c r="U78" s="56"/>
      <c r="V78" s="56"/>
      <c r="W78" s="62"/>
      <c r="X78" s="61"/>
      <c r="Y78" s="58"/>
      <c r="Z78" s="39"/>
      <c r="AA78" s="39"/>
      <c r="AB78" s="39"/>
      <c r="AC78" s="39"/>
      <c r="AD78" s="39"/>
      <c r="AE78" s="39"/>
      <c r="AF78" s="39"/>
      <c r="AG78" s="39"/>
      <c r="AH78" s="39"/>
      <c r="AI78" s="39"/>
      <c r="AJ78" s="39"/>
      <c r="AK78" s="39"/>
      <c r="AL78" s="39"/>
      <c r="AM78" s="39"/>
      <c r="AN78" s="39"/>
      <c r="AO78" s="39"/>
      <c r="AP78" s="39"/>
      <c r="AQ78" s="39"/>
      <c r="AR78" s="39"/>
      <c r="AS78" s="39"/>
    </row>
    <row r="79" spans="1:45" ht="20.25">
      <c r="A79" s="174"/>
      <c r="B79" s="165"/>
      <c r="C79" s="168"/>
      <c r="D79" s="168"/>
      <c r="E79" s="51"/>
      <c r="F79" s="168"/>
      <c r="G79" s="171"/>
      <c r="H79" s="171"/>
      <c r="I79" s="151"/>
      <c r="J79" s="154"/>
      <c r="K79" s="67" t="s">
        <v>37</v>
      </c>
      <c r="L79" s="51"/>
      <c r="M79" s="88">
        <v>0</v>
      </c>
      <c r="N79" s="157"/>
      <c r="O79" s="159"/>
      <c r="P79" s="90"/>
      <c r="Q79" s="89"/>
      <c r="R79" s="151"/>
      <c r="S79" s="174"/>
      <c r="T79" s="63"/>
      <c r="U79" s="56"/>
      <c r="V79" s="56"/>
      <c r="W79" s="65"/>
      <c r="X79" s="64"/>
      <c r="Y79" s="58"/>
      <c r="Z79" s="39"/>
      <c r="AA79" s="39"/>
      <c r="AB79" s="39"/>
      <c r="AC79" s="39"/>
      <c r="AD79" s="39"/>
      <c r="AE79" s="39"/>
      <c r="AF79" s="39"/>
      <c r="AG79" s="39"/>
      <c r="AH79" s="39"/>
      <c r="AI79" s="39"/>
      <c r="AJ79" s="39"/>
      <c r="AK79" s="39"/>
      <c r="AL79" s="39"/>
      <c r="AM79" s="39"/>
      <c r="AN79" s="39"/>
      <c r="AO79" s="39"/>
      <c r="AP79" s="39"/>
      <c r="AQ79" s="39"/>
      <c r="AR79" s="39"/>
      <c r="AS79" s="39"/>
    </row>
    <row r="80" spans="1:45" ht="20.25">
      <c r="A80" s="174"/>
      <c r="B80" s="165"/>
      <c r="C80" s="168"/>
      <c r="D80" s="168"/>
      <c r="E80" s="51"/>
      <c r="F80" s="168"/>
      <c r="G80" s="171"/>
      <c r="H80" s="171"/>
      <c r="I80" s="151"/>
      <c r="J80" s="154"/>
      <c r="K80" s="67" t="s">
        <v>37</v>
      </c>
      <c r="L80" s="51"/>
      <c r="M80" s="88">
        <v>0</v>
      </c>
      <c r="N80" s="157"/>
      <c r="O80" s="160"/>
      <c r="P80" s="90"/>
      <c r="Q80" s="89"/>
      <c r="R80" s="151"/>
      <c r="S80" s="174"/>
      <c r="T80" s="63"/>
      <c r="U80" s="56"/>
      <c r="V80" s="56"/>
      <c r="W80" s="65"/>
      <c r="X80" s="64"/>
      <c r="Y80" s="58"/>
      <c r="Z80" s="39"/>
      <c r="AA80" s="39"/>
      <c r="AB80" s="39"/>
      <c r="AC80" s="39"/>
      <c r="AD80" s="39"/>
      <c r="AE80" s="39"/>
      <c r="AF80" s="39"/>
      <c r="AG80" s="39"/>
      <c r="AH80" s="39"/>
      <c r="AI80" s="39"/>
      <c r="AJ80" s="39"/>
      <c r="AK80" s="39"/>
      <c r="AL80" s="39"/>
      <c r="AM80" s="39"/>
      <c r="AN80" s="39"/>
      <c r="AO80" s="39"/>
      <c r="AP80" s="39"/>
      <c r="AQ80" s="39"/>
      <c r="AR80" s="39"/>
      <c r="AS80" s="39"/>
    </row>
    <row r="81" spans="1:45" ht="20.25">
      <c r="A81" s="174"/>
      <c r="B81" s="165"/>
      <c r="C81" s="168"/>
      <c r="D81" s="168"/>
      <c r="E81" s="51"/>
      <c r="F81" s="168"/>
      <c r="G81" s="171"/>
      <c r="H81" s="171"/>
      <c r="I81" s="151"/>
      <c r="J81" s="154"/>
      <c r="K81" s="67" t="s">
        <v>109</v>
      </c>
      <c r="L81" s="51"/>
      <c r="M81" s="82">
        <v>0</v>
      </c>
      <c r="N81" s="176">
        <f>AVERAGE(M81:M83)</f>
        <v>0</v>
      </c>
      <c r="O81" s="179" t="str">
        <f>IF(N81&lt;=50,"0",IF(AND(N81&gt;=50.01,N81&lt;=75),"1",IF(N81&gt;=75.01,"2")))</f>
        <v>0</v>
      </c>
      <c r="P81" s="90"/>
      <c r="Q81" s="89"/>
      <c r="R81" s="151"/>
      <c r="S81" s="174"/>
      <c r="T81" s="63"/>
      <c r="U81" s="56"/>
      <c r="V81" s="56"/>
      <c r="W81" s="66"/>
      <c r="X81" s="64"/>
      <c r="Y81" s="58"/>
      <c r="Z81" s="39"/>
      <c r="AA81" s="39"/>
      <c r="AB81" s="39"/>
      <c r="AC81" s="39"/>
      <c r="AD81" s="39"/>
      <c r="AE81" s="39"/>
      <c r="AF81" s="39"/>
      <c r="AG81" s="39"/>
      <c r="AH81" s="39"/>
      <c r="AI81" s="39"/>
      <c r="AJ81" s="39"/>
      <c r="AK81" s="39"/>
      <c r="AL81" s="39"/>
      <c r="AM81" s="39"/>
      <c r="AN81" s="39"/>
      <c r="AO81" s="39"/>
      <c r="AP81" s="39"/>
      <c r="AQ81" s="39"/>
      <c r="AR81" s="39"/>
      <c r="AS81" s="39"/>
    </row>
    <row r="82" spans="1:45" ht="20.25">
      <c r="A82" s="174"/>
      <c r="B82" s="165"/>
      <c r="C82" s="168"/>
      <c r="D82" s="168"/>
      <c r="E82" s="51"/>
      <c r="F82" s="168"/>
      <c r="G82" s="171"/>
      <c r="H82" s="171"/>
      <c r="I82" s="151"/>
      <c r="J82" s="154"/>
      <c r="K82" s="67" t="s">
        <v>109</v>
      </c>
      <c r="L82" s="51"/>
      <c r="M82" s="82">
        <v>0</v>
      </c>
      <c r="N82" s="177"/>
      <c r="O82" s="180"/>
      <c r="P82" s="90"/>
      <c r="Q82" s="89"/>
      <c r="R82" s="151"/>
      <c r="S82" s="174"/>
      <c r="T82" s="63"/>
      <c r="U82" s="56"/>
      <c r="V82" s="56"/>
      <c r="W82" s="66"/>
      <c r="X82" s="64"/>
      <c r="Y82" s="58"/>
      <c r="Z82" s="39"/>
      <c r="AA82" s="39"/>
      <c r="AB82" s="39"/>
      <c r="AC82" s="39"/>
      <c r="AD82" s="39"/>
      <c r="AE82" s="39"/>
      <c r="AF82" s="39"/>
      <c r="AG82" s="39"/>
      <c r="AH82" s="39"/>
      <c r="AI82" s="39"/>
      <c r="AJ82" s="39"/>
      <c r="AK82" s="39"/>
      <c r="AL82" s="39"/>
      <c r="AM82" s="39"/>
      <c r="AN82" s="39"/>
      <c r="AO82" s="39"/>
      <c r="AP82" s="39"/>
      <c r="AQ82" s="39"/>
      <c r="AR82" s="39"/>
      <c r="AS82" s="39"/>
    </row>
    <row r="83" spans="1:45" ht="20.25">
      <c r="A83" s="175"/>
      <c r="B83" s="166"/>
      <c r="C83" s="169"/>
      <c r="D83" s="169"/>
      <c r="E83" s="51"/>
      <c r="F83" s="169"/>
      <c r="G83" s="172"/>
      <c r="H83" s="172"/>
      <c r="I83" s="152"/>
      <c r="J83" s="155"/>
      <c r="K83" s="67" t="s">
        <v>109</v>
      </c>
      <c r="L83" s="51"/>
      <c r="M83" s="82">
        <v>0</v>
      </c>
      <c r="N83" s="178"/>
      <c r="O83" s="181"/>
      <c r="P83" s="101"/>
      <c r="Q83" s="102"/>
      <c r="R83" s="152"/>
      <c r="S83" s="175"/>
      <c r="T83" s="63"/>
      <c r="U83" s="56"/>
      <c r="V83" s="56"/>
      <c r="W83" s="66"/>
      <c r="X83" s="64"/>
      <c r="Y83" s="58"/>
      <c r="Z83" s="39"/>
      <c r="AA83" s="39"/>
      <c r="AB83" s="39"/>
      <c r="AC83" s="39"/>
      <c r="AD83" s="39"/>
      <c r="AE83" s="39"/>
      <c r="AF83" s="39"/>
      <c r="AG83" s="39"/>
      <c r="AH83" s="39"/>
      <c r="AI83" s="39"/>
      <c r="AJ83" s="39"/>
      <c r="AK83" s="39"/>
      <c r="AL83" s="39"/>
      <c r="AM83" s="39"/>
      <c r="AN83" s="39"/>
      <c r="AO83" s="39"/>
      <c r="AP83" s="39"/>
      <c r="AQ83" s="39"/>
      <c r="AR83" s="39"/>
      <c r="AS83" s="39"/>
    </row>
    <row r="84" spans="1:45" ht="20.25">
      <c r="A84" s="161">
        <v>14</v>
      </c>
      <c r="B84" s="164"/>
      <c r="C84" s="167"/>
      <c r="D84" s="167"/>
      <c r="E84" s="50"/>
      <c r="F84" s="167"/>
      <c r="G84" s="170">
        <v>1</v>
      </c>
      <c r="H84" s="170">
        <v>1</v>
      </c>
      <c r="I84" s="150" t="str">
        <f>IF(AND(G84=1,H84=1),"Bajo",IF(AND(G84=1,H84=2),"Bajo",IF(AND(G84=1,H84=3),"Moderado",IF(AND(G84=1,H84=4),"Alto",IF(AND(G84=1,H84=5),"Extremo",IF(AND(G84=2,H84=1),"Bajo",IF(AND(G84=2,H84=2),"Bajo",IF(AND(G84=2,H84=3),"Moderado",IF(AND(G84=2,H84=4),"Alto",IF(AND(G84=2,H84=5),"Extremo",IF(AND(G84=3,H84=1),"Bajo",IF(AND(G84=3,H84=2),"Moderado",IF(AND(G84=3,H84=3),"Alto",IF(AND(G84=3,H84=4),"Extremo",IF(AND(G84=3,H84=5),"Extremo",IF(AND(G84=4,H84=1),"Moderado",IF(AND(G84=4,H84=2),"Alto",IF(AND(G84=4,H84=3),"Alto",IF(AND(G84=4,H84=4),"Extremo",IF(AND(G84=4,H84=5),"Extremo",IF(AND(G84=5,H84=1),"Alto",IF(AND(G84=5,H84=2),"Alto",IF(AND(G84=5,H84=3),"Extremo",IF(AND(G84=5,H84=4),"Extremo",IF(AND(G84=5,H84=5),"Extremo")))))))))))))))))))))))))</f>
        <v>Bajo</v>
      </c>
      <c r="J84" s="153"/>
      <c r="K84" s="67" t="s">
        <v>37</v>
      </c>
      <c r="L84" s="50"/>
      <c r="M84" s="87">
        <v>0</v>
      </c>
      <c r="N84" s="156">
        <f>AVERAGE(M84:M86)</f>
        <v>0</v>
      </c>
      <c r="O84" s="158" t="str">
        <f>IF(N84&lt;=50,"0",IF(AND(N84&gt;=50.01,N84&lt;=75),"1",IF(N84&gt;=75.01,"2")))</f>
        <v>0</v>
      </c>
      <c r="P84" s="103">
        <f>G84-O84</f>
        <v>1</v>
      </c>
      <c r="Q84" s="104">
        <f>H84-O87</f>
        <v>1</v>
      </c>
      <c r="R84" s="150" t="str">
        <f>IF(AND(P84=1,Q84=1),"Bajo",IF(AND(P84=1,Q84=2),"Bajo",IF(AND(P84=1,Q84=3),"Moderado",IF(AND(P84=1,Q84=4),"Alto",IF(AND(P84=1,Q84=5),"Extremo",IF(AND(P84=2,Q84=1),"Bajo",IF(AND(P84=2,Q84=2),"Bajo",IF(AND(P84=2,Q84=3),"Moderado",IF(AND(P84=2,Q84=4),"Alto",IF(AND(P84=2,Q84=5),"Extremo",IF(AND(P84=3,Q84=1),"Bajo",IF(AND(P84=3,Q84=2),"Moderado",IF(AND(P84=3,Q84=3),"Alto",IF(AND(P84=3,Q84=4),"Extremo",IF(AND(P84=3,Q84=5),"Extremo",IF(AND(P84=4,Q84=1),"Moderado",IF(AND(P84=4,Q84=2),"Alto",IF(AND(P84=4,Q84=3),"Alto",IF(AND(P84=4,Q84=4),"Extremo",IF(AND(P84=4,Q84=5),"Extremo",IF(AND(P84=5,Q84=1),"Alto",IF(AND(P84=5,Q84=2),"Alto",IF(AND(P84=5,Q84=3),"Extremo",IF(AND(P84=5,Q84=4),"Extremo",IF(AND(P84=5,Q84=5),"Extremo")))))))))))))))))))))))))</f>
        <v>Bajo</v>
      </c>
      <c r="S84" s="173"/>
      <c r="T84" s="60"/>
      <c r="U84" s="56"/>
      <c r="V84" s="56"/>
      <c r="W84" s="62"/>
      <c r="X84" s="61"/>
      <c r="Y84" s="58"/>
      <c r="Z84" s="39"/>
      <c r="AA84" s="39"/>
      <c r="AB84" s="39"/>
      <c r="AC84" s="39"/>
      <c r="AD84" s="39"/>
      <c r="AE84" s="39"/>
      <c r="AF84" s="39"/>
      <c r="AG84" s="39"/>
      <c r="AH84" s="39"/>
      <c r="AI84" s="39"/>
      <c r="AJ84" s="39"/>
      <c r="AK84" s="39"/>
      <c r="AL84" s="39"/>
      <c r="AM84" s="39"/>
      <c r="AN84" s="39"/>
      <c r="AO84" s="39"/>
      <c r="AP84" s="39"/>
      <c r="AQ84" s="39"/>
      <c r="AR84" s="39"/>
      <c r="AS84" s="39"/>
    </row>
    <row r="85" spans="1:45" ht="20.25">
      <c r="A85" s="174"/>
      <c r="B85" s="165"/>
      <c r="C85" s="168"/>
      <c r="D85" s="168"/>
      <c r="E85" s="51"/>
      <c r="F85" s="168"/>
      <c r="G85" s="171"/>
      <c r="H85" s="171"/>
      <c r="I85" s="151"/>
      <c r="J85" s="154"/>
      <c r="K85" s="67" t="s">
        <v>37</v>
      </c>
      <c r="L85" s="51"/>
      <c r="M85" s="88">
        <v>0</v>
      </c>
      <c r="N85" s="157"/>
      <c r="O85" s="159"/>
      <c r="P85" s="90"/>
      <c r="Q85" s="89"/>
      <c r="R85" s="151"/>
      <c r="S85" s="174"/>
      <c r="T85" s="63"/>
      <c r="U85" s="56"/>
      <c r="V85" s="56"/>
      <c r="W85" s="65"/>
      <c r="X85" s="64"/>
      <c r="Y85" s="58"/>
      <c r="Z85" s="39"/>
      <c r="AA85" s="39"/>
      <c r="AB85" s="39"/>
      <c r="AC85" s="39"/>
      <c r="AD85" s="39"/>
      <c r="AE85" s="39"/>
      <c r="AF85" s="39"/>
      <c r="AG85" s="39"/>
      <c r="AH85" s="39"/>
      <c r="AI85" s="39"/>
      <c r="AJ85" s="39"/>
      <c r="AK85" s="39"/>
      <c r="AL85" s="39"/>
      <c r="AM85" s="39"/>
      <c r="AN85" s="39"/>
      <c r="AO85" s="39"/>
      <c r="AP85" s="39"/>
      <c r="AQ85" s="39"/>
      <c r="AR85" s="39"/>
      <c r="AS85" s="39"/>
    </row>
    <row r="86" spans="1:45" ht="20.25">
      <c r="A86" s="174"/>
      <c r="B86" s="165"/>
      <c r="C86" s="168"/>
      <c r="D86" s="168"/>
      <c r="E86" s="51"/>
      <c r="F86" s="168"/>
      <c r="G86" s="171"/>
      <c r="H86" s="171"/>
      <c r="I86" s="151"/>
      <c r="J86" s="154"/>
      <c r="K86" s="67" t="s">
        <v>37</v>
      </c>
      <c r="L86" s="51"/>
      <c r="M86" s="88">
        <v>0</v>
      </c>
      <c r="N86" s="157"/>
      <c r="O86" s="160"/>
      <c r="P86" s="90"/>
      <c r="Q86" s="89"/>
      <c r="R86" s="151"/>
      <c r="S86" s="174"/>
      <c r="T86" s="63"/>
      <c r="U86" s="56"/>
      <c r="V86" s="56"/>
      <c r="W86" s="65"/>
      <c r="X86" s="64"/>
      <c r="Y86" s="58"/>
      <c r="Z86" s="39"/>
      <c r="AA86" s="39"/>
      <c r="AB86" s="39"/>
      <c r="AC86" s="39"/>
      <c r="AD86" s="39"/>
      <c r="AE86" s="39"/>
      <c r="AF86" s="39"/>
      <c r="AG86" s="39"/>
      <c r="AH86" s="39"/>
      <c r="AI86" s="39"/>
      <c r="AJ86" s="39"/>
      <c r="AK86" s="39"/>
      <c r="AL86" s="39"/>
      <c r="AM86" s="39"/>
      <c r="AN86" s="39"/>
      <c r="AO86" s="39"/>
      <c r="AP86" s="39"/>
      <c r="AQ86" s="39"/>
      <c r="AR86" s="39"/>
      <c r="AS86" s="39"/>
    </row>
    <row r="87" spans="1:45" ht="20.25">
      <c r="A87" s="174"/>
      <c r="B87" s="165"/>
      <c r="C87" s="168"/>
      <c r="D87" s="168"/>
      <c r="E87" s="51"/>
      <c r="F87" s="168"/>
      <c r="G87" s="171"/>
      <c r="H87" s="171"/>
      <c r="I87" s="151"/>
      <c r="J87" s="154"/>
      <c r="K87" s="67" t="s">
        <v>109</v>
      </c>
      <c r="L87" s="51"/>
      <c r="M87" s="82">
        <v>0</v>
      </c>
      <c r="N87" s="176">
        <f>AVERAGE(M87:M89)</f>
        <v>0</v>
      </c>
      <c r="O87" s="179" t="str">
        <f>IF(N87&lt;=50,"0",IF(AND(N87&gt;=50.01,N87&lt;=75),"1",IF(N87&gt;=75.01,"2")))</f>
        <v>0</v>
      </c>
      <c r="P87" s="90"/>
      <c r="Q87" s="89"/>
      <c r="R87" s="151"/>
      <c r="S87" s="174"/>
      <c r="T87" s="63"/>
      <c r="U87" s="56"/>
      <c r="V87" s="56"/>
      <c r="W87" s="66"/>
      <c r="X87" s="64"/>
      <c r="Y87" s="58"/>
      <c r="Z87" s="39"/>
      <c r="AA87" s="39"/>
      <c r="AB87" s="39"/>
      <c r="AC87" s="39"/>
      <c r="AD87" s="39"/>
      <c r="AE87" s="39"/>
      <c r="AF87" s="39"/>
      <c r="AG87" s="39"/>
      <c r="AH87" s="39"/>
      <c r="AI87" s="39"/>
      <c r="AJ87" s="39"/>
      <c r="AK87" s="39"/>
      <c r="AL87" s="39"/>
      <c r="AM87" s="39"/>
      <c r="AN87" s="39"/>
      <c r="AO87" s="39"/>
      <c r="AP87" s="39"/>
      <c r="AQ87" s="39"/>
      <c r="AR87" s="39"/>
      <c r="AS87" s="39"/>
    </row>
    <row r="88" spans="1:45" ht="20.25">
      <c r="A88" s="174"/>
      <c r="B88" s="165"/>
      <c r="C88" s="168"/>
      <c r="D88" s="168"/>
      <c r="E88" s="51"/>
      <c r="F88" s="168"/>
      <c r="G88" s="171"/>
      <c r="H88" s="171"/>
      <c r="I88" s="151"/>
      <c r="J88" s="154"/>
      <c r="K88" s="67" t="s">
        <v>109</v>
      </c>
      <c r="L88" s="51"/>
      <c r="M88" s="82">
        <v>0</v>
      </c>
      <c r="N88" s="177"/>
      <c r="O88" s="180"/>
      <c r="P88" s="90"/>
      <c r="Q88" s="89"/>
      <c r="R88" s="151"/>
      <c r="S88" s="174"/>
      <c r="T88" s="63"/>
      <c r="U88" s="56"/>
      <c r="V88" s="56"/>
      <c r="W88" s="66"/>
      <c r="X88" s="64"/>
      <c r="Y88" s="58"/>
      <c r="Z88" s="39"/>
      <c r="AA88" s="39"/>
      <c r="AB88" s="39"/>
      <c r="AC88" s="39"/>
      <c r="AD88" s="39"/>
      <c r="AE88" s="39"/>
      <c r="AF88" s="39"/>
      <c r="AG88" s="39"/>
      <c r="AH88" s="39"/>
      <c r="AI88" s="39"/>
      <c r="AJ88" s="39"/>
      <c r="AK88" s="39"/>
      <c r="AL88" s="39"/>
      <c r="AM88" s="39"/>
      <c r="AN88" s="39"/>
      <c r="AO88" s="39"/>
      <c r="AP88" s="39"/>
      <c r="AQ88" s="39"/>
      <c r="AR88" s="39"/>
      <c r="AS88" s="39"/>
    </row>
    <row r="89" spans="1:45" ht="20.25">
      <c r="A89" s="175"/>
      <c r="B89" s="166"/>
      <c r="C89" s="169"/>
      <c r="D89" s="169"/>
      <c r="E89" s="51"/>
      <c r="F89" s="169"/>
      <c r="G89" s="172"/>
      <c r="H89" s="172"/>
      <c r="I89" s="152"/>
      <c r="J89" s="155"/>
      <c r="K89" s="67" t="s">
        <v>109</v>
      </c>
      <c r="L89" s="51"/>
      <c r="M89" s="82">
        <v>0</v>
      </c>
      <c r="N89" s="178"/>
      <c r="O89" s="181"/>
      <c r="P89" s="101"/>
      <c r="Q89" s="102"/>
      <c r="R89" s="152"/>
      <c r="S89" s="175"/>
      <c r="T89" s="63"/>
      <c r="U89" s="56"/>
      <c r="V89" s="56"/>
      <c r="W89" s="66"/>
      <c r="X89" s="64"/>
      <c r="Y89" s="58"/>
      <c r="Z89" s="39"/>
      <c r="AA89" s="39"/>
      <c r="AB89" s="39"/>
      <c r="AC89" s="39"/>
      <c r="AD89" s="39"/>
      <c r="AE89" s="39"/>
      <c r="AF89" s="39"/>
      <c r="AG89" s="39"/>
      <c r="AH89" s="39"/>
      <c r="AI89" s="39"/>
      <c r="AJ89" s="39"/>
      <c r="AK89" s="39"/>
      <c r="AL89" s="39"/>
      <c r="AM89" s="39"/>
      <c r="AN89" s="39"/>
      <c r="AO89" s="39"/>
      <c r="AP89" s="39"/>
      <c r="AQ89" s="39"/>
      <c r="AR89" s="39"/>
      <c r="AS89" s="39"/>
    </row>
    <row r="90" spans="1:45" ht="20.25">
      <c r="A90" s="161">
        <v>15</v>
      </c>
      <c r="B90" s="164"/>
      <c r="C90" s="167"/>
      <c r="D90" s="167"/>
      <c r="E90" s="50"/>
      <c r="F90" s="167"/>
      <c r="G90" s="170">
        <v>1</v>
      </c>
      <c r="H90" s="170">
        <v>1</v>
      </c>
      <c r="I90" s="150" t="str">
        <f>IF(AND(G90=1,H90=1),"Bajo",IF(AND(G90=1,H90=2),"Bajo",IF(AND(G90=1,H90=3),"Moderado",IF(AND(G90=1,H90=4),"Alto",IF(AND(G90=1,H90=5),"Extremo",IF(AND(G90=2,H90=1),"Bajo",IF(AND(G90=2,H90=2),"Bajo",IF(AND(G90=2,H90=3),"Moderado",IF(AND(G90=2,H90=4),"Alto",IF(AND(G90=2,H90=5),"Extremo",IF(AND(G90=3,H90=1),"Bajo",IF(AND(G90=3,H90=2),"Moderado",IF(AND(G90=3,H90=3),"Alto",IF(AND(G90=3,H90=4),"Extremo",IF(AND(G90=3,H90=5),"Extremo",IF(AND(G90=4,H90=1),"Moderado",IF(AND(G90=4,H90=2),"Alto",IF(AND(G90=4,H90=3),"Alto",IF(AND(G90=4,H90=4),"Extremo",IF(AND(G90=4,H90=5),"Extremo",IF(AND(G90=5,H90=1),"Alto",IF(AND(G90=5,H90=2),"Alto",IF(AND(G90=5,H90=3),"Extremo",IF(AND(G90=5,H90=4),"Extremo",IF(AND(G90=5,H90=5),"Extremo")))))))))))))))))))))))))</f>
        <v>Bajo</v>
      </c>
      <c r="J90" s="153"/>
      <c r="K90" s="67" t="s">
        <v>37</v>
      </c>
      <c r="L90" s="50"/>
      <c r="M90" s="87">
        <v>0</v>
      </c>
      <c r="N90" s="156">
        <f>AVERAGE(M90:M92)</f>
        <v>0</v>
      </c>
      <c r="O90" s="158" t="str">
        <f>IF(N90&lt;=50,"0",IF(AND(N90&gt;=50.01,N90&lt;=75),"1",IF(N90&gt;=75.01,"2")))</f>
        <v>0</v>
      </c>
      <c r="P90" s="103">
        <f>G90-O90</f>
        <v>1</v>
      </c>
      <c r="Q90" s="104">
        <f>H90-O93</f>
        <v>1</v>
      </c>
      <c r="R90" s="150" t="str">
        <f>IF(AND(P90=1,Q90=1),"Bajo",IF(AND(P90=1,Q90=2),"Bajo",IF(AND(P90=1,Q90=3),"Moderado",IF(AND(P90=1,Q90=4),"Alto",IF(AND(P90=1,Q90=5),"Extremo",IF(AND(P90=2,Q90=1),"Bajo",IF(AND(P90=2,Q90=2),"Bajo",IF(AND(P90=2,Q90=3),"Moderado",IF(AND(P90=2,Q90=4),"Alto",IF(AND(P90=2,Q90=5),"Extremo",IF(AND(P90=3,Q90=1),"Bajo",IF(AND(P90=3,Q90=2),"Moderado",IF(AND(P90=3,Q90=3),"Alto",IF(AND(P90=3,Q90=4),"Extremo",IF(AND(P90=3,Q90=5),"Extremo",IF(AND(P90=4,Q90=1),"Moderado",IF(AND(P90=4,Q90=2),"Alto",IF(AND(P90=4,Q90=3),"Alto",IF(AND(P90=4,Q90=4),"Extremo",IF(AND(P90=4,Q90=5),"Extremo",IF(AND(P90=5,Q90=1),"Alto",IF(AND(P90=5,Q90=2),"Alto",IF(AND(P90=5,Q90=3),"Extremo",IF(AND(P90=5,Q90=4),"Extremo",IF(AND(P90=5,Q90=5),"Extremo")))))))))))))))))))))))))</f>
        <v>Bajo</v>
      </c>
      <c r="S90" s="173"/>
      <c r="T90" s="60"/>
      <c r="U90" s="56"/>
      <c r="V90" s="56"/>
      <c r="W90" s="62"/>
      <c r="X90" s="61"/>
      <c r="Y90" s="58"/>
      <c r="Z90" s="39"/>
      <c r="AA90" s="39"/>
      <c r="AB90" s="39"/>
      <c r="AC90" s="39"/>
      <c r="AD90" s="39"/>
      <c r="AE90" s="39"/>
      <c r="AF90" s="39"/>
      <c r="AG90" s="39"/>
      <c r="AH90" s="39"/>
      <c r="AI90" s="39"/>
      <c r="AJ90" s="39"/>
      <c r="AK90" s="39"/>
      <c r="AL90" s="39"/>
      <c r="AM90" s="39"/>
      <c r="AN90" s="39"/>
      <c r="AO90" s="39"/>
      <c r="AP90" s="39"/>
      <c r="AQ90" s="39"/>
      <c r="AR90" s="39"/>
      <c r="AS90" s="39"/>
    </row>
    <row r="91" spans="1:45" ht="20.25">
      <c r="A91" s="162"/>
      <c r="B91" s="165"/>
      <c r="C91" s="168"/>
      <c r="D91" s="168"/>
      <c r="E91" s="51"/>
      <c r="F91" s="168"/>
      <c r="G91" s="171"/>
      <c r="H91" s="171"/>
      <c r="I91" s="151"/>
      <c r="J91" s="154"/>
      <c r="K91" s="67" t="s">
        <v>37</v>
      </c>
      <c r="L91" s="51"/>
      <c r="M91" s="88">
        <v>0</v>
      </c>
      <c r="N91" s="157"/>
      <c r="O91" s="159"/>
      <c r="P91" s="90"/>
      <c r="Q91" s="89"/>
      <c r="R91" s="151"/>
      <c r="S91" s="174"/>
      <c r="T91" s="63"/>
      <c r="U91" s="56"/>
      <c r="V91" s="56"/>
      <c r="W91" s="65"/>
      <c r="X91" s="64"/>
      <c r="Y91" s="58"/>
      <c r="Z91" s="39"/>
      <c r="AA91" s="39"/>
      <c r="AB91" s="39"/>
      <c r="AC91" s="39"/>
      <c r="AD91" s="39"/>
      <c r="AE91" s="39"/>
      <c r="AF91" s="39"/>
      <c r="AG91" s="39"/>
      <c r="AH91" s="39"/>
      <c r="AI91" s="39"/>
      <c r="AJ91" s="39"/>
      <c r="AK91" s="39"/>
      <c r="AL91" s="39"/>
      <c r="AM91" s="39"/>
      <c r="AN91" s="39"/>
      <c r="AO91" s="39"/>
      <c r="AP91" s="39"/>
      <c r="AQ91" s="39"/>
      <c r="AR91" s="39"/>
      <c r="AS91" s="39"/>
    </row>
    <row r="92" spans="1:45" ht="20.25">
      <c r="A92" s="162"/>
      <c r="B92" s="165"/>
      <c r="C92" s="168"/>
      <c r="D92" s="168"/>
      <c r="E92" s="51"/>
      <c r="F92" s="168"/>
      <c r="G92" s="171"/>
      <c r="H92" s="171"/>
      <c r="I92" s="151"/>
      <c r="J92" s="154"/>
      <c r="K92" s="67" t="s">
        <v>37</v>
      </c>
      <c r="L92" s="51"/>
      <c r="M92" s="88">
        <v>0</v>
      </c>
      <c r="N92" s="157"/>
      <c r="O92" s="160"/>
      <c r="P92" s="90"/>
      <c r="Q92" s="89"/>
      <c r="R92" s="151"/>
      <c r="S92" s="174"/>
      <c r="T92" s="63"/>
      <c r="U92" s="56"/>
      <c r="V92" s="56"/>
      <c r="W92" s="65"/>
      <c r="X92" s="64"/>
      <c r="Y92" s="58"/>
      <c r="Z92" s="39"/>
      <c r="AA92" s="39"/>
      <c r="AB92" s="39"/>
      <c r="AC92" s="39"/>
      <c r="AD92" s="39"/>
      <c r="AE92" s="39"/>
      <c r="AF92" s="39"/>
      <c r="AG92" s="39"/>
      <c r="AH92" s="39"/>
      <c r="AI92" s="39"/>
      <c r="AJ92" s="39"/>
      <c r="AK92" s="39"/>
      <c r="AL92" s="39"/>
      <c r="AM92" s="39"/>
      <c r="AN92" s="39"/>
      <c r="AO92" s="39"/>
      <c r="AP92" s="39"/>
      <c r="AQ92" s="39"/>
      <c r="AR92" s="39"/>
      <c r="AS92" s="39"/>
    </row>
    <row r="93" spans="1:45" ht="20.25">
      <c r="A93" s="162"/>
      <c r="B93" s="165"/>
      <c r="C93" s="168"/>
      <c r="D93" s="168"/>
      <c r="E93" s="51"/>
      <c r="F93" s="168"/>
      <c r="G93" s="171"/>
      <c r="H93" s="171"/>
      <c r="I93" s="151"/>
      <c r="J93" s="154"/>
      <c r="K93" s="67" t="s">
        <v>109</v>
      </c>
      <c r="L93" s="51"/>
      <c r="M93" s="82">
        <v>0</v>
      </c>
      <c r="N93" s="176">
        <f>AVERAGE(M93:M95)</f>
        <v>0</v>
      </c>
      <c r="O93" s="179" t="str">
        <f>IF(N93&lt;=50,"0",IF(AND(N93&gt;=50.01,N93&lt;=75),"1",IF(N93&gt;=75.01,"2")))</f>
        <v>0</v>
      </c>
      <c r="P93" s="90"/>
      <c r="Q93" s="89"/>
      <c r="R93" s="151"/>
      <c r="S93" s="174"/>
      <c r="T93" s="63"/>
      <c r="U93" s="56"/>
      <c r="V93" s="56"/>
      <c r="W93" s="66"/>
      <c r="X93" s="64"/>
      <c r="Y93" s="58"/>
      <c r="Z93" s="39"/>
      <c r="AA93" s="39"/>
      <c r="AB93" s="39"/>
      <c r="AC93" s="39"/>
      <c r="AD93" s="39"/>
      <c r="AE93" s="39"/>
      <c r="AF93" s="39"/>
      <c r="AG93" s="39"/>
      <c r="AH93" s="39"/>
      <c r="AI93" s="39"/>
      <c r="AJ93" s="39"/>
      <c r="AK93" s="39"/>
      <c r="AL93" s="39"/>
      <c r="AM93" s="39"/>
      <c r="AN93" s="39"/>
      <c r="AO93" s="39"/>
      <c r="AP93" s="39"/>
      <c r="AQ93" s="39"/>
      <c r="AR93" s="39"/>
      <c r="AS93" s="39"/>
    </row>
    <row r="94" spans="1:45" ht="20.25">
      <c r="A94" s="162"/>
      <c r="B94" s="165"/>
      <c r="C94" s="168"/>
      <c r="D94" s="168"/>
      <c r="E94" s="51"/>
      <c r="F94" s="168"/>
      <c r="G94" s="171"/>
      <c r="H94" s="171"/>
      <c r="I94" s="151"/>
      <c r="J94" s="154"/>
      <c r="K94" s="67" t="s">
        <v>109</v>
      </c>
      <c r="L94" s="51"/>
      <c r="M94" s="82">
        <v>0</v>
      </c>
      <c r="N94" s="177"/>
      <c r="O94" s="180"/>
      <c r="P94" s="90"/>
      <c r="Q94" s="89"/>
      <c r="R94" s="151"/>
      <c r="S94" s="174"/>
      <c r="T94" s="63"/>
      <c r="U94" s="56"/>
      <c r="V94" s="56"/>
      <c r="W94" s="66"/>
      <c r="X94" s="64"/>
      <c r="Y94" s="58"/>
      <c r="Z94" s="39"/>
      <c r="AA94" s="39"/>
      <c r="AB94" s="39"/>
      <c r="AC94" s="39"/>
      <c r="AD94" s="39"/>
      <c r="AE94" s="39"/>
      <c r="AF94" s="39"/>
      <c r="AG94" s="39"/>
      <c r="AH94" s="39"/>
      <c r="AI94" s="39"/>
      <c r="AJ94" s="39"/>
      <c r="AK94" s="39"/>
      <c r="AL94" s="39"/>
      <c r="AM94" s="39"/>
      <c r="AN94" s="39"/>
      <c r="AO94" s="39"/>
      <c r="AP94" s="39"/>
      <c r="AQ94" s="39"/>
      <c r="AR94" s="39"/>
      <c r="AS94" s="39"/>
    </row>
    <row r="95" spans="1:45" ht="20.25">
      <c r="A95" s="163"/>
      <c r="B95" s="166"/>
      <c r="C95" s="169"/>
      <c r="D95" s="169"/>
      <c r="E95" s="51"/>
      <c r="F95" s="169"/>
      <c r="G95" s="172"/>
      <c r="H95" s="172"/>
      <c r="I95" s="152"/>
      <c r="J95" s="155"/>
      <c r="K95" s="67" t="s">
        <v>109</v>
      </c>
      <c r="L95" s="51"/>
      <c r="M95" s="82">
        <v>0</v>
      </c>
      <c r="N95" s="178"/>
      <c r="O95" s="181"/>
      <c r="P95" s="101"/>
      <c r="Q95" s="102"/>
      <c r="R95" s="152"/>
      <c r="S95" s="175"/>
      <c r="T95" s="63"/>
      <c r="U95" s="56"/>
      <c r="V95" s="56"/>
      <c r="W95" s="66"/>
      <c r="X95" s="64"/>
      <c r="Y95" s="58"/>
      <c r="Z95" s="39"/>
      <c r="AA95" s="39"/>
      <c r="AB95" s="39"/>
      <c r="AC95" s="39"/>
      <c r="AD95" s="39"/>
      <c r="AE95" s="39"/>
      <c r="AF95" s="39"/>
      <c r="AG95" s="39"/>
      <c r="AH95" s="39"/>
      <c r="AI95" s="39"/>
      <c r="AJ95" s="39"/>
      <c r="AK95" s="39"/>
      <c r="AL95" s="39"/>
      <c r="AM95" s="39"/>
      <c r="AN95" s="39"/>
      <c r="AO95" s="39"/>
      <c r="AP95" s="39"/>
      <c r="AQ95" s="39"/>
      <c r="AR95" s="39"/>
      <c r="AS95" s="39"/>
    </row>
    <row r="96" spans="1:45" ht="15.75" customHeight="1">
      <c r="C96" s="54"/>
      <c r="D96" s="52"/>
      <c r="E96" s="52"/>
      <c r="F96" s="52"/>
      <c r="G96" s="68"/>
      <c r="H96" s="68"/>
      <c r="I96" s="42"/>
      <c r="J96" s="53"/>
      <c r="K96" s="53"/>
      <c r="L96" s="54"/>
      <c r="M96" s="53"/>
      <c r="N96" s="42"/>
      <c r="O96" s="42"/>
      <c r="P96" s="73"/>
      <c r="Q96" s="73"/>
      <c r="R96" s="42"/>
      <c r="S96" s="53"/>
      <c r="T96" s="54"/>
      <c r="U96" s="52"/>
      <c r="V96" s="52"/>
      <c r="W96" s="52"/>
      <c r="X96" s="52"/>
      <c r="Y96" s="52"/>
    </row>
    <row r="97" spans="3:25" ht="15.75" customHeight="1">
      <c r="C97" s="54"/>
      <c r="D97" s="52"/>
      <c r="E97" s="52"/>
      <c r="F97" s="52"/>
      <c r="G97" s="68"/>
      <c r="H97" s="68"/>
      <c r="I97" s="42"/>
      <c r="J97" s="53"/>
      <c r="K97" s="53"/>
      <c r="L97" s="54"/>
      <c r="M97" s="53"/>
      <c r="N97" s="42"/>
      <c r="O97" s="42"/>
      <c r="P97" s="73"/>
      <c r="Q97" s="73"/>
      <c r="R97" s="42"/>
      <c r="S97" s="53"/>
      <c r="T97" s="54"/>
      <c r="U97" s="52"/>
      <c r="V97" s="52"/>
      <c r="W97" s="52"/>
      <c r="X97" s="52"/>
      <c r="Y97" s="52"/>
    </row>
    <row r="98" spans="3:25" ht="15.75" customHeight="1">
      <c r="C98" s="54"/>
      <c r="D98" s="52"/>
      <c r="E98" s="52"/>
      <c r="F98" s="52"/>
      <c r="G98" s="68"/>
      <c r="H98" s="68"/>
      <c r="I98" s="42"/>
      <c r="J98" s="53"/>
      <c r="K98" s="53"/>
      <c r="L98" s="54"/>
      <c r="M98" s="53"/>
      <c r="N98" s="42"/>
      <c r="O98" s="42"/>
      <c r="P98" s="73"/>
      <c r="Q98" s="73"/>
      <c r="R98" s="42"/>
      <c r="S98" s="53"/>
      <c r="T98" s="54"/>
      <c r="U98" s="52"/>
      <c r="V98" s="52"/>
      <c r="W98" s="52"/>
      <c r="X98" s="52"/>
      <c r="Y98" s="52"/>
    </row>
    <row r="99" spans="3:25" ht="15.75" customHeight="1">
      <c r="C99" s="54"/>
      <c r="D99" s="52"/>
      <c r="E99" s="52"/>
      <c r="F99" s="52"/>
      <c r="G99" s="68"/>
      <c r="H99" s="68"/>
      <c r="I99" s="42"/>
      <c r="J99" s="53"/>
      <c r="K99" s="53"/>
      <c r="L99" s="54"/>
      <c r="M99" s="53"/>
      <c r="N99" s="42"/>
      <c r="O99" s="42"/>
      <c r="P99" s="73"/>
      <c r="Q99" s="73"/>
      <c r="R99" s="42"/>
      <c r="S99" s="53"/>
      <c r="T99" s="54"/>
      <c r="U99" s="52"/>
      <c r="V99" s="52"/>
      <c r="W99" s="52"/>
      <c r="X99" s="52"/>
      <c r="Y99" s="52"/>
    </row>
    <row r="100" spans="3:25" ht="15.75" customHeight="1">
      <c r="C100" s="54"/>
      <c r="D100" s="52"/>
      <c r="E100" s="52"/>
      <c r="F100" s="52"/>
      <c r="G100" s="68"/>
      <c r="H100" s="68"/>
      <c r="I100" s="42"/>
      <c r="J100" s="53"/>
      <c r="K100" s="53"/>
      <c r="L100" s="54"/>
      <c r="M100" s="53"/>
      <c r="N100" s="42"/>
      <c r="O100" s="42"/>
      <c r="P100" s="73"/>
      <c r="Q100" s="73"/>
      <c r="R100" s="42"/>
      <c r="S100" s="53"/>
      <c r="T100" s="54"/>
      <c r="U100" s="52"/>
      <c r="V100" s="52"/>
      <c r="W100" s="52"/>
      <c r="X100" s="52"/>
      <c r="Y100" s="52"/>
    </row>
    <row r="101" spans="3:25" ht="15.75" customHeight="1">
      <c r="C101" s="54"/>
      <c r="D101" s="52"/>
      <c r="E101" s="52"/>
      <c r="F101" s="52"/>
      <c r="G101" s="68"/>
      <c r="H101" s="68"/>
      <c r="I101" s="42"/>
      <c r="J101" s="53"/>
      <c r="K101" s="53"/>
      <c r="L101" s="54"/>
      <c r="M101" s="53"/>
      <c r="N101" s="42"/>
      <c r="O101" s="42"/>
      <c r="P101" s="73"/>
      <c r="Q101" s="73"/>
      <c r="R101" s="42"/>
      <c r="S101" s="53"/>
      <c r="T101" s="54"/>
      <c r="U101" s="52"/>
      <c r="V101" s="52"/>
      <c r="W101" s="52"/>
      <c r="X101" s="52"/>
      <c r="Y101" s="52"/>
    </row>
    <row r="102" spans="3:25" ht="15.75" customHeight="1">
      <c r="C102" s="54"/>
      <c r="D102" s="52"/>
      <c r="E102" s="52"/>
      <c r="F102" s="52"/>
      <c r="G102" s="68"/>
      <c r="H102" s="68"/>
      <c r="I102" s="42"/>
      <c r="J102" s="53"/>
      <c r="K102" s="53"/>
      <c r="L102" s="54"/>
      <c r="M102" s="53"/>
      <c r="N102" s="42"/>
      <c r="O102" s="42"/>
      <c r="P102" s="73"/>
      <c r="Q102" s="73"/>
      <c r="R102" s="42"/>
      <c r="S102" s="53"/>
      <c r="T102" s="54"/>
      <c r="U102" s="52"/>
      <c r="V102" s="52"/>
      <c r="W102" s="52"/>
      <c r="X102" s="52"/>
      <c r="Y102" s="52"/>
    </row>
    <row r="103" spans="3:25" ht="15.75" customHeight="1">
      <c r="C103" s="54"/>
      <c r="D103" s="52"/>
      <c r="E103" s="52"/>
      <c r="F103" s="52"/>
      <c r="G103" s="68"/>
      <c r="H103" s="68"/>
      <c r="I103" s="42"/>
      <c r="J103" s="53"/>
      <c r="K103" s="53"/>
      <c r="L103" s="54"/>
      <c r="M103" s="53"/>
      <c r="N103" s="42"/>
      <c r="O103" s="42"/>
      <c r="P103" s="73"/>
      <c r="Q103" s="73"/>
      <c r="R103" s="42"/>
      <c r="S103" s="53"/>
      <c r="T103" s="54"/>
      <c r="U103" s="52"/>
      <c r="V103" s="52"/>
      <c r="W103" s="52"/>
      <c r="X103" s="52"/>
      <c r="Y103" s="52"/>
    </row>
    <row r="104" spans="3:25" ht="15.75" customHeight="1">
      <c r="C104" s="54"/>
      <c r="D104" s="52"/>
      <c r="E104" s="52"/>
      <c r="F104" s="52"/>
      <c r="G104" s="68"/>
      <c r="H104" s="68"/>
      <c r="I104" s="42"/>
      <c r="J104" s="53"/>
      <c r="K104" s="53"/>
      <c r="L104" s="54"/>
      <c r="M104" s="53"/>
      <c r="N104" s="42"/>
      <c r="O104" s="42"/>
      <c r="P104" s="73"/>
      <c r="Q104" s="73"/>
      <c r="R104" s="42"/>
      <c r="S104" s="53"/>
      <c r="T104" s="54"/>
      <c r="U104" s="52"/>
      <c r="V104" s="52"/>
      <c r="W104" s="52"/>
      <c r="X104" s="52"/>
      <c r="Y104" s="52"/>
    </row>
    <row r="105" spans="3:25" ht="15.75" customHeight="1">
      <c r="C105" s="54"/>
      <c r="D105" s="52"/>
      <c r="E105" s="52"/>
      <c r="F105" s="52"/>
      <c r="G105" s="68"/>
      <c r="H105" s="68"/>
      <c r="I105" s="42"/>
      <c r="J105" s="53"/>
      <c r="K105" s="53"/>
      <c r="L105" s="54"/>
      <c r="M105" s="53"/>
      <c r="N105" s="42"/>
      <c r="O105" s="42"/>
      <c r="P105" s="73"/>
      <c r="Q105" s="73"/>
      <c r="R105" s="42"/>
      <c r="S105" s="53"/>
      <c r="T105" s="54"/>
      <c r="U105" s="52"/>
      <c r="V105" s="52"/>
      <c r="W105" s="52"/>
      <c r="X105" s="52"/>
      <c r="Y105" s="52"/>
    </row>
    <row r="106" spans="3:25" ht="15.75" customHeight="1">
      <c r="C106" s="54"/>
      <c r="D106" s="52"/>
      <c r="E106" s="52"/>
      <c r="F106" s="52"/>
      <c r="G106" s="68"/>
      <c r="H106" s="68"/>
      <c r="I106" s="42"/>
      <c r="J106" s="53"/>
      <c r="K106" s="53"/>
      <c r="L106" s="54"/>
      <c r="M106" s="53"/>
      <c r="N106" s="42"/>
      <c r="O106" s="42"/>
      <c r="P106" s="73"/>
      <c r="Q106" s="73"/>
      <c r="R106" s="42"/>
      <c r="S106" s="53"/>
      <c r="T106" s="54"/>
      <c r="U106" s="52"/>
      <c r="V106" s="52"/>
      <c r="W106" s="52"/>
      <c r="X106" s="52"/>
      <c r="Y106" s="52"/>
    </row>
    <row r="107" spans="3:25" ht="15.75" customHeight="1">
      <c r="C107" s="54"/>
      <c r="D107" s="52"/>
      <c r="E107" s="52"/>
      <c r="F107" s="52"/>
      <c r="G107" s="68"/>
      <c r="H107" s="68"/>
      <c r="I107" s="42"/>
      <c r="J107" s="53"/>
      <c r="K107" s="53"/>
      <c r="L107" s="54"/>
      <c r="M107" s="53"/>
      <c r="N107" s="42"/>
      <c r="O107" s="42"/>
      <c r="P107" s="73"/>
      <c r="Q107" s="73"/>
      <c r="R107" s="42"/>
      <c r="S107" s="53"/>
      <c r="T107" s="54"/>
      <c r="U107" s="52"/>
      <c r="V107" s="52"/>
      <c r="W107" s="52"/>
      <c r="X107" s="52"/>
      <c r="Y107" s="52"/>
    </row>
    <row r="108" spans="3:25" ht="15.75" customHeight="1">
      <c r="C108" s="54"/>
      <c r="D108" s="52"/>
      <c r="E108" s="52"/>
      <c r="F108" s="52"/>
      <c r="G108" s="68"/>
      <c r="H108" s="68"/>
      <c r="I108" s="42"/>
      <c r="J108" s="53"/>
      <c r="K108" s="53"/>
      <c r="L108" s="54"/>
      <c r="M108" s="53"/>
      <c r="N108" s="42"/>
      <c r="O108" s="42"/>
      <c r="P108" s="73"/>
      <c r="Q108" s="73"/>
      <c r="R108" s="42"/>
      <c r="S108" s="53"/>
      <c r="T108" s="54"/>
      <c r="U108" s="52"/>
      <c r="V108" s="52"/>
      <c r="W108" s="52"/>
      <c r="X108" s="52"/>
      <c r="Y108" s="52"/>
    </row>
    <row r="109" spans="3:25" ht="15.75" customHeight="1">
      <c r="C109" s="54"/>
      <c r="D109" s="52"/>
      <c r="E109" s="52"/>
      <c r="F109" s="52"/>
      <c r="G109" s="68"/>
      <c r="H109" s="68"/>
      <c r="I109" s="42"/>
      <c r="J109" s="53"/>
      <c r="K109" s="53"/>
      <c r="L109" s="54"/>
      <c r="M109" s="53"/>
      <c r="N109" s="42"/>
      <c r="O109" s="42"/>
      <c r="P109" s="73"/>
      <c r="Q109" s="73"/>
      <c r="R109" s="42"/>
      <c r="S109" s="53"/>
      <c r="T109" s="54"/>
      <c r="U109" s="52"/>
      <c r="V109" s="52"/>
      <c r="W109" s="52"/>
      <c r="X109" s="52"/>
      <c r="Y109" s="52"/>
    </row>
    <row r="110" spans="3:25" ht="15.75" customHeight="1">
      <c r="C110" s="54"/>
      <c r="D110" s="52"/>
      <c r="E110" s="52"/>
      <c r="F110" s="52"/>
      <c r="G110" s="68"/>
      <c r="H110" s="68"/>
      <c r="I110" s="42"/>
      <c r="J110" s="53"/>
      <c r="K110" s="53"/>
      <c r="L110" s="54"/>
      <c r="M110" s="53"/>
      <c r="N110" s="42"/>
      <c r="O110" s="42"/>
      <c r="P110" s="73"/>
      <c r="Q110" s="73"/>
      <c r="R110" s="42"/>
      <c r="S110" s="53"/>
      <c r="T110" s="54"/>
      <c r="U110" s="52"/>
      <c r="V110" s="52"/>
      <c r="W110" s="52"/>
      <c r="X110" s="52"/>
      <c r="Y110" s="52"/>
    </row>
    <row r="111" spans="3:25" ht="15.75" customHeight="1">
      <c r="C111" s="54"/>
      <c r="D111" s="52"/>
      <c r="E111" s="52"/>
      <c r="F111" s="52"/>
      <c r="G111" s="68"/>
      <c r="H111" s="68"/>
      <c r="I111" s="42"/>
      <c r="J111" s="53"/>
      <c r="K111" s="53"/>
      <c r="L111" s="54"/>
      <c r="M111" s="53"/>
      <c r="N111" s="42"/>
      <c r="O111" s="42"/>
      <c r="P111" s="73"/>
      <c r="Q111" s="73"/>
      <c r="R111" s="42"/>
      <c r="S111" s="53"/>
      <c r="T111" s="54"/>
      <c r="U111" s="52"/>
      <c r="V111" s="52"/>
      <c r="W111" s="52"/>
      <c r="X111" s="52"/>
      <c r="Y111" s="52"/>
    </row>
    <row r="112" spans="3:25" ht="15.75" customHeight="1">
      <c r="C112" s="54"/>
      <c r="D112" s="52"/>
      <c r="E112" s="52"/>
      <c r="F112" s="52"/>
      <c r="G112" s="68"/>
      <c r="H112" s="68"/>
      <c r="I112" s="42"/>
      <c r="J112" s="53"/>
      <c r="K112" s="53"/>
      <c r="L112" s="54"/>
      <c r="M112" s="53"/>
      <c r="N112" s="42"/>
      <c r="O112" s="42"/>
      <c r="P112" s="73"/>
      <c r="Q112" s="73"/>
      <c r="R112" s="42"/>
      <c r="S112" s="53"/>
      <c r="T112" s="54"/>
      <c r="U112" s="52"/>
      <c r="V112" s="52"/>
      <c r="W112" s="52"/>
      <c r="X112" s="52"/>
      <c r="Y112" s="52"/>
    </row>
    <row r="113" spans="3:25" ht="15.75" customHeight="1">
      <c r="C113" s="54"/>
      <c r="D113" s="52"/>
      <c r="E113" s="52"/>
      <c r="F113" s="52"/>
      <c r="G113" s="68"/>
      <c r="H113" s="68"/>
      <c r="I113" s="42"/>
      <c r="J113" s="53"/>
      <c r="K113" s="53"/>
      <c r="L113" s="54"/>
      <c r="M113" s="53"/>
      <c r="N113" s="42"/>
      <c r="O113" s="42"/>
      <c r="P113" s="73"/>
      <c r="Q113" s="73"/>
      <c r="R113" s="42"/>
      <c r="S113" s="53"/>
      <c r="T113" s="54"/>
      <c r="U113" s="52"/>
      <c r="V113" s="52"/>
      <c r="W113" s="52"/>
      <c r="X113" s="52"/>
      <c r="Y113" s="52"/>
    </row>
    <row r="114" spans="3:25" ht="15.75" customHeight="1">
      <c r="C114" s="54"/>
      <c r="D114" s="52"/>
      <c r="E114" s="52"/>
      <c r="F114" s="52"/>
      <c r="G114" s="68"/>
      <c r="H114" s="68"/>
      <c r="I114" s="42"/>
      <c r="J114" s="53"/>
      <c r="K114" s="53"/>
      <c r="L114" s="54"/>
      <c r="M114" s="53"/>
      <c r="N114" s="42"/>
      <c r="O114" s="42"/>
      <c r="P114" s="73"/>
      <c r="Q114" s="73"/>
      <c r="R114" s="42"/>
      <c r="S114" s="53"/>
      <c r="T114" s="54"/>
      <c r="U114" s="52"/>
      <c r="V114" s="52"/>
      <c r="W114" s="52"/>
      <c r="X114" s="52"/>
      <c r="Y114" s="52"/>
    </row>
    <row r="115" spans="3:25" ht="15.75" customHeight="1">
      <c r="C115" s="54"/>
      <c r="D115" s="52"/>
      <c r="E115" s="52"/>
      <c r="F115" s="52"/>
      <c r="G115" s="68"/>
      <c r="H115" s="68"/>
      <c r="I115" s="42"/>
      <c r="J115" s="53"/>
      <c r="K115" s="53"/>
      <c r="L115" s="54"/>
      <c r="M115" s="53"/>
      <c r="N115" s="42"/>
      <c r="O115" s="42"/>
      <c r="P115" s="73"/>
      <c r="Q115" s="73"/>
      <c r="R115" s="42"/>
      <c r="S115" s="53"/>
      <c r="T115" s="54"/>
      <c r="U115" s="52"/>
      <c r="V115" s="52"/>
      <c r="W115" s="52"/>
      <c r="X115" s="52"/>
      <c r="Y115" s="52"/>
    </row>
    <row r="116" spans="3:25" ht="15.75" customHeight="1">
      <c r="C116" s="54"/>
      <c r="D116" s="52"/>
      <c r="E116" s="52"/>
      <c r="F116" s="52"/>
      <c r="G116" s="68"/>
      <c r="H116" s="68"/>
      <c r="I116" s="42"/>
      <c r="J116" s="53"/>
      <c r="K116" s="53"/>
      <c r="L116" s="54"/>
      <c r="M116" s="53"/>
      <c r="N116" s="42"/>
      <c r="O116" s="42"/>
      <c r="P116" s="73"/>
      <c r="Q116" s="73"/>
      <c r="R116" s="42"/>
      <c r="S116" s="53"/>
      <c r="T116" s="54"/>
      <c r="U116" s="52"/>
      <c r="V116" s="52"/>
      <c r="W116" s="52"/>
      <c r="X116" s="52"/>
      <c r="Y116" s="52"/>
    </row>
    <row r="117" spans="3:25" ht="15.75" customHeight="1">
      <c r="C117" s="54"/>
      <c r="D117" s="52"/>
      <c r="E117" s="52"/>
      <c r="F117" s="52"/>
      <c r="G117" s="68"/>
      <c r="H117" s="68"/>
      <c r="I117" s="42"/>
      <c r="J117" s="53"/>
      <c r="K117" s="53"/>
      <c r="L117" s="54"/>
      <c r="M117" s="53"/>
      <c r="N117" s="42"/>
      <c r="O117" s="42"/>
      <c r="P117" s="73"/>
      <c r="Q117" s="73"/>
      <c r="R117" s="42"/>
      <c r="S117" s="53"/>
      <c r="T117" s="54"/>
      <c r="U117" s="52"/>
      <c r="V117" s="52"/>
      <c r="W117" s="52"/>
      <c r="X117" s="52"/>
      <c r="Y117" s="52"/>
    </row>
    <row r="118" spans="3:25" ht="15.75" customHeight="1">
      <c r="C118" s="54"/>
      <c r="D118" s="52"/>
      <c r="E118" s="52"/>
      <c r="F118" s="52"/>
      <c r="G118" s="68"/>
      <c r="H118" s="68"/>
      <c r="I118" s="42"/>
      <c r="J118" s="53"/>
      <c r="K118" s="53"/>
      <c r="L118" s="54"/>
      <c r="M118" s="53"/>
      <c r="N118" s="42"/>
      <c r="O118" s="42"/>
      <c r="P118" s="73"/>
      <c r="Q118" s="73"/>
      <c r="R118" s="42"/>
      <c r="S118" s="53"/>
      <c r="T118" s="54"/>
      <c r="U118" s="52"/>
      <c r="V118" s="52"/>
      <c r="W118" s="52"/>
      <c r="X118" s="52"/>
      <c r="Y118" s="52"/>
    </row>
    <row r="119" spans="3:25" ht="15.75" customHeight="1">
      <c r="C119" s="54"/>
      <c r="D119" s="52"/>
      <c r="E119" s="52"/>
      <c r="F119" s="52"/>
      <c r="G119" s="68"/>
      <c r="H119" s="68"/>
      <c r="I119" s="42"/>
      <c r="J119" s="53"/>
      <c r="K119" s="53"/>
      <c r="L119" s="54"/>
      <c r="M119" s="53"/>
      <c r="N119" s="42"/>
      <c r="O119" s="42"/>
      <c r="P119" s="73"/>
      <c r="Q119" s="73"/>
      <c r="R119" s="42"/>
      <c r="S119" s="53"/>
      <c r="T119" s="54"/>
      <c r="U119" s="52"/>
      <c r="V119" s="52"/>
      <c r="W119" s="52"/>
      <c r="X119" s="52"/>
      <c r="Y119" s="52"/>
    </row>
    <row r="120" spans="3:25" ht="15.75" customHeight="1">
      <c r="C120" s="54"/>
      <c r="D120" s="52"/>
      <c r="E120" s="52"/>
      <c r="F120" s="52"/>
      <c r="G120" s="68"/>
      <c r="H120" s="68"/>
      <c r="I120" s="42"/>
      <c r="J120" s="53"/>
      <c r="K120" s="53"/>
      <c r="L120" s="54"/>
      <c r="M120" s="53"/>
      <c r="N120" s="42"/>
      <c r="O120" s="42"/>
      <c r="P120" s="73"/>
      <c r="Q120" s="73"/>
      <c r="R120" s="42"/>
      <c r="S120" s="53"/>
      <c r="T120" s="54"/>
      <c r="U120" s="52"/>
      <c r="V120" s="52"/>
      <c r="W120" s="52"/>
      <c r="X120" s="52"/>
      <c r="Y120" s="52"/>
    </row>
    <row r="121" spans="3:25" ht="15.75" customHeight="1">
      <c r="C121" s="54"/>
      <c r="D121" s="52"/>
      <c r="E121" s="52"/>
      <c r="F121" s="52"/>
      <c r="G121" s="68"/>
      <c r="H121" s="68"/>
      <c r="I121" s="42"/>
      <c r="J121" s="53"/>
      <c r="K121" s="53"/>
      <c r="L121" s="54"/>
      <c r="M121" s="53"/>
      <c r="N121" s="42"/>
      <c r="O121" s="42"/>
      <c r="P121" s="73"/>
      <c r="Q121" s="73"/>
      <c r="R121" s="42"/>
      <c r="S121" s="53"/>
      <c r="T121" s="54"/>
      <c r="U121" s="52"/>
      <c r="V121" s="52"/>
      <c r="W121" s="52"/>
      <c r="X121" s="52"/>
      <c r="Y121" s="52"/>
    </row>
    <row r="122" spans="3:25" ht="15.75" customHeight="1">
      <c r="C122" s="54"/>
      <c r="D122" s="52"/>
      <c r="E122" s="52"/>
      <c r="F122" s="52"/>
      <c r="G122" s="68"/>
      <c r="H122" s="68"/>
      <c r="I122" s="42"/>
      <c r="J122" s="53"/>
      <c r="K122" s="53"/>
      <c r="L122" s="54"/>
      <c r="M122" s="53"/>
      <c r="N122" s="42"/>
      <c r="O122" s="42"/>
      <c r="P122" s="73"/>
      <c r="Q122" s="73"/>
      <c r="R122" s="42"/>
      <c r="S122" s="53"/>
      <c r="T122" s="54"/>
      <c r="U122" s="52"/>
      <c r="V122" s="52"/>
      <c r="W122" s="52"/>
      <c r="X122" s="52"/>
      <c r="Y122" s="52"/>
    </row>
    <row r="123" spans="3:25" ht="15.75" customHeight="1">
      <c r="C123" s="54"/>
      <c r="D123" s="52"/>
      <c r="E123" s="52"/>
      <c r="F123" s="52"/>
      <c r="G123" s="68"/>
      <c r="H123" s="68"/>
      <c r="I123" s="42"/>
      <c r="J123" s="53"/>
      <c r="K123" s="53"/>
      <c r="L123" s="54"/>
      <c r="M123" s="53"/>
      <c r="N123" s="42"/>
      <c r="O123" s="42"/>
      <c r="P123" s="73"/>
      <c r="Q123" s="73"/>
      <c r="R123" s="42"/>
      <c r="S123" s="53"/>
      <c r="T123" s="54"/>
      <c r="U123" s="52"/>
      <c r="V123" s="52"/>
      <c r="W123" s="52"/>
      <c r="X123" s="52"/>
      <c r="Y123" s="52"/>
    </row>
    <row r="124" spans="3:25" ht="15.75" customHeight="1">
      <c r="C124" s="54"/>
      <c r="D124" s="52"/>
      <c r="E124" s="52"/>
      <c r="F124" s="52"/>
      <c r="G124" s="68"/>
      <c r="H124" s="68"/>
      <c r="I124" s="42"/>
      <c r="J124" s="53"/>
      <c r="K124" s="53"/>
      <c r="L124" s="54"/>
      <c r="M124" s="53"/>
      <c r="N124" s="42"/>
      <c r="O124" s="42"/>
      <c r="P124" s="73"/>
      <c r="Q124" s="73"/>
      <c r="R124" s="42"/>
      <c r="S124" s="53"/>
      <c r="T124" s="54"/>
      <c r="U124" s="52"/>
      <c r="V124" s="52"/>
      <c r="W124" s="52"/>
      <c r="X124" s="52"/>
      <c r="Y124" s="52"/>
    </row>
    <row r="125" spans="3:25" ht="15.75" customHeight="1">
      <c r="C125" s="54"/>
      <c r="D125" s="52"/>
      <c r="E125" s="52"/>
      <c r="F125" s="52"/>
      <c r="G125" s="68"/>
      <c r="H125" s="68"/>
      <c r="I125" s="42"/>
      <c r="J125" s="53"/>
      <c r="K125" s="53"/>
      <c r="L125" s="54"/>
      <c r="M125" s="53"/>
      <c r="N125" s="42"/>
      <c r="O125" s="42"/>
      <c r="P125" s="73"/>
      <c r="Q125" s="73"/>
      <c r="R125" s="42"/>
      <c r="S125" s="53"/>
      <c r="T125" s="54"/>
      <c r="U125" s="52"/>
      <c r="V125" s="52"/>
      <c r="W125" s="52"/>
      <c r="X125" s="52"/>
      <c r="Y125" s="52"/>
    </row>
    <row r="126" spans="3:25" ht="15.75" customHeight="1">
      <c r="C126" s="54"/>
      <c r="D126" s="52"/>
      <c r="E126" s="52"/>
      <c r="F126" s="52"/>
      <c r="G126" s="68"/>
      <c r="H126" s="68"/>
      <c r="I126" s="42"/>
      <c r="J126" s="53"/>
      <c r="K126" s="53"/>
      <c r="L126" s="54"/>
      <c r="M126" s="53"/>
      <c r="N126" s="42"/>
      <c r="O126" s="42"/>
      <c r="P126" s="73"/>
      <c r="Q126" s="73"/>
      <c r="R126" s="42"/>
      <c r="S126" s="53"/>
      <c r="T126" s="54"/>
      <c r="U126" s="52"/>
      <c r="V126" s="52"/>
      <c r="W126" s="52"/>
      <c r="X126" s="52"/>
      <c r="Y126" s="52"/>
    </row>
    <row r="127" spans="3:25" ht="15.75" customHeight="1">
      <c r="C127" s="54"/>
      <c r="D127" s="52"/>
      <c r="E127" s="52"/>
      <c r="F127" s="52"/>
      <c r="G127" s="68"/>
      <c r="H127" s="68"/>
      <c r="I127" s="42"/>
      <c r="J127" s="53"/>
      <c r="K127" s="53"/>
      <c r="L127" s="54"/>
      <c r="M127" s="53"/>
      <c r="N127" s="42"/>
      <c r="O127" s="42"/>
      <c r="P127" s="73"/>
      <c r="Q127" s="73"/>
      <c r="R127" s="42"/>
      <c r="S127" s="53"/>
      <c r="T127" s="54"/>
      <c r="U127" s="52"/>
      <c r="V127" s="52"/>
      <c r="W127" s="52"/>
      <c r="X127" s="52"/>
      <c r="Y127" s="52"/>
    </row>
    <row r="128" spans="3:25" ht="15.75" customHeight="1">
      <c r="C128" s="54"/>
      <c r="D128" s="52"/>
      <c r="E128" s="52"/>
      <c r="F128" s="52"/>
      <c r="G128" s="68"/>
      <c r="H128" s="68"/>
      <c r="I128" s="42"/>
      <c r="J128" s="53"/>
      <c r="K128" s="53"/>
      <c r="L128" s="54"/>
      <c r="M128" s="53"/>
      <c r="N128" s="42"/>
      <c r="O128" s="42"/>
      <c r="P128" s="73"/>
      <c r="Q128" s="73"/>
      <c r="R128" s="42"/>
      <c r="S128" s="53"/>
      <c r="T128" s="54"/>
      <c r="U128" s="52"/>
      <c r="V128" s="52"/>
      <c r="W128" s="52"/>
      <c r="X128" s="52"/>
      <c r="Y128" s="52"/>
    </row>
    <row r="129" spans="3:25" ht="15.75" customHeight="1">
      <c r="C129" s="54"/>
      <c r="D129" s="52"/>
      <c r="E129" s="52"/>
      <c r="F129" s="52"/>
      <c r="G129" s="68"/>
      <c r="H129" s="68"/>
      <c r="I129" s="42"/>
      <c r="J129" s="53"/>
      <c r="K129" s="53"/>
      <c r="L129" s="54"/>
      <c r="M129" s="53"/>
      <c r="N129" s="42"/>
      <c r="O129" s="42"/>
      <c r="P129" s="73"/>
      <c r="Q129" s="73"/>
      <c r="R129" s="42"/>
      <c r="S129" s="53"/>
      <c r="T129" s="54"/>
      <c r="U129" s="52"/>
      <c r="V129" s="52"/>
      <c r="W129" s="52"/>
      <c r="X129" s="52"/>
      <c r="Y129" s="52"/>
    </row>
    <row r="130" spans="3:25" ht="15.75" customHeight="1">
      <c r="C130" s="54"/>
      <c r="D130" s="52"/>
      <c r="E130" s="52"/>
      <c r="F130" s="52"/>
      <c r="G130" s="68"/>
      <c r="H130" s="68"/>
      <c r="I130" s="42"/>
      <c r="J130" s="53"/>
      <c r="K130" s="53"/>
      <c r="L130" s="54"/>
      <c r="M130" s="53"/>
      <c r="N130" s="42"/>
      <c r="O130" s="42"/>
      <c r="P130" s="73"/>
      <c r="Q130" s="73"/>
      <c r="R130" s="42"/>
      <c r="S130" s="53"/>
      <c r="T130" s="54"/>
      <c r="U130" s="52"/>
      <c r="V130" s="52"/>
      <c r="W130" s="52"/>
      <c r="X130" s="52"/>
      <c r="Y130" s="52"/>
    </row>
    <row r="131" spans="3:25" ht="15.75" customHeight="1">
      <c r="C131" s="54"/>
      <c r="D131" s="52"/>
      <c r="E131" s="52"/>
      <c r="F131" s="52"/>
      <c r="G131" s="68"/>
      <c r="H131" s="68"/>
      <c r="I131" s="42"/>
      <c r="J131" s="53"/>
      <c r="K131" s="53"/>
      <c r="L131" s="54"/>
      <c r="M131" s="53"/>
      <c r="N131" s="42"/>
      <c r="O131" s="42"/>
      <c r="P131" s="73"/>
      <c r="Q131" s="73"/>
      <c r="R131" s="42"/>
      <c r="S131" s="53"/>
      <c r="T131" s="54"/>
      <c r="U131" s="52"/>
      <c r="V131" s="52"/>
      <c r="W131" s="52"/>
      <c r="X131" s="52"/>
      <c r="Y131" s="52"/>
    </row>
    <row r="132" spans="3:25" ht="15.75" customHeight="1">
      <c r="C132" s="54"/>
      <c r="D132" s="52"/>
      <c r="E132" s="52"/>
      <c r="F132" s="52"/>
      <c r="G132" s="68"/>
      <c r="H132" s="68"/>
      <c r="I132" s="42"/>
      <c r="J132" s="53"/>
      <c r="K132" s="53"/>
      <c r="L132" s="54"/>
      <c r="M132" s="53"/>
      <c r="N132" s="42"/>
      <c r="O132" s="42"/>
      <c r="P132" s="73"/>
      <c r="Q132" s="73"/>
      <c r="R132" s="42"/>
      <c r="S132" s="53"/>
      <c r="T132" s="54"/>
      <c r="U132" s="52"/>
      <c r="V132" s="52"/>
      <c r="W132" s="52"/>
      <c r="X132" s="52"/>
      <c r="Y132" s="52"/>
    </row>
    <row r="133" spans="3:25" ht="15.75" customHeight="1">
      <c r="C133" s="54"/>
      <c r="D133" s="52"/>
      <c r="E133" s="52"/>
      <c r="F133" s="52"/>
      <c r="G133" s="68"/>
      <c r="H133" s="68"/>
      <c r="I133" s="42"/>
      <c r="J133" s="53"/>
      <c r="K133" s="53"/>
      <c r="L133" s="54"/>
      <c r="M133" s="53"/>
      <c r="N133" s="42"/>
      <c r="O133" s="42"/>
      <c r="P133" s="73"/>
      <c r="Q133" s="73"/>
      <c r="R133" s="42"/>
      <c r="S133" s="53"/>
      <c r="T133" s="54"/>
      <c r="U133" s="52"/>
      <c r="V133" s="52"/>
      <c r="W133" s="52"/>
      <c r="X133" s="52"/>
      <c r="Y133" s="52"/>
    </row>
    <row r="134" spans="3:25" ht="15.75" customHeight="1">
      <c r="C134" s="54"/>
      <c r="D134" s="52"/>
      <c r="E134" s="52"/>
      <c r="F134" s="52"/>
      <c r="G134" s="68"/>
      <c r="H134" s="68"/>
      <c r="I134" s="42"/>
      <c r="J134" s="53"/>
      <c r="K134" s="53"/>
      <c r="L134" s="54"/>
      <c r="M134" s="53"/>
      <c r="N134" s="42"/>
      <c r="O134" s="42"/>
      <c r="P134" s="73"/>
      <c r="Q134" s="73"/>
      <c r="R134" s="42"/>
      <c r="S134" s="53"/>
      <c r="T134" s="54"/>
      <c r="U134" s="52"/>
      <c r="V134" s="52"/>
      <c r="W134" s="52"/>
      <c r="X134" s="52"/>
      <c r="Y134" s="52"/>
    </row>
    <row r="135" spans="3:25" ht="15.75" customHeight="1">
      <c r="C135" s="54"/>
      <c r="D135" s="52"/>
      <c r="E135" s="52"/>
      <c r="F135" s="52"/>
      <c r="G135" s="68"/>
      <c r="H135" s="68"/>
      <c r="I135" s="42"/>
      <c r="J135" s="53"/>
      <c r="K135" s="53"/>
      <c r="L135" s="54"/>
      <c r="M135" s="53"/>
      <c r="N135" s="42"/>
      <c r="O135" s="42"/>
      <c r="P135" s="73"/>
      <c r="Q135" s="73"/>
      <c r="R135" s="42"/>
      <c r="S135" s="53"/>
      <c r="T135" s="54"/>
      <c r="U135" s="52"/>
      <c r="V135" s="52"/>
      <c r="W135" s="52"/>
      <c r="X135" s="52"/>
      <c r="Y135" s="52"/>
    </row>
    <row r="136" spans="3:25" ht="15.75" customHeight="1">
      <c r="C136" s="54"/>
      <c r="D136" s="52"/>
      <c r="E136" s="52"/>
      <c r="F136" s="52"/>
      <c r="G136" s="68"/>
      <c r="H136" s="68"/>
      <c r="I136" s="42"/>
      <c r="J136" s="53"/>
      <c r="K136" s="53"/>
      <c r="L136" s="54"/>
      <c r="M136" s="53"/>
      <c r="N136" s="42"/>
      <c r="O136" s="42"/>
      <c r="P136" s="73"/>
      <c r="Q136" s="73"/>
      <c r="R136" s="42"/>
      <c r="S136" s="53"/>
      <c r="T136" s="54"/>
      <c r="U136" s="52"/>
      <c r="V136" s="52"/>
      <c r="W136" s="52"/>
      <c r="X136" s="52"/>
      <c r="Y136" s="52"/>
    </row>
    <row r="137" spans="3:25" ht="15.75" customHeight="1">
      <c r="C137" s="54"/>
      <c r="D137" s="52"/>
      <c r="E137" s="52"/>
      <c r="F137" s="52"/>
      <c r="G137" s="68"/>
      <c r="H137" s="68"/>
      <c r="I137" s="42"/>
      <c r="J137" s="53"/>
      <c r="K137" s="53"/>
      <c r="L137" s="54"/>
      <c r="M137" s="53"/>
      <c r="N137" s="42"/>
      <c r="O137" s="42"/>
      <c r="P137" s="73"/>
      <c r="Q137" s="73"/>
      <c r="R137" s="42"/>
      <c r="S137" s="53"/>
      <c r="T137" s="54"/>
      <c r="U137" s="52"/>
      <c r="V137" s="52"/>
      <c r="W137" s="52"/>
      <c r="X137" s="52"/>
      <c r="Y137" s="52"/>
    </row>
    <row r="138" spans="3:25" ht="15.75" customHeight="1">
      <c r="C138" s="54"/>
      <c r="D138" s="52"/>
      <c r="E138" s="52"/>
      <c r="F138" s="52"/>
      <c r="G138" s="68"/>
      <c r="H138" s="68"/>
      <c r="I138" s="42"/>
      <c r="J138" s="53"/>
      <c r="K138" s="53"/>
      <c r="L138" s="54"/>
      <c r="M138" s="53"/>
      <c r="N138" s="42"/>
      <c r="O138" s="42"/>
      <c r="P138" s="73"/>
      <c r="Q138" s="73"/>
      <c r="R138" s="42"/>
      <c r="S138" s="53"/>
      <c r="T138" s="54"/>
      <c r="U138" s="52"/>
      <c r="V138" s="52"/>
      <c r="W138" s="52"/>
      <c r="X138" s="52"/>
      <c r="Y138" s="52"/>
    </row>
    <row r="139" spans="3:25" ht="15.75" customHeight="1">
      <c r="C139" s="54"/>
      <c r="D139" s="52"/>
      <c r="E139" s="52"/>
      <c r="F139" s="52"/>
      <c r="G139" s="68"/>
      <c r="H139" s="68"/>
      <c r="I139" s="42"/>
      <c r="J139" s="53"/>
      <c r="K139" s="53"/>
      <c r="L139" s="54"/>
      <c r="M139" s="53"/>
      <c r="N139" s="42"/>
      <c r="O139" s="42"/>
      <c r="P139" s="73"/>
      <c r="Q139" s="73"/>
      <c r="R139" s="42"/>
      <c r="S139" s="53"/>
      <c r="T139" s="54"/>
      <c r="U139" s="52"/>
      <c r="V139" s="52"/>
      <c r="W139" s="52"/>
      <c r="X139" s="52"/>
      <c r="Y139" s="52"/>
    </row>
    <row r="140" spans="3:25" ht="15.75" customHeight="1">
      <c r="C140" s="54"/>
      <c r="D140" s="52"/>
      <c r="E140" s="52"/>
      <c r="F140" s="52"/>
      <c r="G140" s="68"/>
      <c r="H140" s="68"/>
      <c r="I140" s="42"/>
      <c r="J140" s="53"/>
      <c r="K140" s="53"/>
      <c r="L140" s="54"/>
      <c r="M140" s="53"/>
      <c r="N140" s="42"/>
      <c r="O140" s="42"/>
      <c r="P140" s="73"/>
      <c r="Q140" s="73"/>
      <c r="R140" s="42"/>
      <c r="S140" s="53"/>
      <c r="T140" s="54"/>
      <c r="U140" s="52"/>
      <c r="V140" s="52"/>
      <c r="W140" s="52"/>
      <c r="X140" s="52"/>
      <c r="Y140" s="52"/>
    </row>
    <row r="141" spans="3:25" ht="15.75" customHeight="1">
      <c r="C141" s="54"/>
      <c r="D141" s="52"/>
      <c r="E141" s="52"/>
      <c r="F141" s="52"/>
      <c r="G141" s="68"/>
      <c r="H141" s="68"/>
      <c r="I141" s="42"/>
      <c r="J141" s="53"/>
      <c r="K141" s="53"/>
      <c r="L141" s="54"/>
      <c r="M141" s="53"/>
      <c r="N141" s="42"/>
      <c r="O141" s="42"/>
      <c r="P141" s="73"/>
      <c r="Q141" s="73"/>
      <c r="R141" s="42"/>
      <c r="S141" s="53"/>
      <c r="T141" s="54"/>
      <c r="U141" s="52"/>
      <c r="V141" s="52"/>
      <c r="W141" s="52"/>
      <c r="X141" s="52"/>
      <c r="Y141" s="52"/>
    </row>
    <row r="142" spans="3:25" ht="15.75" customHeight="1">
      <c r="C142" s="54"/>
      <c r="D142" s="52"/>
      <c r="E142" s="52"/>
      <c r="F142" s="52"/>
      <c r="G142" s="68"/>
      <c r="H142" s="68"/>
      <c r="I142" s="42"/>
      <c r="J142" s="53"/>
      <c r="K142" s="53"/>
      <c r="L142" s="54"/>
      <c r="M142" s="53"/>
      <c r="N142" s="42"/>
      <c r="O142" s="42"/>
      <c r="P142" s="73"/>
      <c r="Q142" s="73"/>
      <c r="R142" s="42"/>
      <c r="S142" s="53"/>
      <c r="T142" s="54"/>
      <c r="U142" s="52"/>
      <c r="V142" s="52"/>
      <c r="W142" s="52"/>
      <c r="X142" s="52"/>
      <c r="Y142" s="52"/>
    </row>
    <row r="143" spans="3:25" ht="15.75" customHeight="1">
      <c r="C143" s="54"/>
      <c r="D143" s="52"/>
      <c r="E143" s="52"/>
      <c r="F143" s="52"/>
      <c r="G143" s="68"/>
      <c r="H143" s="68"/>
      <c r="I143" s="42"/>
      <c r="J143" s="53"/>
      <c r="K143" s="53"/>
      <c r="L143" s="54"/>
      <c r="M143" s="53"/>
      <c r="N143" s="42"/>
      <c r="O143" s="42"/>
      <c r="P143" s="73"/>
      <c r="Q143" s="73"/>
      <c r="R143" s="42"/>
      <c r="S143" s="53"/>
      <c r="T143" s="54"/>
      <c r="U143" s="52"/>
      <c r="V143" s="52"/>
      <c r="W143" s="52"/>
      <c r="X143" s="52"/>
      <c r="Y143" s="52"/>
    </row>
    <row r="144" spans="3:25" ht="15.75" customHeight="1">
      <c r="C144" s="54"/>
      <c r="D144" s="52"/>
      <c r="E144" s="52"/>
      <c r="F144" s="52"/>
      <c r="G144" s="68"/>
      <c r="H144" s="68"/>
      <c r="I144" s="42"/>
      <c r="J144" s="53"/>
      <c r="K144" s="53"/>
      <c r="L144" s="54"/>
      <c r="M144" s="53"/>
      <c r="N144" s="42"/>
      <c r="O144" s="42"/>
      <c r="P144" s="73"/>
      <c r="Q144" s="73"/>
      <c r="R144" s="42"/>
      <c r="S144" s="53"/>
      <c r="T144" s="54"/>
      <c r="U144" s="52"/>
      <c r="V144" s="52"/>
      <c r="W144" s="52"/>
      <c r="X144" s="52"/>
      <c r="Y144" s="52"/>
    </row>
    <row r="145" spans="3:25" ht="15.75" customHeight="1">
      <c r="C145" s="54"/>
      <c r="D145" s="52"/>
      <c r="E145" s="52"/>
      <c r="F145" s="52"/>
      <c r="G145" s="68"/>
      <c r="H145" s="68"/>
      <c r="I145" s="42"/>
      <c r="J145" s="53"/>
      <c r="K145" s="53"/>
      <c r="L145" s="54"/>
      <c r="M145" s="53"/>
      <c r="N145" s="42"/>
      <c r="O145" s="42"/>
      <c r="P145" s="73"/>
      <c r="Q145" s="73"/>
      <c r="R145" s="42"/>
      <c r="S145" s="53"/>
      <c r="T145" s="54"/>
      <c r="U145" s="52"/>
      <c r="V145" s="52"/>
      <c r="W145" s="52"/>
      <c r="X145" s="52"/>
      <c r="Y145" s="52"/>
    </row>
    <row r="146" spans="3:25" ht="15.75" customHeight="1">
      <c r="C146" s="54"/>
      <c r="D146" s="52"/>
      <c r="E146" s="52"/>
      <c r="F146" s="52"/>
      <c r="G146" s="68"/>
      <c r="H146" s="68"/>
      <c r="I146" s="42"/>
      <c r="J146" s="53"/>
      <c r="K146" s="53"/>
      <c r="L146" s="54"/>
      <c r="M146" s="53"/>
      <c r="N146" s="42"/>
      <c r="O146" s="42"/>
      <c r="P146" s="73"/>
      <c r="Q146" s="73"/>
      <c r="R146" s="42"/>
      <c r="S146" s="53"/>
      <c r="T146" s="54"/>
      <c r="U146" s="52"/>
      <c r="V146" s="52"/>
      <c r="W146" s="52"/>
      <c r="X146" s="52"/>
      <c r="Y146" s="52"/>
    </row>
    <row r="147" spans="3:25" ht="15.75" customHeight="1">
      <c r="C147" s="54"/>
      <c r="D147" s="52"/>
      <c r="E147" s="52"/>
      <c r="F147" s="52"/>
      <c r="G147" s="68"/>
      <c r="H147" s="68"/>
      <c r="I147" s="42"/>
      <c r="J147" s="53"/>
      <c r="K147" s="53"/>
      <c r="L147" s="54"/>
      <c r="M147" s="53"/>
      <c r="N147" s="42"/>
      <c r="O147" s="42"/>
      <c r="P147" s="73"/>
      <c r="Q147" s="73"/>
      <c r="R147" s="42"/>
      <c r="S147" s="53"/>
      <c r="T147" s="54"/>
      <c r="U147" s="52"/>
      <c r="V147" s="52"/>
      <c r="W147" s="52"/>
      <c r="X147" s="52"/>
      <c r="Y147" s="52"/>
    </row>
    <row r="148" spans="3:25" ht="15.75" customHeight="1">
      <c r="C148" s="54"/>
      <c r="D148" s="52"/>
      <c r="E148" s="52"/>
      <c r="F148" s="52"/>
      <c r="G148" s="68"/>
      <c r="H148" s="68"/>
      <c r="I148" s="42"/>
      <c r="J148" s="53"/>
      <c r="K148" s="53"/>
      <c r="L148" s="54"/>
      <c r="M148" s="53"/>
      <c r="N148" s="42"/>
      <c r="O148" s="42"/>
      <c r="P148" s="73"/>
      <c r="Q148" s="73"/>
      <c r="R148" s="42"/>
      <c r="S148" s="53"/>
      <c r="T148" s="54"/>
      <c r="U148" s="52"/>
      <c r="V148" s="52"/>
      <c r="W148" s="52"/>
      <c r="X148" s="52"/>
      <c r="Y148" s="52"/>
    </row>
    <row r="149" spans="3:25" ht="15.75" customHeight="1">
      <c r="C149" s="54"/>
      <c r="D149" s="52"/>
      <c r="E149" s="52"/>
      <c r="F149" s="52"/>
      <c r="G149" s="68"/>
      <c r="H149" s="68"/>
      <c r="I149" s="42"/>
      <c r="J149" s="53"/>
      <c r="K149" s="53"/>
      <c r="L149" s="54"/>
      <c r="M149" s="53"/>
      <c r="N149" s="42"/>
      <c r="O149" s="42"/>
      <c r="P149" s="73"/>
      <c r="Q149" s="73"/>
      <c r="R149" s="42"/>
      <c r="S149" s="53"/>
      <c r="T149" s="54"/>
      <c r="U149" s="52"/>
      <c r="V149" s="52"/>
      <c r="W149" s="52"/>
      <c r="X149" s="52"/>
      <c r="Y149" s="52"/>
    </row>
    <row r="150" spans="3:25" ht="15.75" customHeight="1">
      <c r="C150" s="54"/>
      <c r="D150" s="52"/>
      <c r="E150" s="52"/>
      <c r="F150" s="52"/>
      <c r="G150" s="68"/>
      <c r="H150" s="68"/>
      <c r="I150" s="42"/>
      <c r="J150" s="53"/>
      <c r="K150" s="53"/>
      <c r="L150" s="54"/>
      <c r="M150" s="53"/>
      <c r="N150" s="42"/>
      <c r="O150" s="42"/>
      <c r="P150" s="73"/>
      <c r="Q150" s="73"/>
      <c r="R150" s="42"/>
      <c r="S150" s="53"/>
      <c r="T150" s="54"/>
      <c r="U150" s="52"/>
      <c r="V150" s="52"/>
      <c r="W150" s="52"/>
      <c r="X150" s="52"/>
      <c r="Y150" s="52"/>
    </row>
    <row r="151" spans="3:25" ht="15.75" customHeight="1">
      <c r="C151" s="54"/>
      <c r="D151" s="52"/>
      <c r="E151" s="52"/>
      <c r="F151" s="52"/>
      <c r="G151" s="68"/>
      <c r="H151" s="68"/>
      <c r="I151" s="42"/>
      <c r="J151" s="53"/>
      <c r="K151" s="53"/>
      <c r="L151" s="54"/>
      <c r="M151" s="53"/>
      <c r="N151" s="42"/>
      <c r="O151" s="42"/>
      <c r="P151" s="73"/>
      <c r="Q151" s="73"/>
      <c r="R151" s="42"/>
      <c r="S151" s="53"/>
      <c r="T151" s="54"/>
      <c r="U151" s="52"/>
      <c r="V151" s="52"/>
      <c r="W151" s="52"/>
      <c r="X151" s="52"/>
      <c r="Y151" s="52"/>
    </row>
    <row r="152" spans="3:25" ht="15.75" customHeight="1">
      <c r="C152" s="54"/>
      <c r="D152" s="52"/>
      <c r="E152" s="52"/>
      <c r="F152" s="52"/>
      <c r="G152" s="68"/>
      <c r="H152" s="68"/>
      <c r="I152" s="42"/>
      <c r="J152" s="53"/>
      <c r="K152" s="53"/>
      <c r="L152" s="54"/>
      <c r="M152" s="53"/>
      <c r="N152" s="42"/>
      <c r="O152" s="42"/>
      <c r="P152" s="73"/>
      <c r="Q152" s="73"/>
      <c r="R152" s="42"/>
      <c r="S152" s="53"/>
      <c r="T152" s="54"/>
      <c r="U152" s="52"/>
      <c r="V152" s="52"/>
      <c r="W152" s="52"/>
      <c r="X152" s="52"/>
      <c r="Y152" s="52"/>
    </row>
    <row r="153" spans="3:25" ht="15.75" customHeight="1">
      <c r="C153" s="54"/>
      <c r="D153" s="52"/>
      <c r="E153" s="52"/>
      <c r="F153" s="52"/>
      <c r="G153" s="68"/>
      <c r="H153" s="68"/>
      <c r="I153" s="42"/>
      <c r="J153" s="53"/>
      <c r="K153" s="53"/>
      <c r="L153" s="54"/>
      <c r="M153" s="53"/>
      <c r="N153" s="42"/>
      <c r="O153" s="42"/>
      <c r="P153" s="73"/>
      <c r="Q153" s="73"/>
      <c r="R153" s="42"/>
      <c r="S153" s="53"/>
      <c r="T153" s="54"/>
      <c r="U153" s="52"/>
      <c r="V153" s="52"/>
      <c r="W153" s="52"/>
      <c r="X153" s="52"/>
      <c r="Y153" s="52"/>
    </row>
    <row r="154" spans="3:25" ht="15.75" customHeight="1">
      <c r="C154" s="54"/>
      <c r="D154" s="52"/>
      <c r="E154" s="52"/>
      <c r="F154" s="52"/>
      <c r="G154" s="68"/>
      <c r="H154" s="68"/>
      <c r="I154" s="42"/>
      <c r="J154" s="53"/>
      <c r="K154" s="53"/>
      <c r="L154" s="54"/>
      <c r="M154" s="53"/>
      <c r="N154" s="42"/>
      <c r="O154" s="42"/>
      <c r="P154" s="73"/>
      <c r="Q154" s="73"/>
      <c r="R154" s="42"/>
      <c r="S154" s="53"/>
      <c r="T154" s="54"/>
      <c r="U154" s="52"/>
      <c r="V154" s="52"/>
      <c r="W154" s="52"/>
      <c r="X154" s="52"/>
      <c r="Y154" s="52"/>
    </row>
    <row r="155" spans="3:25" ht="15.75" customHeight="1">
      <c r="C155" s="54"/>
      <c r="D155" s="52"/>
      <c r="E155" s="52"/>
      <c r="F155" s="52"/>
      <c r="G155" s="68"/>
      <c r="H155" s="68"/>
      <c r="I155" s="42"/>
      <c r="J155" s="53"/>
      <c r="K155" s="53"/>
      <c r="L155" s="54"/>
      <c r="M155" s="53"/>
      <c r="N155" s="42"/>
      <c r="O155" s="42"/>
      <c r="P155" s="73"/>
      <c r="Q155" s="73"/>
      <c r="R155" s="42"/>
      <c r="S155" s="53"/>
      <c r="T155" s="54"/>
      <c r="U155" s="52"/>
      <c r="V155" s="52"/>
      <c r="W155" s="52"/>
      <c r="X155" s="52"/>
      <c r="Y155" s="52"/>
    </row>
    <row r="156" spans="3:25" ht="15.75" customHeight="1">
      <c r="C156" s="54"/>
      <c r="D156" s="52"/>
      <c r="E156" s="52"/>
      <c r="F156" s="52"/>
      <c r="G156" s="68"/>
      <c r="H156" s="68"/>
      <c r="I156" s="42"/>
      <c r="J156" s="53"/>
      <c r="K156" s="53"/>
      <c r="L156" s="54"/>
      <c r="M156" s="53"/>
      <c r="N156" s="42"/>
      <c r="O156" s="42"/>
      <c r="P156" s="73"/>
      <c r="Q156" s="73"/>
      <c r="R156" s="42"/>
      <c r="S156" s="53"/>
      <c r="T156" s="54"/>
      <c r="U156" s="52"/>
      <c r="V156" s="52"/>
      <c r="W156" s="52"/>
      <c r="X156" s="52"/>
      <c r="Y156" s="52"/>
    </row>
    <row r="157" spans="3:25" ht="15.75" customHeight="1">
      <c r="C157" s="54"/>
      <c r="D157" s="52"/>
      <c r="E157" s="52"/>
      <c r="F157" s="52"/>
      <c r="G157" s="68"/>
      <c r="H157" s="68"/>
      <c r="I157" s="42"/>
      <c r="J157" s="53"/>
      <c r="K157" s="53"/>
      <c r="L157" s="54"/>
      <c r="M157" s="53"/>
      <c r="N157" s="42"/>
      <c r="O157" s="42"/>
      <c r="P157" s="73"/>
      <c r="Q157" s="73"/>
      <c r="R157" s="42"/>
      <c r="S157" s="53"/>
      <c r="T157" s="54"/>
      <c r="U157" s="52"/>
      <c r="V157" s="52"/>
      <c r="W157" s="52"/>
      <c r="X157" s="52"/>
      <c r="Y157" s="52"/>
    </row>
    <row r="158" spans="3:25" ht="15.75" customHeight="1">
      <c r="C158" s="54"/>
      <c r="D158" s="52"/>
      <c r="E158" s="52"/>
      <c r="F158" s="52"/>
      <c r="G158" s="68"/>
      <c r="H158" s="68"/>
      <c r="I158" s="42"/>
      <c r="J158" s="53"/>
      <c r="K158" s="53"/>
      <c r="L158" s="54"/>
      <c r="M158" s="53"/>
      <c r="N158" s="42"/>
      <c r="O158" s="42"/>
      <c r="P158" s="73"/>
      <c r="Q158" s="73"/>
      <c r="R158" s="42"/>
      <c r="S158" s="53"/>
      <c r="T158" s="54"/>
      <c r="U158" s="52"/>
      <c r="V158" s="52"/>
      <c r="W158" s="52"/>
      <c r="X158" s="52"/>
      <c r="Y158" s="52"/>
    </row>
    <row r="159" spans="3:25" ht="15.75" customHeight="1">
      <c r="C159" s="54"/>
      <c r="D159" s="52"/>
      <c r="E159" s="52"/>
      <c r="F159" s="52"/>
      <c r="G159" s="68"/>
      <c r="H159" s="68"/>
      <c r="I159" s="42"/>
      <c r="J159" s="53"/>
      <c r="K159" s="53"/>
      <c r="L159" s="54"/>
      <c r="M159" s="53"/>
      <c r="N159" s="42"/>
      <c r="O159" s="42"/>
      <c r="P159" s="73"/>
      <c r="Q159" s="73"/>
      <c r="R159" s="42"/>
      <c r="S159" s="53"/>
      <c r="T159" s="54"/>
      <c r="U159" s="52"/>
      <c r="V159" s="52"/>
      <c r="W159" s="52"/>
      <c r="X159" s="52"/>
      <c r="Y159" s="52"/>
    </row>
    <row r="160" spans="3:25" ht="15.75" customHeight="1">
      <c r="C160" s="54"/>
      <c r="D160" s="52"/>
      <c r="E160" s="52"/>
      <c r="F160" s="52"/>
      <c r="G160" s="68"/>
      <c r="H160" s="68"/>
      <c r="I160" s="42"/>
      <c r="J160" s="53"/>
      <c r="K160" s="53"/>
      <c r="L160" s="54"/>
      <c r="M160" s="53"/>
      <c r="N160" s="42"/>
      <c r="O160" s="42"/>
      <c r="P160" s="73"/>
      <c r="Q160" s="73"/>
      <c r="R160" s="42"/>
      <c r="S160" s="53"/>
      <c r="T160" s="54"/>
      <c r="U160" s="52"/>
      <c r="V160" s="52"/>
      <c r="W160" s="52"/>
      <c r="X160" s="52"/>
      <c r="Y160" s="52"/>
    </row>
    <row r="161" spans="3:25" ht="15.75" customHeight="1">
      <c r="C161" s="54"/>
      <c r="D161" s="52"/>
      <c r="E161" s="52"/>
      <c r="F161" s="52"/>
      <c r="G161" s="68"/>
      <c r="H161" s="68"/>
      <c r="I161" s="42"/>
      <c r="J161" s="53"/>
      <c r="K161" s="53"/>
      <c r="L161" s="54"/>
      <c r="M161" s="53"/>
      <c r="N161" s="42"/>
      <c r="O161" s="42"/>
      <c r="P161" s="73"/>
      <c r="Q161" s="73"/>
      <c r="R161" s="42"/>
      <c r="S161" s="53"/>
      <c r="T161" s="54"/>
      <c r="U161" s="52"/>
      <c r="V161" s="52"/>
      <c r="W161" s="52"/>
      <c r="X161" s="52"/>
      <c r="Y161" s="52"/>
    </row>
    <row r="162" spans="3:25" ht="15.75" customHeight="1">
      <c r="C162" s="54"/>
      <c r="D162" s="52"/>
      <c r="E162" s="52"/>
      <c r="F162" s="52"/>
      <c r="G162" s="68"/>
      <c r="H162" s="68"/>
      <c r="I162" s="42"/>
      <c r="J162" s="53"/>
      <c r="K162" s="53"/>
      <c r="L162" s="54"/>
      <c r="M162" s="53"/>
      <c r="N162" s="42"/>
      <c r="O162" s="42"/>
      <c r="P162" s="73"/>
      <c r="Q162" s="73"/>
      <c r="R162" s="42"/>
      <c r="S162" s="53"/>
      <c r="T162" s="54"/>
      <c r="U162" s="52"/>
      <c r="V162" s="52"/>
      <c r="W162" s="52"/>
      <c r="X162" s="52"/>
      <c r="Y162" s="52"/>
    </row>
    <row r="163" spans="3:25" ht="15.75" customHeight="1">
      <c r="C163" s="54"/>
      <c r="D163" s="52"/>
      <c r="E163" s="52"/>
      <c r="F163" s="52"/>
      <c r="G163" s="68"/>
      <c r="H163" s="68"/>
      <c r="I163" s="42"/>
      <c r="J163" s="53"/>
      <c r="K163" s="53"/>
      <c r="L163" s="54"/>
      <c r="M163" s="53"/>
      <c r="N163" s="42"/>
      <c r="O163" s="42"/>
      <c r="P163" s="73"/>
      <c r="Q163" s="73"/>
      <c r="R163" s="42"/>
      <c r="S163" s="53"/>
      <c r="T163" s="54"/>
      <c r="U163" s="52"/>
      <c r="V163" s="52"/>
      <c r="W163" s="52"/>
      <c r="X163" s="52"/>
      <c r="Y163" s="52"/>
    </row>
    <row r="164" spans="3:25" ht="15.75" customHeight="1">
      <c r="C164" s="54"/>
      <c r="D164" s="52"/>
      <c r="E164" s="52"/>
      <c r="F164" s="52"/>
      <c r="G164" s="68"/>
      <c r="H164" s="68"/>
      <c r="I164" s="42"/>
      <c r="J164" s="53"/>
      <c r="K164" s="53"/>
      <c r="L164" s="54"/>
      <c r="M164" s="53"/>
      <c r="N164" s="42"/>
      <c r="O164" s="42"/>
      <c r="P164" s="73"/>
      <c r="Q164" s="73"/>
      <c r="R164" s="42"/>
      <c r="S164" s="53"/>
      <c r="T164" s="54"/>
      <c r="U164" s="52"/>
      <c r="V164" s="52"/>
      <c r="W164" s="52"/>
      <c r="X164" s="52"/>
      <c r="Y164" s="52"/>
    </row>
    <row r="165" spans="3:25" ht="15.75" customHeight="1">
      <c r="C165" s="54"/>
      <c r="D165" s="52"/>
      <c r="E165" s="52"/>
      <c r="F165" s="52"/>
      <c r="G165" s="68"/>
      <c r="H165" s="68"/>
      <c r="I165" s="42"/>
      <c r="J165" s="53"/>
      <c r="K165" s="53"/>
      <c r="L165" s="54"/>
      <c r="M165" s="53"/>
      <c r="N165" s="42"/>
      <c r="O165" s="42"/>
      <c r="P165" s="73"/>
      <c r="Q165" s="73"/>
      <c r="R165" s="42"/>
      <c r="S165" s="53"/>
      <c r="T165" s="54"/>
      <c r="U165" s="52"/>
      <c r="V165" s="52"/>
      <c r="W165" s="52"/>
      <c r="X165" s="52"/>
      <c r="Y165" s="52"/>
    </row>
    <row r="166" spans="3:25" ht="15.75" customHeight="1">
      <c r="C166" s="54"/>
      <c r="D166" s="52"/>
      <c r="E166" s="52"/>
      <c r="F166" s="52"/>
      <c r="G166" s="68"/>
      <c r="H166" s="68"/>
      <c r="I166" s="42"/>
      <c r="J166" s="53"/>
      <c r="K166" s="53"/>
      <c r="L166" s="54"/>
      <c r="M166" s="53"/>
      <c r="N166" s="42"/>
      <c r="O166" s="42"/>
      <c r="P166" s="73"/>
      <c r="Q166" s="73"/>
      <c r="R166" s="42"/>
      <c r="S166" s="53"/>
      <c r="T166" s="54"/>
      <c r="U166" s="52"/>
      <c r="V166" s="52"/>
      <c r="W166" s="52"/>
      <c r="X166" s="52"/>
      <c r="Y166" s="52"/>
    </row>
    <row r="167" spans="3:25" ht="15.75" customHeight="1">
      <c r="C167" s="54"/>
      <c r="D167" s="52"/>
      <c r="E167" s="52"/>
      <c r="F167" s="52"/>
      <c r="G167" s="68"/>
      <c r="H167" s="68"/>
      <c r="I167" s="42"/>
      <c r="J167" s="53"/>
      <c r="K167" s="53"/>
      <c r="L167" s="54"/>
      <c r="M167" s="53"/>
      <c r="N167" s="42"/>
      <c r="O167" s="42"/>
      <c r="P167" s="73"/>
      <c r="Q167" s="73"/>
      <c r="R167" s="42"/>
      <c r="S167" s="53"/>
      <c r="T167" s="54"/>
      <c r="U167" s="52"/>
      <c r="V167" s="52"/>
      <c r="W167" s="52"/>
      <c r="X167" s="52"/>
      <c r="Y167" s="52"/>
    </row>
    <row r="168" spans="3:25" ht="15.75" customHeight="1">
      <c r="C168" s="54"/>
      <c r="D168" s="52"/>
      <c r="E168" s="52"/>
      <c r="F168" s="52"/>
      <c r="G168" s="68"/>
      <c r="H168" s="68"/>
      <c r="I168" s="42"/>
      <c r="J168" s="53"/>
      <c r="K168" s="53"/>
      <c r="L168" s="54"/>
      <c r="M168" s="53"/>
      <c r="N168" s="42"/>
      <c r="O168" s="42"/>
      <c r="P168" s="73"/>
      <c r="Q168" s="73"/>
      <c r="R168" s="42"/>
      <c r="S168" s="53"/>
      <c r="T168" s="54"/>
      <c r="U168" s="52"/>
      <c r="V168" s="52"/>
      <c r="W168" s="52"/>
      <c r="X168" s="52"/>
      <c r="Y168" s="52"/>
    </row>
    <row r="169" spans="3:25" ht="15.75" customHeight="1">
      <c r="C169" s="54"/>
      <c r="D169" s="52"/>
      <c r="E169" s="52"/>
      <c r="F169" s="52"/>
      <c r="G169" s="68"/>
      <c r="H169" s="68"/>
      <c r="I169" s="42"/>
      <c r="J169" s="53"/>
      <c r="K169" s="53"/>
      <c r="L169" s="54"/>
      <c r="M169" s="53"/>
      <c r="N169" s="42"/>
      <c r="O169" s="42"/>
      <c r="P169" s="73"/>
      <c r="Q169" s="73"/>
      <c r="R169" s="42"/>
      <c r="S169" s="53"/>
      <c r="T169" s="54"/>
      <c r="U169" s="52"/>
      <c r="V169" s="52"/>
      <c r="W169" s="52"/>
      <c r="X169" s="52"/>
      <c r="Y169" s="52"/>
    </row>
    <row r="170" spans="3:25" ht="15.75" customHeight="1">
      <c r="C170" s="54"/>
      <c r="D170" s="52"/>
      <c r="E170" s="52"/>
      <c r="F170" s="52"/>
      <c r="G170" s="68"/>
      <c r="H170" s="68"/>
      <c r="I170" s="42"/>
      <c r="J170" s="53"/>
      <c r="K170" s="53"/>
      <c r="L170" s="54"/>
      <c r="M170" s="53"/>
      <c r="N170" s="42"/>
      <c r="O170" s="42"/>
      <c r="P170" s="73"/>
      <c r="Q170" s="73"/>
      <c r="R170" s="42"/>
      <c r="S170" s="53"/>
      <c r="T170" s="54"/>
      <c r="U170" s="52"/>
      <c r="V170" s="52"/>
      <c r="W170" s="52"/>
      <c r="X170" s="52"/>
      <c r="Y170" s="52"/>
    </row>
    <row r="171" spans="3:25" ht="15.75" customHeight="1">
      <c r="C171" s="54"/>
      <c r="D171" s="52"/>
      <c r="E171" s="52"/>
      <c r="F171" s="52"/>
      <c r="G171" s="68"/>
      <c r="H171" s="68"/>
      <c r="I171" s="42"/>
      <c r="J171" s="53"/>
      <c r="K171" s="53"/>
      <c r="L171" s="54"/>
      <c r="M171" s="53"/>
      <c r="N171" s="42"/>
      <c r="O171" s="42"/>
      <c r="P171" s="73"/>
      <c r="Q171" s="73"/>
      <c r="R171" s="42"/>
      <c r="S171" s="53"/>
      <c r="T171" s="54"/>
      <c r="U171" s="52"/>
      <c r="V171" s="52"/>
      <c r="W171" s="52"/>
      <c r="X171" s="52"/>
      <c r="Y171" s="52"/>
    </row>
    <row r="172" spans="3:25" ht="15.75" customHeight="1">
      <c r="C172" s="54"/>
      <c r="D172" s="52"/>
      <c r="E172" s="52"/>
      <c r="F172" s="52"/>
      <c r="G172" s="68"/>
      <c r="H172" s="68"/>
      <c r="I172" s="42"/>
      <c r="J172" s="53"/>
      <c r="K172" s="53"/>
      <c r="L172" s="54"/>
      <c r="M172" s="53"/>
      <c r="N172" s="42"/>
      <c r="O172" s="42"/>
      <c r="P172" s="73"/>
      <c r="Q172" s="73"/>
      <c r="R172" s="42"/>
      <c r="S172" s="53"/>
      <c r="T172" s="54"/>
      <c r="U172" s="52"/>
      <c r="V172" s="52"/>
      <c r="W172" s="52"/>
      <c r="X172" s="52"/>
      <c r="Y172" s="52"/>
    </row>
    <row r="173" spans="3:25" ht="15.75" customHeight="1">
      <c r="C173" s="54"/>
      <c r="D173" s="52"/>
      <c r="E173" s="52"/>
      <c r="F173" s="52"/>
      <c r="G173" s="68"/>
      <c r="H173" s="68"/>
      <c r="I173" s="42"/>
      <c r="J173" s="53"/>
      <c r="K173" s="53"/>
      <c r="L173" s="54"/>
      <c r="M173" s="53"/>
      <c r="N173" s="42"/>
      <c r="O173" s="42"/>
      <c r="P173" s="73"/>
      <c r="Q173" s="73"/>
      <c r="R173" s="42"/>
      <c r="S173" s="53"/>
      <c r="T173" s="54"/>
      <c r="U173" s="52"/>
      <c r="V173" s="52"/>
      <c r="W173" s="52"/>
      <c r="X173" s="52"/>
      <c r="Y173" s="52"/>
    </row>
    <row r="174" spans="3:25" ht="15.75" customHeight="1">
      <c r="C174" s="54"/>
      <c r="D174" s="52"/>
      <c r="E174" s="52"/>
      <c r="F174" s="52"/>
      <c r="G174" s="68"/>
      <c r="H174" s="68"/>
      <c r="I174" s="42"/>
      <c r="J174" s="53"/>
      <c r="K174" s="53"/>
      <c r="L174" s="54"/>
      <c r="M174" s="53"/>
      <c r="N174" s="42"/>
      <c r="O174" s="42"/>
      <c r="P174" s="73"/>
      <c r="Q174" s="73"/>
      <c r="R174" s="42"/>
      <c r="S174" s="53"/>
      <c r="T174" s="54"/>
      <c r="U174" s="52"/>
      <c r="V174" s="52"/>
      <c r="W174" s="52"/>
      <c r="X174" s="52"/>
      <c r="Y174" s="52"/>
    </row>
    <row r="175" spans="3:25" ht="15.75" customHeight="1">
      <c r="C175" s="54"/>
      <c r="D175" s="52"/>
      <c r="E175" s="52"/>
      <c r="F175" s="52"/>
      <c r="G175" s="68"/>
      <c r="H175" s="68"/>
      <c r="I175" s="42"/>
      <c r="J175" s="53"/>
      <c r="K175" s="53"/>
      <c r="L175" s="54"/>
      <c r="M175" s="53"/>
      <c r="N175" s="42"/>
      <c r="O175" s="42"/>
      <c r="P175" s="73"/>
      <c r="Q175" s="73"/>
      <c r="R175" s="42"/>
      <c r="S175" s="53"/>
      <c r="T175" s="54"/>
      <c r="U175" s="52"/>
      <c r="V175" s="52"/>
      <c r="W175" s="52"/>
      <c r="X175" s="52"/>
      <c r="Y175" s="52"/>
    </row>
    <row r="176" spans="3:25" ht="15.75" customHeight="1">
      <c r="C176" s="54"/>
      <c r="D176" s="52"/>
      <c r="E176" s="52"/>
      <c r="F176" s="52"/>
      <c r="G176" s="68"/>
      <c r="H176" s="68"/>
      <c r="I176" s="42"/>
      <c r="J176" s="53"/>
      <c r="K176" s="53"/>
      <c r="L176" s="54"/>
      <c r="M176" s="53"/>
      <c r="N176" s="42"/>
      <c r="O176" s="42"/>
      <c r="P176" s="73"/>
      <c r="Q176" s="73"/>
      <c r="R176" s="42"/>
      <c r="S176" s="53"/>
      <c r="T176" s="54"/>
      <c r="U176" s="52"/>
      <c r="V176" s="52"/>
      <c r="W176" s="52"/>
      <c r="X176" s="52"/>
      <c r="Y176" s="52"/>
    </row>
    <row r="177" spans="3:25" ht="15.75" customHeight="1">
      <c r="C177" s="54"/>
      <c r="D177" s="52"/>
      <c r="E177" s="52"/>
      <c r="F177" s="52"/>
      <c r="G177" s="68"/>
      <c r="H177" s="68"/>
      <c r="I177" s="42"/>
      <c r="J177" s="53"/>
      <c r="K177" s="53"/>
      <c r="L177" s="54"/>
      <c r="M177" s="53"/>
      <c r="N177" s="42"/>
      <c r="O177" s="42"/>
      <c r="P177" s="73"/>
      <c r="Q177" s="73"/>
      <c r="R177" s="42"/>
      <c r="S177" s="53"/>
      <c r="T177" s="54"/>
      <c r="U177" s="52"/>
      <c r="V177" s="52"/>
      <c r="W177" s="52"/>
      <c r="X177" s="52"/>
      <c r="Y177" s="52"/>
    </row>
    <row r="178" spans="3:25" ht="15.75" customHeight="1">
      <c r="C178" s="54"/>
      <c r="D178" s="52"/>
      <c r="E178" s="52"/>
      <c r="F178" s="52"/>
      <c r="G178" s="68"/>
      <c r="H178" s="68"/>
      <c r="I178" s="42"/>
      <c r="J178" s="53"/>
      <c r="K178" s="53"/>
      <c r="L178" s="54"/>
      <c r="M178" s="53"/>
      <c r="N178" s="42"/>
      <c r="O178" s="42"/>
      <c r="P178" s="73"/>
      <c r="Q178" s="73"/>
      <c r="R178" s="42"/>
      <c r="S178" s="53"/>
      <c r="T178" s="54"/>
      <c r="U178" s="52"/>
      <c r="V178" s="52"/>
      <c r="W178" s="52"/>
      <c r="X178" s="52"/>
      <c r="Y178" s="52"/>
    </row>
    <row r="179" spans="3:25" ht="15.75" customHeight="1">
      <c r="C179" s="54"/>
      <c r="D179" s="52"/>
      <c r="E179" s="52"/>
      <c r="F179" s="52"/>
      <c r="G179" s="68"/>
      <c r="H179" s="68"/>
      <c r="I179" s="42"/>
      <c r="J179" s="53"/>
      <c r="K179" s="53"/>
      <c r="L179" s="54"/>
      <c r="M179" s="53"/>
      <c r="N179" s="42"/>
      <c r="O179" s="42"/>
      <c r="P179" s="73"/>
      <c r="Q179" s="73"/>
      <c r="R179" s="42"/>
      <c r="S179" s="53"/>
      <c r="T179" s="54"/>
      <c r="U179" s="52"/>
      <c r="V179" s="52"/>
      <c r="W179" s="52"/>
      <c r="X179" s="52"/>
      <c r="Y179" s="52"/>
    </row>
    <row r="180" spans="3:25" ht="15.75" customHeight="1">
      <c r="C180" s="54"/>
      <c r="D180" s="52"/>
      <c r="E180" s="52"/>
      <c r="F180" s="52"/>
      <c r="G180" s="68"/>
      <c r="H180" s="68"/>
      <c r="I180" s="42"/>
      <c r="J180" s="53"/>
      <c r="K180" s="53"/>
      <c r="L180" s="54"/>
      <c r="M180" s="53"/>
      <c r="N180" s="42"/>
      <c r="O180" s="42"/>
      <c r="P180" s="73"/>
      <c r="Q180" s="73"/>
      <c r="R180" s="42"/>
      <c r="S180" s="53"/>
      <c r="T180" s="54"/>
      <c r="U180" s="52"/>
      <c r="V180" s="52"/>
      <c r="W180" s="52"/>
      <c r="X180" s="52"/>
      <c r="Y180" s="52"/>
    </row>
    <row r="181" spans="3:25" ht="15.75" customHeight="1">
      <c r="C181" s="54"/>
      <c r="D181" s="52"/>
      <c r="E181" s="52"/>
      <c r="F181" s="52"/>
      <c r="G181" s="68"/>
      <c r="H181" s="68"/>
      <c r="I181" s="42"/>
      <c r="J181" s="53"/>
      <c r="K181" s="53"/>
      <c r="L181" s="54"/>
      <c r="M181" s="53"/>
      <c r="N181" s="42"/>
      <c r="O181" s="42"/>
      <c r="P181" s="73"/>
      <c r="Q181" s="73"/>
      <c r="R181" s="42"/>
      <c r="S181" s="53"/>
      <c r="T181" s="54"/>
      <c r="U181" s="52"/>
      <c r="V181" s="52"/>
      <c r="W181" s="52"/>
      <c r="X181" s="52"/>
      <c r="Y181" s="52"/>
    </row>
    <row r="182" spans="3:25" ht="15.75" customHeight="1">
      <c r="C182" s="54"/>
      <c r="D182" s="52"/>
      <c r="E182" s="52"/>
      <c r="F182" s="52"/>
      <c r="G182" s="68"/>
      <c r="H182" s="68"/>
      <c r="I182" s="42"/>
      <c r="J182" s="53"/>
      <c r="K182" s="53"/>
      <c r="L182" s="54"/>
      <c r="M182" s="53"/>
      <c r="N182" s="42"/>
      <c r="O182" s="42"/>
      <c r="P182" s="73"/>
      <c r="Q182" s="73"/>
      <c r="R182" s="42"/>
      <c r="S182" s="53"/>
      <c r="T182" s="54"/>
      <c r="U182" s="52"/>
      <c r="V182" s="52"/>
      <c r="W182" s="52"/>
      <c r="X182" s="52"/>
      <c r="Y182" s="52"/>
    </row>
    <row r="183" spans="3:25" ht="15.75" customHeight="1">
      <c r="C183" s="54"/>
      <c r="D183" s="52"/>
      <c r="E183" s="52"/>
      <c r="F183" s="52"/>
      <c r="G183" s="68"/>
      <c r="H183" s="68"/>
      <c r="I183" s="42"/>
      <c r="J183" s="53"/>
      <c r="K183" s="53"/>
      <c r="L183" s="54"/>
      <c r="M183" s="53"/>
      <c r="N183" s="42"/>
      <c r="O183" s="42"/>
      <c r="P183" s="73"/>
      <c r="Q183" s="73"/>
      <c r="R183" s="42"/>
      <c r="S183" s="53"/>
      <c r="T183" s="54"/>
      <c r="U183" s="52"/>
      <c r="V183" s="52"/>
      <c r="W183" s="52"/>
      <c r="X183" s="52"/>
      <c r="Y183" s="52"/>
    </row>
    <row r="184" spans="3:25" ht="15.75" customHeight="1">
      <c r="C184" s="54"/>
      <c r="D184" s="52"/>
      <c r="E184" s="52"/>
      <c r="F184" s="52"/>
      <c r="G184" s="68"/>
      <c r="H184" s="68"/>
      <c r="I184" s="42"/>
      <c r="J184" s="53"/>
      <c r="K184" s="53"/>
      <c r="L184" s="54"/>
      <c r="M184" s="53"/>
      <c r="N184" s="42"/>
      <c r="O184" s="42"/>
      <c r="P184" s="73"/>
      <c r="Q184" s="73"/>
      <c r="R184" s="42"/>
      <c r="S184" s="53"/>
      <c r="T184" s="54"/>
      <c r="U184" s="52"/>
      <c r="V184" s="52"/>
      <c r="W184" s="52"/>
      <c r="X184" s="52"/>
      <c r="Y184" s="52"/>
    </row>
    <row r="185" spans="3:25" ht="15.75" customHeight="1">
      <c r="C185" s="54"/>
      <c r="D185" s="52"/>
      <c r="E185" s="52"/>
      <c r="F185" s="52"/>
      <c r="G185" s="68"/>
      <c r="H185" s="68"/>
      <c r="I185" s="42"/>
      <c r="J185" s="53"/>
      <c r="K185" s="53"/>
      <c r="L185" s="54"/>
      <c r="M185" s="53"/>
      <c r="N185" s="42"/>
      <c r="O185" s="42"/>
      <c r="P185" s="73"/>
      <c r="Q185" s="73"/>
      <c r="R185" s="42"/>
      <c r="S185" s="53"/>
      <c r="T185" s="54"/>
      <c r="U185" s="52"/>
      <c r="V185" s="52"/>
      <c r="W185" s="52"/>
      <c r="X185" s="52"/>
      <c r="Y185" s="52"/>
    </row>
    <row r="186" spans="3:25" ht="15.75" customHeight="1">
      <c r="C186" s="54"/>
      <c r="D186" s="52"/>
      <c r="E186" s="52"/>
      <c r="F186" s="52"/>
      <c r="G186" s="68"/>
      <c r="H186" s="68"/>
      <c r="I186" s="42"/>
      <c r="J186" s="53"/>
      <c r="K186" s="53"/>
      <c r="L186" s="54"/>
      <c r="M186" s="53"/>
      <c r="N186" s="42"/>
      <c r="O186" s="42"/>
      <c r="P186" s="73"/>
      <c r="Q186" s="73"/>
      <c r="R186" s="42"/>
      <c r="S186" s="53"/>
      <c r="T186" s="54"/>
      <c r="U186" s="52"/>
      <c r="V186" s="52"/>
      <c r="W186" s="52"/>
      <c r="X186" s="52"/>
      <c r="Y186" s="52"/>
    </row>
    <row r="187" spans="3:25" ht="15.75" customHeight="1">
      <c r="C187" s="54"/>
      <c r="D187" s="52"/>
      <c r="E187" s="52"/>
      <c r="F187" s="52"/>
      <c r="G187" s="68"/>
      <c r="H187" s="68"/>
      <c r="I187" s="42"/>
      <c r="J187" s="53"/>
      <c r="K187" s="53"/>
      <c r="L187" s="54"/>
      <c r="M187" s="53"/>
      <c r="N187" s="42"/>
      <c r="O187" s="42"/>
      <c r="P187" s="73"/>
      <c r="Q187" s="73"/>
      <c r="R187" s="42"/>
      <c r="S187" s="53"/>
      <c r="T187" s="54"/>
      <c r="U187" s="52"/>
      <c r="V187" s="52"/>
      <c r="W187" s="52"/>
      <c r="X187" s="52"/>
      <c r="Y187" s="52"/>
    </row>
    <row r="188" spans="3:25" ht="15.75" customHeight="1">
      <c r="C188" s="54"/>
      <c r="D188" s="52"/>
      <c r="E188" s="52"/>
      <c r="F188" s="52"/>
      <c r="G188" s="68"/>
      <c r="H188" s="68"/>
      <c r="I188" s="42"/>
      <c r="J188" s="53"/>
      <c r="K188" s="53"/>
      <c r="L188" s="54"/>
      <c r="M188" s="53"/>
      <c r="N188" s="42"/>
      <c r="O188" s="42"/>
      <c r="P188" s="73"/>
      <c r="Q188" s="73"/>
      <c r="R188" s="42"/>
      <c r="S188" s="53"/>
      <c r="T188" s="54"/>
      <c r="U188" s="52"/>
      <c r="V188" s="52"/>
      <c r="W188" s="52"/>
      <c r="X188" s="52"/>
      <c r="Y188" s="52"/>
    </row>
    <row r="189" spans="3:25" ht="15.75" customHeight="1">
      <c r="C189" s="54"/>
      <c r="D189" s="52"/>
      <c r="E189" s="52"/>
      <c r="F189" s="52"/>
      <c r="G189" s="68"/>
      <c r="H189" s="68"/>
      <c r="I189" s="42"/>
      <c r="J189" s="53"/>
      <c r="K189" s="53"/>
      <c r="L189" s="54"/>
      <c r="M189" s="53"/>
      <c r="N189" s="42"/>
      <c r="O189" s="42"/>
      <c r="P189" s="73"/>
      <c r="Q189" s="73"/>
      <c r="R189" s="42"/>
      <c r="S189" s="53"/>
      <c r="T189" s="54"/>
      <c r="U189" s="52"/>
      <c r="V189" s="52"/>
      <c r="W189" s="52"/>
      <c r="X189" s="52"/>
      <c r="Y189" s="52"/>
    </row>
    <row r="190" spans="3:25" ht="15.75" customHeight="1">
      <c r="C190" s="54"/>
      <c r="D190" s="52"/>
      <c r="E190" s="52"/>
      <c r="F190" s="52"/>
      <c r="G190" s="68"/>
      <c r="H190" s="68"/>
      <c r="I190" s="42"/>
      <c r="J190" s="53"/>
      <c r="K190" s="53"/>
      <c r="L190" s="54"/>
      <c r="M190" s="53"/>
      <c r="N190" s="42"/>
      <c r="O190" s="42"/>
      <c r="P190" s="73"/>
      <c r="Q190" s="73"/>
      <c r="R190" s="42"/>
      <c r="S190" s="53"/>
      <c r="T190" s="54"/>
      <c r="U190" s="52"/>
      <c r="V190" s="52"/>
      <c r="W190" s="52"/>
      <c r="X190" s="52"/>
      <c r="Y190" s="52"/>
    </row>
    <row r="191" spans="3:25" ht="15.75" customHeight="1">
      <c r="C191" s="54"/>
      <c r="D191" s="52"/>
      <c r="E191" s="52"/>
      <c r="F191" s="52"/>
      <c r="G191" s="68"/>
      <c r="H191" s="68"/>
      <c r="I191" s="42"/>
      <c r="J191" s="53"/>
      <c r="K191" s="53"/>
      <c r="L191" s="54"/>
      <c r="M191" s="53"/>
      <c r="N191" s="42"/>
      <c r="O191" s="42"/>
      <c r="P191" s="73"/>
      <c r="Q191" s="73"/>
      <c r="R191" s="42"/>
      <c r="S191" s="53"/>
      <c r="T191" s="54"/>
      <c r="U191" s="52"/>
      <c r="V191" s="52"/>
      <c r="W191" s="52"/>
      <c r="X191" s="52"/>
      <c r="Y191" s="52"/>
    </row>
    <row r="192" spans="3:25" ht="15.75" customHeight="1">
      <c r="C192" s="54"/>
      <c r="D192" s="52"/>
      <c r="E192" s="52"/>
      <c r="F192" s="52"/>
      <c r="G192" s="68"/>
      <c r="H192" s="68"/>
      <c r="I192" s="42"/>
      <c r="J192" s="53"/>
      <c r="K192" s="53"/>
      <c r="L192" s="54"/>
      <c r="M192" s="53"/>
      <c r="N192" s="42"/>
      <c r="O192" s="42"/>
      <c r="P192" s="73"/>
      <c r="Q192" s="73"/>
      <c r="R192" s="42"/>
      <c r="S192" s="53"/>
      <c r="T192" s="54"/>
      <c r="U192" s="52"/>
      <c r="V192" s="52"/>
      <c r="W192" s="52"/>
      <c r="X192" s="52"/>
      <c r="Y192" s="52"/>
    </row>
    <row r="193" spans="3:25" ht="15.75" customHeight="1">
      <c r="C193" s="54"/>
      <c r="D193" s="52"/>
      <c r="E193" s="52"/>
      <c r="F193" s="52"/>
      <c r="G193" s="68"/>
      <c r="H193" s="68"/>
      <c r="I193" s="42"/>
      <c r="J193" s="53"/>
      <c r="K193" s="53"/>
      <c r="L193" s="54"/>
      <c r="M193" s="53"/>
      <c r="N193" s="42"/>
      <c r="O193" s="42"/>
      <c r="P193" s="73"/>
      <c r="Q193" s="73"/>
      <c r="R193" s="42"/>
      <c r="S193" s="53"/>
      <c r="T193" s="54"/>
      <c r="U193" s="52"/>
      <c r="V193" s="52"/>
      <c r="W193" s="52"/>
      <c r="X193" s="52"/>
      <c r="Y193" s="52"/>
    </row>
    <row r="194" spans="3:25" ht="15.75" customHeight="1">
      <c r="C194" s="54"/>
      <c r="D194" s="52"/>
      <c r="E194" s="52"/>
      <c r="F194" s="52"/>
      <c r="G194" s="68"/>
      <c r="H194" s="68"/>
      <c r="I194" s="42"/>
      <c r="J194" s="53"/>
      <c r="K194" s="53"/>
      <c r="L194" s="54"/>
      <c r="M194" s="53"/>
      <c r="N194" s="42"/>
      <c r="O194" s="42"/>
      <c r="P194" s="73"/>
      <c r="Q194" s="73"/>
      <c r="R194" s="42"/>
      <c r="S194" s="53"/>
      <c r="T194" s="54"/>
      <c r="U194" s="52"/>
      <c r="V194" s="52"/>
      <c r="W194" s="52"/>
      <c r="X194" s="52"/>
      <c r="Y194" s="52"/>
    </row>
    <row r="195" spans="3:25" ht="15.75" customHeight="1">
      <c r="C195" s="54"/>
      <c r="D195" s="52"/>
      <c r="E195" s="52"/>
      <c r="F195" s="52"/>
      <c r="G195" s="68"/>
      <c r="H195" s="68"/>
      <c r="I195" s="42"/>
      <c r="J195" s="53"/>
      <c r="K195" s="53"/>
      <c r="L195" s="54"/>
      <c r="M195" s="53"/>
      <c r="N195" s="42"/>
      <c r="O195" s="42"/>
      <c r="P195" s="73"/>
      <c r="Q195" s="73"/>
      <c r="R195" s="42"/>
      <c r="S195" s="53"/>
      <c r="T195" s="54"/>
      <c r="U195" s="52"/>
      <c r="V195" s="52"/>
      <c r="W195" s="52"/>
      <c r="X195" s="52"/>
      <c r="Y195" s="52"/>
    </row>
    <row r="196" spans="3:25" ht="15.75" customHeight="1">
      <c r="C196" s="54"/>
      <c r="D196" s="52"/>
      <c r="E196" s="52"/>
      <c r="F196" s="52"/>
      <c r="G196" s="68"/>
      <c r="H196" s="68"/>
      <c r="I196" s="42"/>
      <c r="J196" s="53"/>
      <c r="K196" s="53"/>
      <c r="L196" s="54"/>
      <c r="M196" s="53"/>
      <c r="N196" s="42"/>
      <c r="O196" s="42"/>
      <c r="P196" s="73"/>
      <c r="Q196" s="73"/>
      <c r="R196" s="42"/>
      <c r="S196" s="53"/>
      <c r="T196" s="54"/>
      <c r="U196" s="52"/>
      <c r="V196" s="52"/>
      <c r="W196" s="52"/>
      <c r="X196" s="52"/>
      <c r="Y196" s="52"/>
    </row>
    <row r="197" spans="3:25" ht="15.75" customHeight="1">
      <c r="C197" s="54"/>
      <c r="D197" s="52"/>
      <c r="E197" s="52"/>
      <c r="F197" s="52"/>
      <c r="G197" s="68"/>
      <c r="H197" s="68"/>
      <c r="I197" s="42"/>
      <c r="J197" s="53"/>
      <c r="K197" s="53"/>
      <c r="L197" s="54"/>
      <c r="M197" s="53"/>
      <c r="N197" s="42"/>
      <c r="O197" s="42"/>
      <c r="P197" s="73"/>
      <c r="Q197" s="73"/>
      <c r="R197" s="42"/>
      <c r="S197" s="53"/>
      <c r="T197" s="54"/>
      <c r="U197" s="52"/>
      <c r="V197" s="52"/>
      <c r="W197" s="52"/>
      <c r="X197" s="52"/>
      <c r="Y197" s="52"/>
    </row>
    <row r="198" spans="3:25" ht="15.75" customHeight="1">
      <c r="C198" s="54"/>
      <c r="D198" s="52"/>
      <c r="E198" s="52"/>
      <c r="F198" s="52"/>
      <c r="G198" s="68"/>
      <c r="H198" s="68"/>
      <c r="I198" s="42"/>
      <c r="J198" s="53"/>
      <c r="K198" s="53"/>
      <c r="L198" s="54"/>
      <c r="M198" s="53"/>
      <c r="N198" s="42"/>
      <c r="O198" s="42"/>
      <c r="P198" s="73"/>
      <c r="Q198" s="73"/>
      <c r="R198" s="42"/>
      <c r="S198" s="53"/>
      <c r="T198" s="54"/>
      <c r="U198" s="52"/>
      <c r="V198" s="52"/>
      <c r="W198" s="52"/>
      <c r="X198" s="52"/>
      <c r="Y198" s="52"/>
    </row>
    <row r="199" spans="3:25" ht="15.75" customHeight="1">
      <c r="C199" s="54"/>
      <c r="D199" s="52"/>
      <c r="E199" s="52"/>
      <c r="F199" s="52"/>
      <c r="G199" s="68"/>
      <c r="H199" s="68"/>
      <c r="I199" s="42"/>
      <c r="J199" s="53"/>
      <c r="K199" s="53"/>
      <c r="L199" s="54"/>
      <c r="M199" s="53"/>
      <c r="N199" s="42"/>
      <c r="O199" s="42"/>
      <c r="P199" s="73"/>
      <c r="Q199" s="73"/>
      <c r="R199" s="42"/>
      <c r="S199" s="53"/>
      <c r="T199" s="54"/>
      <c r="U199" s="52"/>
      <c r="V199" s="52"/>
      <c r="W199" s="52"/>
      <c r="X199" s="52"/>
      <c r="Y199" s="52"/>
    </row>
    <row r="200" spans="3:25" ht="15.75" customHeight="1">
      <c r="C200" s="54"/>
      <c r="D200" s="52"/>
      <c r="E200" s="52"/>
      <c r="F200" s="52"/>
      <c r="G200" s="68"/>
      <c r="H200" s="68"/>
      <c r="I200" s="42"/>
      <c r="J200" s="53"/>
      <c r="K200" s="53"/>
      <c r="L200" s="54"/>
      <c r="M200" s="53"/>
      <c r="N200" s="42"/>
      <c r="O200" s="42"/>
      <c r="P200" s="73"/>
      <c r="Q200" s="73"/>
      <c r="R200" s="42"/>
      <c r="S200" s="53"/>
      <c r="T200" s="54"/>
      <c r="U200" s="52"/>
      <c r="V200" s="52"/>
      <c r="W200" s="52"/>
      <c r="X200" s="52"/>
      <c r="Y200" s="52"/>
    </row>
    <row r="201" spans="3:25" ht="15.75" customHeight="1">
      <c r="C201" s="54"/>
      <c r="D201" s="52"/>
      <c r="E201" s="52"/>
      <c r="F201" s="52"/>
      <c r="G201" s="68"/>
      <c r="H201" s="68"/>
      <c r="I201" s="42"/>
      <c r="J201" s="53"/>
      <c r="K201" s="53"/>
      <c r="L201" s="54"/>
      <c r="M201" s="53"/>
      <c r="N201" s="42"/>
      <c r="O201" s="42"/>
      <c r="P201" s="73"/>
      <c r="Q201" s="73"/>
      <c r="R201" s="42"/>
      <c r="S201" s="53"/>
      <c r="T201" s="54"/>
      <c r="U201" s="52"/>
      <c r="V201" s="52"/>
      <c r="W201" s="52"/>
      <c r="X201" s="52"/>
      <c r="Y201" s="52"/>
    </row>
    <row r="202" spans="3:25" ht="15.75" customHeight="1">
      <c r="C202" s="54"/>
      <c r="D202" s="52"/>
      <c r="E202" s="52"/>
      <c r="F202" s="52"/>
      <c r="G202" s="68"/>
      <c r="H202" s="68"/>
      <c r="I202" s="42"/>
      <c r="J202" s="53"/>
      <c r="K202" s="53"/>
      <c r="L202" s="54"/>
      <c r="M202" s="53"/>
      <c r="N202" s="42"/>
      <c r="O202" s="42"/>
      <c r="P202" s="73"/>
      <c r="Q202" s="73"/>
      <c r="R202" s="42"/>
      <c r="S202" s="53"/>
      <c r="T202" s="54"/>
      <c r="U202" s="52"/>
      <c r="V202" s="52"/>
      <c r="W202" s="52"/>
      <c r="X202" s="52"/>
      <c r="Y202" s="52"/>
    </row>
    <row r="203" spans="3:25" ht="15.75" customHeight="1">
      <c r="C203" s="54"/>
      <c r="D203" s="52"/>
      <c r="E203" s="52"/>
      <c r="F203" s="52"/>
      <c r="G203" s="68"/>
      <c r="H203" s="68"/>
      <c r="I203" s="42"/>
      <c r="J203" s="53"/>
      <c r="K203" s="53"/>
      <c r="L203" s="54"/>
      <c r="M203" s="53"/>
      <c r="N203" s="42"/>
      <c r="O203" s="42"/>
      <c r="P203" s="73"/>
      <c r="Q203" s="73"/>
      <c r="R203" s="42"/>
      <c r="S203" s="53"/>
      <c r="T203" s="54"/>
      <c r="U203" s="52"/>
      <c r="V203" s="52"/>
      <c r="W203" s="52"/>
      <c r="X203" s="52"/>
      <c r="Y203" s="52"/>
    </row>
    <row r="204" spans="3:25" ht="15.75" customHeight="1">
      <c r="C204" s="54"/>
      <c r="D204" s="52"/>
      <c r="E204" s="52"/>
      <c r="F204" s="52"/>
      <c r="G204" s="68"/>
      <c r="H204" s="68"/>
      <c r="I204" s="42"/>
      <c r="J204" s="53"/>
      <c r="K204" s="53"/>
      <c r="L204" s="54"/>
      <c r="M204" s="53"/>
      <c r="N204" s="42"/>
      <c r="O204" s="42"/>
      <c r="P204" s="73"/>
      <c r="Q204" s="73"/>
      <c r="R204" s="42"/>
      <c r="S204" s="53"/>
      <c r="T204" s="54"/>
      <c r="U204" s="52"/>
      <c r="V204" s="52"/>
      <c r="W204" s="52"/>
      <c r="X204" s="52"/>
      <c r="Y204" s="52"/>
    </row>
    <row r="205" spans="3:25" ht="15.75" customHeight="1">
      <c r="C205" s="54"/>
      <c r="D205" s="52"/>
      <c r="E205" s="52"/>
      <c r="F205" s="52"/>
      <c r="G205" s="68"/>
      <c r="H205" s="68"/>
      <c r="I205" s="42"/>
      <c r="J205" s="53"/>
      <c r="K205" s="53"/>
      <c r="L205" s="54"/>
      <c r="M205" s="53"/>
      <c r="N205" s="42"/>
      <c r="O205" s="42"/>
      <c r="P205" s="73"/>
      <c r="Q205" s="73"/>
      <c r="R205" s="42"/>
      <c r="S205" s="53"/>
      <c r="T205" s="54"/>
      <c r="U205" s="52"/>
      <c r="V205" s="52"/>
      <c r="W205" s="52"/>
      <c r="X205" s="52"/>
      <c r="Y205" s="52"/>
    </row>
    <row r="206" spans="3:25" ht="15.75" customHeight="1">
      <c r="C206" s="54"/>
      <c r="D206" s="52"/>
      <c r="E206" s="52"/>
      <c r="F206" s="52"/>
      <c r="G206" s="68"/>
      <c r="H206" s="68"/>
      <c r="I206" s="42"/>
      <c r="J206" s="53"/>
      <c r="K206" s="53"/>
      <c r="L206" s="54"/>
      <c r="M206" s="53"/>
      <c r="N206" s="42"/>
      <c r="O206" s="42"/>
      <c r="P206" s="73"/>
      <c r="Q206" s="73"/>
      <c r="R206" s="42"/>
      <c r="S206" s="53"/>
      <c r="T206" s="54"/>
      <c r="U206" s="52"/>
      <c r="V206" s="52"/>
      <c r="W206" s="52"/>
      <c r="X206" s="52"/>
      <c r="Y206" s="52"/>
    </row>
    <row r="207" spans="3:25" ht="15.75" customHeight="1">
      <c r="C207" s="54"/>
      <c r="D207" s="52"/>
      <c r="E207" s="52"/>
      <c r="F207" s="52"/>
      <c r="G207" s="68"/>
      <c r="H207" s="68"/>
      <c r="I207" s="42"/>
      <c r="J207" s="53"/>
      <c r="K207" s="53"/>
      <c r="L207" s="54"/>
      <c r="M207" s="53"/>
      <c r="N207" s="42"/>
      <c r="O207" s="42"/>
      <c r="P207" s="73"/>
      <c r="Q207" s="73"/>
      <c r="R207" s="42"/>
      <c r="S207" s="53"/>
      <c r="T207" s="54"/>
      <c r="U207" s="52"/>
      <c r="V207" s="52"/>
      <c r="W207" s="52"/>
      <c r="X207" s="52"/>
      <c r="Y207" s="52"/>
    </row>
    <row r="208" spans="3:25" ht="15.75" customHeight="1">
      <c r="C208" s="54"/>
      <c r="D208" s="52"/>
      <c r="E208" s="52"/>
      <c r="F208" s="52"/>
      <c r="G208" s="68"/>
      <c r="H208" s="68"/>
      <c r="I208" s="42"/>
      <c r="J208" s="53"/>
      <c r="K208" s="53"/>
      <c r="L208" s="54"/>
      <c r="M208" s="53"/>
      <c r="N208" s="42"/>
      <c r="O208" s="42"/>
      <c r="P208" s="73"/>
      <c r="Q208" s="73"/>
      <c r="R208" s="42"/>
      <c r="S208" s="53"/>
      <c r="T208" s="54"/>
      <c r="U208" s="52"/>
      <c r="V208" s="52"/>
      <c r="W208" s="52"/>
      <c r="X208" s="52"/>
      <c r="Y208" s="52"/>
    </row>
    <row r="209" spans="3:25" ht="15.75" customHeight="1">
      <c r="C209" s="54"/>
      <c r="D209" s="52"/>
      <c r="E209" s="52"/>
      <c r="F209" s="52"/>
      <c r="G209" s="68"/>
      <c r="H209" s="68"/>
      <c r="I209" s="42"/>
      <c r="J209" s="53"/>
      <c r="K209" s="53"/>
      <c r="L209" s="54"/>
      <c r="M209" s="53"/>
      <c r="N209" s="42"/>
      <c r="O209" s="42"/>
      <c r="P209" s="73"/>
      <c r="Q209" s="73"/>
      <c r="R209" s="42"/>
      <c r="S209" s="53"/>
      <c r="T209" s="54"/>
      <c r="U209" s="52"/>
      <c r="V209" s="52"/>
      <c r="W209" s="52"/>
      <c r="X209" s="52"/>
      <c r="Y209" s="52"/>
    </row>
    <row r="210" spans="3:25" ht="15.75" customHeight="1">
      <c r="C210" s="54"/>
      <c r="D210" s="52"/>
      <c r="E210" s="52"/>
      <c r="F210" s="52"/>
      <c r="G210" s="68"/>
      <c r="H210" s="68"/>
      <c r="I210" s="42"/>
      <c r="J210" s="53"/>
      <c r="K210" s="53"/>
      <c r="L210" s="54"/>
      <c r="M210" s="53"/>
      <c r="N210" s="42"/>
      <c r="O210" s="42"/>
      <c r="P210" s="73"/>
      <c r="Q210" s="73"/>
      <c r="R210" s="42"/>
      <c r="S210" s="53"/>
      <c r="T210" s="54"/>
      <c r="U210" s="52"/>
      <c r="V210" s="52"/>
      <c r="W210" s="52"/>
      <c r="X210" s="52"/>
      <c r="Y210" s="52"/>
    </row>
    <row r="211" spans="3:25" ht="15.75" customHeight="1">
      <c r="C211" s="54"/>
      <c r="D211" s="52"/>
      <c r="E211" s="52"/>
      <c r="F211" s="52"/>
      <c r="G211" s="68"/>
      <c r="H211" s="68"/>
      <c r="I211" s="42"/>
      <c r="J211" s="53"/>
      <c r="K211" s="53"/>
      <c r="L211" s="54"/>
      <c r="M211" s="53"/>
      <c r="N211" s="42"/>
      <c r="O211" s="42"/>
      <c r="P211" s="73"/>
      <c r="Q211" s="73"/>
      <c r="R211" s="42"/>
      <c r="S211" s="53"/>
      <c r="T211" s="54"/>
      <c r="U211" s="52"/>
      <c r="V211" s="52"/>
      <c r="W211" s="52"/>
      <c r="X211" s="52"/>
      <c r="Y211" s="52"/>
    </row>
    <row r="212" spans="3:25" ht="15.75" customHeight="1">
      <c r="C212" s="54"/>
      <c r="D212" s="52"/>
      <c r="E212" s="52"/>
      <c r="F212" s="52"/>
      <c r="G212" s="68"/>
      <c r="H212" s="68"/>
      <c r="I212" s="42"/>
      <c r="J212" s="53"/>
      <c r="K212" s="53"/>
      <c r="L212" s="54"/>
      <c r="M212" s="53"/>
      <c r="N212" s="42"/>
      <c r="O212" s="42"/>
      <c r="P212" s="73"/>
      <c r="Q212" s="73"/>
      <c r="R212" s="42"/>
      <c r="S212" s="53"/>
      <c r="T212" s="54"/>
      <c r="U212" s="52"/>
      <c r="V212" s="52"/>
      <c r="W212" s="52"/>
      <c r="X212" s="52"/>
      <c r="Y212" s="52"/>
    </row>
    <row r="213" spans="3:25" ht="15.75" customHeight="1">
      <c r="C213" s="54"/>
      <c r="D213" s="52"/>
      <c r="E213" s="52"/>
      <c r="F213" s="52"/>
      <c r="G213" s="68"/>
      <c r="H213" s="68"/>
      <c r="I213" s="42"/>
      <c r="J213" s="53"/>
      <c r="K213" s="53"/>
      <c r="L213" s="54"/>
      <c r="M213" s="53"/>
      <c r="N213" s="42"/>
      <c r="O213" s="42"/>
      <c r="P213" s="73"/>
      <c r="Q213" s="73"/>
      <c r="R213" s="42"/>
      <c r="S213" s="53"/>
      <c r="T213" s="54"/>
      <c r="U213" s="52"/>
      <c r="V213" s="52"/>
      <c r="W213" s="52"/>
      <c r="X213" s="52"/>
      <c r="Y213" s="52"/>
    </row>
    <row r="214" spans="3:25" ht="15.75" customHeight="1">
      <c r="C214" s="54"/>
      <c r="D214" s="52"/>
      <c r="E214" s="52"/>
      <c r="F214" s="52"/>
      <c r="G214" s="68"/>
      <c r="H214" s="68"/>
      <c r="I214" s="42"/>
      <c r="J214" s="53"/>
      <c r="K214" s="53"/>
      <c r="L214" s="54"/>
      <c r="M214" s="53"/>
      <c r="N214" s="42"/>
      <c r="O214" s="42"/>
      <c r="P214" s="73"/>
      <c r="Q214" s="73"/>
      <c r="R214" s="42"/>
      <c r="S214" s="53"/>
      <c r="T214" s="54"/>
      <c r="U214" s="52"/>
      <c r="V214" s="52"/>
      <c r="W214" s="52"/>
      <c r="X214" s="52"/>
      <c r="Y214" s="52"/>
    </row>
    <row r="215" spans="3:25" ht="15.75" customHeight="1">
      <c r="C215" s="54"/>
      <c r="D215" s="52"/>
      <c r="E215" s="52"/>
      <c r="F215" s="52"/>
      <c r="G215" s="68"/>
      <c r="H215" s="68"/>
      <c r="I215" s="42"/>
      <c r="J215" s="53"/>
      <c r="K215" s="53"/>
      <c r="L215" s="54"/>
      <c r="M215" s="53"/>
      <c r="N215" s="42"/>
      <c r="O215" s="42"/>
      <c r="P215" s="73"/>
      <c r="Q215" s="73"/>
      <c r="R215" s="42"/>
      <c r="S215" s="53"/>
      <c r="T215" s="54"/>
      <c r="U215" s="52"/>
      <c r="V215" s="52"/>
      <c r="W215" s="52"/>
      <c r="X215" s="52"/>
      <c r="Y215" s="52"/>
    </row>
    <row r="216" spans="3:25" ht="15.75" customHeight="1">
      <c r="C216" s="54"/>
      <c r="D216" s="52"/>
      <c r="E216" s="52"/>
      <c r="F216" s="52"/>
      <c r="G216" s="68"/>
      <c r="H216" s="68"/>
      <c r="I216" s="42"/>
      <c r="J216" s="53"/>
      <c r="K216" s="53"/>
      <c r="L216" s="54"/>
      <c r="M216" s="53"/>
      <c r="N216" s="42"/>
      <c r="O216" s="42"/>
      <c r="P216" s="73"/>
      <c r="Q216" s="73"/>
      <c r="R216" s="42"/>
      <c r="S216" s="53"/>
      <c r="T216" s="54"/>
      <c r="U216" s="52"/>
      <c r="V216" s="52"/>
      <c r="W216" s="52"/>
      <c r="X216" s="52"/>
      <c r="Y216" s="52"/>
    </row>
    <row r="217" spans="3:25" ht="15.75" customHeight="1">
      <c r="C217" s="54"/>
      <c r="D217" s="52"/>
      <c r="E217" s="52"/>
      <c r="F217" s="52"/>
      <c r="G217" s="68"/>
      <c r="H217" s="68"/>
      <c r="I217" s="42"/>
      <c r="J217" s="53"/>
      <c r="K217" s="53"/>
      <c r="L217" s="54"/>
      <c r="M217" s="53"/>
      <c r="N217" s="42"/>
      <c r="O217" s="42"/>
      <c r="P217" s="73"/>
      <c r="Q217" s="73"/>
      <c r="R217" s="42"/>
      <c r="S217" s="53"/>
      <c r="T217" s="54"/>
      <c r="U217" s="52"/>
      <c r="V217" s="52"/>
      <c r="W217" s="52"/>
      <c r="X217" s="52"/>
      <c r="Y217" s="52"/>
    </row>
    <row r="218" spans="3:25" ht="15.75" customHeight="1">
      <c r="C218" s="54"/>
      <c r="D218" s="52"/>
      <c r="E218" s="52"/>
      <c r="F218" s="52"/>
      <c r="G218" s="68"/>
      <c r="H218" s="68"/>
      <c r="I218" s="42"/>
      <c r="J218" s="53"/>
      <c r="K218" s="53"/>
      <c r="L218" s="54"/>
      <c r="M218" s="53"/>
      <c r="N218" s="42"/>
      <c r="O218" s="42"/>
      <c r="P218" s="73"/>
      <c r="Q218" s="73"/>
      <c r="R218" s="42"/>
      <c r="S218" s="53"/>
      <c r="T218" s="54"/>
      <c r="U218" s="52"/>
      <c r="V218" s="52"/>
      <c r="W218" s="52"/>
      <c r="X218" s="52"/>
      <c r="Y218" s="52"/>
    </row>
    <row r="219" spans="3:25" ht="15.75" customHeight="1">
      <c r="C219" s="54"/>
      <c r="D219" s="52"/>
      <c r="E219" s="52"/>
      <c r="F219" s="52"/>
      <c r="G219" s="68"/>
      <c r="H219" s="68"/>
      <c r="I219" s="42"/>
      <c r="J219" s="53"/>
      <c r="K219" s="53"/>
      <c r="L219" s="54"/>
      <c r="M219" s="53"/>
      <c r="N219" s="42"/>
      <c r="O219" s="42"/>
      <c r="P219" s="73"/>
      <c r="Q219" s="73"/>
      <c r="R219" s="42"/>
      <c r="S219" s="53"/>
      <c r="T219" s="54"/>
      <c r="U219" s="52"/>
      <c r="V219" s="52"/>
      <c r="W219" s="52"/>
      <c r="X219" s="52"/>
      <c r="Y219" s="52"/>
    </row>
    <row r="220" spans="3:25" ht="15.75" customHeight="1">
      <c r="C220" s="54"/>
      <c r="D220" s="52"/>
      <c r="E220" s="52"/>
      <c r="F220" s="52"/>
      <c r="G220" s="68"/>
      <c r="H220" s="68"/>
      <c r="I220" s="42"/>
      <c r="J220" s="53"/>
      <c r="K220" s="53"/>
      <c r="L220" s="54"/>
      <c r="M220" s="53"/>
      <c r="N220" s="42"/>
      <c r="O220" s="42"/>
      <c r="P220" s="73"/>
      <c r="Q220" s="73"/>
      <c r="R220" s="42"/>
      <c r="S220" s="53"/>
      <c r="T220" s="54"/>
      <c r="U220" s="52"/>
      <c r="V220" s="52"/>
      <c r="W220" s="52"/>
      <c r="X220" s="52"/>
      <c r="Y220" s="52"/>
    </row>
    <row r="221" spans="3:25" ht="15.75" customHeight="1">
      <c r="C221" s="54"/>
      <c r="D221" s="52"/>
      <c r="E221" s="52"/>
      <c r="F221" s="52"/>
      <c r="G221" s="68"/>
      <c r="H221" s="68"/>
      <c r="I221" s="42"/>
      <c r="J221" s="53"/>
      <c r="K221" s="53"/>
      <c r="L221" s="54"/>
      <c r="M221" s="53"/>
      <c r="N221" s="42"/>
      <c r="O221" s="42"/>
      <c r="P221" s="73"/>
      <c r="Q221" s="73"/>
      <c r="R221" s="42"/>
      <c r="S221" s="53"/>
      <c r="T221" s="54"/>
      <c r="U221" s="52"/>
      <c r="V221" s="52"/>
      <c r="W221" s="52"/>
      <c r="X221" s="52"/>
      <c r="Y221" s="52"/>
    </row>
    <row r="222" spans="3:25" ht="15.75" customHeight="1">
      <c r="C222" s="54"/>
      <c r="D222" s="52"/>
      <c r="E222" s="52"/>
      <c r="F222" s="52"/>
      <c r="G222" s="68"/>
      <c r="H222" s="68"/>
      <c r="I222" s="42"/>
      <c r="J222" s="53"/>
      <c r="K222" s="53"/>
      <c r="L222" s="54"/>
      <c r="M222" s="53"/>
      <c r="N222" s="42"/>
      <c r="O222" s="42"/>
      <c r="P222" s="73"/>
      <c r="Q222" s="73"/>
      <c r="R222" s="42"/>
      <c r="S222" s="53"/>
      <c r="T222" s="54"/>
      <c r="U222" s="52"/>
      <c r="V222" s="52"/>
      <c r="W222" s="52"/>
      <c r="X222" s="52"/>
      <c r="Y222" s="52"/>
    </row>
    <row r="223" spans="3:25" ht="15.75" customHeight="1">
      <c r="C223" s="54"/>
      <c r="D223" s="52"/>
      <c r="E223" s="52"/>
      <c r="F223" s="52"/>
      <c r="G223" s="68"/>
      <c r="H223" s="68"/>
      <c r="I223" s="42"/>
      <c r="J223" s="53"/>
      <c r="K223" s="53"/>
      <c r="L223" s="54"/>
      <c r="M223" s="53"/>
      <c r="N223" s="42"/>
      <c r="O223" s="42"/>
      <c r="P223" s="73"/>
      <c r="Q223" s="73"/>
      <c r="R223" s="42"/>
      <c r="S223" s="53"/>
      <c r="T223" s="54"/>
      <c r="U223" s="52"/>
      <c r="V223" s="52"/>
      <c r="W223" s="52"/>
      <c r="X223" s="52"/>
      <c r="Y223" s="52"/>
    </row>
    <row r="224" spans="3:25" ht="15.75" customHeight="1">
      <c r="C224" s="54"/>
      <c r="D224" s="52"/>
      <c r="E224" s="52"/>
      <c r="F224" s="52"/>
      <c r="G224" s="68"/>
      <c r="H224" s="68"/>
      <c r="I224" s="42"/>
      <c r="J224" s="53"/>
      <c r="K224" s="53"/>
      <c r="L224" s="54"/>
      <c r="M224" s="53"/>
      <c r="N224" s="42"/>
      <c r="O224" s="42"/>
      <c r="P224" s="73"/>
      <c r="Q224" s="73"/>
      <c r="R224" s="42"/>
      <c r="S224" s="53"/>
      <c r="T224" s="54"/>
      <c r="U224" s="52"/>
      <c r="V224" s="52"/>
      <c r="W224" s="52"/>
      <c r="X224" s="52"/>
      <c r="Y224" s="52"/>
    </row>
    <row r="225" spans="3:25" ht="15.75" customHeight="1">
      <c r="C225" s="54"/>
      <c r="D225" s="52"/>
      <c r="E225" s="52"/>
      <c r="F225" s="52"/>
      <c r="G225" s="68"/>
      <c r="H225" s="68"/>
      <c r="I225" s="42"/>
      <c r="J225" s="53"/>
      <c r="K225" s="53"/>
      <c r="L225" s="54"/>
      <c r="M225" s="53"/>
      <c r="N225" s="42"/>
      <c r="O225" s="42"/>
      <c r="P225" s="73"/>
      <c r="Q225" s="73"/>
      <c r="R225" s="42"/>
      <c r="S225" s="53"/>
      <c r="T225" s="54"/>
      <c r="U225" s="52"/>
      <c r="V225" s="52"/>
      <c r="W225" s="52"/>
      <c r="X225" s="52"/>
      <c r="Y225" s="52"/>
    </row>
    <row r="226" spans="3:25" ht="15.75" customHeight="1">
      <c r="C226" s="54"/>
      <c r="D226" s="52"/>
      <c r="E226" s="52"/>
      <c r="F226" s="52"/>
      <c r="G226" s="68"/>
      <c r="H226" s="68"/>
      <c r="I226" s="42"/>
      <c r="J226" s="53"/>
      <c r="K226" s="53"/>
      <c r="L226" s="54"/>
      <c r="M226" s="53"/>
      <c r="N226" s="42"/>
      <c r="O226" s="42"/>
      <c r="P226" s="73"/>
      <c r="Q226" s="73"/>
      <c r="R226" s="42"/>
      <c r="S226" s="53"/>
      <c r="T226" s="54"/>
      <c r="U226" s="52"/>
      <c r="V226" s="52"/>
      <c r="W226" s="52"/>
      <c r="X226" s="52"/>
      <c r="Y226" s="52"/>
    </row>
    <row r="227" spans="3:25" ht="15.75" customHeight="1">
      <c r="C227" s="54"/>
      <c r="D227" s="52"/>
      <c r="E227" s="52"/>
      <c r="F227" s="52"/>
      <c r="G227" s="68"/>
      <c r="H227" s="68"/>
      <c r="I227" s="42"/>
      <c r="J227" s="53"/>
      <c r="K227" s="53"/>
      <c r="L227" s="54"/>
      <c r="M227" s="53"/>
      <c r="N227" s="42"/>
      <c r="O227" s="42"/>
      <c r="P227" s="73"/>
      <c r="Q227" s="73"/>
      <c r="R227" s="42"/>
      <c r="S227" s="53"/>
      <c r="T227" s="54"/>
      <c r="U227" s="52"/>
      <c r="V227" s="52"/>
      <c r="W227" s="52"/>
      <c r="X227" s="52"/>
      <c r="Y227" s="52"/>
    </row>
    <row r="228" spans="3:25" ht="15.75" customHeight="1">
      <c r="C228" s="54"/>
      <c r="D228" s="52"/>
      <c r="E228" s="52"/>
      <c r="F228" s="52"/>
      <c r="G228" s="68"/>
      <c r="H228" s="68"/>
      <c r="I228" s="42"/>
      <c r="J228" s="53"/>
      <c r="K228" s="53"/>
      <c r="L228" s="54"/>
      <c r="M228" s="53"/>
      <c r="N228" s="42"/>
      <c r="O228" s="42"/>
      <c r="P228" s="73"/>
      <c r="Q228" s="73"/>
      <c r="R228" s="42"/>
      <c r="S228" s="53"/>
      <c r="T228" s="54"/>
      <c r="U228" s="52"/>
      <c r="V228" s="52"/>
      <c r="W228" s="52"/>
      <c r="X228" s="52"/>
      <c r="Y228" s="52"/>
    </row>
    <row r="229" spans="3:25" ht="15.75" customHeight="1">
      <c r="C229" s="54"/>
      <c r="D229" s="52"/>
      <c r="E229" s="52"/>
      <c r="F229" s="52"/>
      <c r="G229" s="68"/>
      <c r="H229" s="68"/>
      <c r="I229" s="42"/>
      <c r="J229" s="53"/>
      <c r="K229" s="53"/>
      <c r="L229" s="54"/>
      <c r="M229" s="53"/>
      <c r="N229" s="42"/>
      <c r="O229" s="42"/>
      <c r="P229" s="73"/>
      <c r="Q229" s="73"/>
      <c r="R229" s="42"/>
      <c r="S229" s="53"/>
      <c r="T229" s="54"/>
      <c r="U229" s="52"/>
      <c r="V229" s="52"/>
      <c r="W229" s="52"/>
      <c r="X229" s="52"/>
      <c r="Y229" s="52"/>
    </row>
    <row r="230" spans="3:25" ht="15.75" customHeight="1">
      <c r="C230" s="54"/>
      <c r="D230" s="52"/>
      <c r="E230" s="52"/>
      <c r="F230" s="52"/>
      <c r="G230" s="68"/>
      <c r="H230" s="68"/>
      <c r="I230" s="42"/>
      <c r="J230" s="53"/>
      <c r="K230" s="53"/>
      <c r="L230" s="54"/>
      <c r="M230" s="53"/>
      <c r="N230" s="42"/>
      <c r="O230" s="42"/>
      <c r="P230" s="73"/>
      <c r="Q230" s="73"/>
      <c r="R230" s="42"/>
      <c r="S230" s="53"/>
      <c r="T230" s="54"/>
      <c r="U230" s="52"/>
      <c r="V230" s="52"/>
      <c r="W230" s="52"/>
      <c r="X230" s="52"/>
      <c r="Y230" s="52"/>
    </row>
    <row r="231" spans="3:25" ht="15.75" customHeight="1">
      <c r="C231" s="54"/>
      <c r="D231" s="52"/>
      <c r="E231" s="52"/>
      <c r="F231" s="52"/>
      <c r="G231" s="68"/>
      <c r="H231" s="68"/>
      <c r="I231" s="42"/>
      <c r="J231" s="53"/>
      <c r="K231" s="53"/>
      <c r="L231" s="54"/>
      <c r="M231" s="53"/>
      <c r="N231" s="42"/>
      <c r="O231" s="42"/>
      <c r="P231" s="73"/>
      <c r="Q231" s="73"/>
      <c r="R231" s="42"/>
      <c r="S231" s="53"/>
      <c r="T231" s="54"/>
      <c r="U231" s="52"/>
      <c r="V231" s="52"/>
      <c r="W231" s="52"/>
      <c r="X231" s="52"/>
      <c r="Y231" s="52"/>
    </row>
    <row r="232" spans="3:25" ht="15.75" customHeight="1">
      <c r="C232" s="54"/>
      <c r="D232" s="52"/>
      <c r="E232" s="52"/>
      <c r="F232" s="52"/>
      <c r="G232" s="68"/>
      <c r="H232" s="68"/>
      <c r="I232" s="42"/>
      <c r="J232" s="53"/>
      <c r="K232" s="53"/>
      <c r="L232" s="54"/>
      <c r="M232" s="53"/>
      <c r="N232" s="42"/>
      <c r="O232" s="42"/>
      <c r="P232" s="73"/>
      <c r="Q232" s="73"/>
      <c r="R232" s="42"/>
      <c r="S232" s="53"/>
      <c r="T232" s="54"/>
      <c r="U232" s="52"/>
      <c r="V232" s="52"/>
      <c r="W232" s="52"/>
      <c r="X232" s="52"/>
      <c r="Y232" s="52"/>
    </row>
    <row r="233" spans="3:25" ht="15.75" customHeight="1">
      <c r="C233" s="54"/>
      <c r="D233" s="52"/>
      <c r="E233" s="52"/>
      <c r="F233" s="52"/>
      <c r="G233" s="68"/>
      <c r="H233" s="68"/>
      <c r="I233" s="42"/>
      <c r="J233" s="53"/>
      <c r="K233" s="53"/>
      <c r="L233" s="54"/>
      <c r="M233" s="53"/>
      <c r="N233" s="42"/>
      <c r="O233" s="42"/>
      <c r="P233" s="73"/>
      <c r="Q233" s="73"/>
      <c r="R233" s="42"/>
      <c r="S233" s="53"/>
      <c r="T233" s="54"/>
      <c r="U233" s="52"/>
      <c r="V233" s="52"/>
      <c r="W233" s="52"/>
      <c r="X233" s="52"/>
      <c r="Y233" s="52"/>
    </row>
    <row r="234" spans="3:25" ht="15.75" customHeight="1">
      <c r="C234" s="54"/>
      <c r="D234" s="52"/>
      <c r="E234" s="52"/>
      <c r="F234" s="52"/>
      <c r="G234" s="68"/>
      <c r="H234" s="68"/>
      <c r="I234" s="42"/>
      <c r="J234" s="53"/>
      <c r="K234" s="53"/>
      <c r="L234" s="54"/>
      <c r="M234" s="53"/>
      <c r="N234" s="42"/>
      <c r="O234" s="42"/>
      <c r="P234" s="73"/>
      <c r="Q234" s="73"/>
      <c r="R234" s="42"/>
      <c r="S234" s="53"/>
      <c r="T234" s="54"/>
      <c r="U234" s="52"/>
      <c r="V234" s="52"/>
      <c r="W234" s="52"/>
      <c r="X234" s="52"/>
      <c r="Y234" s="52"/>
    </row>
    <row r="235" spans="3:25" ht="15.75" customHeight="1">
      <c r="C235" s="54"/>
      <c r="D235" s="52"/>
      <c r="E235" s="52"/>
      <c r="F235" s="52"/>
      <c r="G235" s="68"/>
      <c r="H235" s="68"/>
      <c r="I235" s="42"/>
      <c r="J235" s="53"/>
      <c r="K235" s="53"/>
      <c r="L235" s="54"/>
      <c r="M235" s="53"/>
      <c r="N235" s="42"/>
      <c r="O235" s="42"/>
      <c r="P235" s="73"/>
      <c r="Q235" s="73"/>
      <c r="R235" s="42"/>
      <c r="S235" s="53"/>
      <c r="T235" s="54"/>
      <c r="U235" s="52"/>
      <c r="V235" s="52"/>
      <c r="W235" s="52"/>
      <c r="X235" s="52"/>
      <c r="Y235" s="52"/>
    </row>
    <row r="236" spans="3:25" ht="15.75" customHeight="1">
      <c r="C236" s="54"/>
      <c r="D236" s="52"/>
      <c r="E236" s="52"/>
      <c r="F236" s="52"/>
      <c r="G236" s="68"/>
      <c r="H236" s="68"/>
      <c r="I236" s="42"/>
      <c r="J236" s="53"/>
      <c r="K236" s="53"/>
      <c r="L236" s="54"/>
      <c r="M236" s="53"/>
      <c r="N236" s="42"/>
      <c r="O236" s="42"/>
      <c r="P236" s="73"/>
      <c r="Q236" s="73"/>
      <c r="R236" s="42"/>
      <c r="S236" s="53"/>
      <c r="T236" s="54"/>
      <c r="U236" s="52"/>
      <c r="V236" s="52"/>
      <c r="W236" s="52"/>
      <c r="X236" s="52"/>
      <c r="Y236" s="52"/>
    </row>
    <row r="237" spans="3:25" ht="15.75" customHeight="1">
      <c r="C237" s="54"/>
      <c r="D237" s="52"/>
      <c r="E237" s="52"/>
      <c r="F237" s="52"/>
      <c r="G237" s="68"/>
      <c r="H237" s="68"/>
      <c r="I237" s="42"/>
      <c r="J237" s="53"/>
      <c r="K237" s="53"/>
      <c r="L237" s="54"/>
      <c r="M237" s="53"/>
      <c r="N237" s="42"/>
      <c r="O237" s="42"/>
      <c r="P237" s="73"/>
      <c r="Q237" s="73"/>
      <c r="R237" s="42"/>
      <c r="S237" s="53"/>
      <c r="T237" s="54"/>
      <c r="U237" s="52"/>
      <c r="V237" s="52"/>
      <c r="W237" s="52"/>
      <c r="X237" s="52"/>
      <c r="Y237" s="52"/>
    </row>
    <row r="238" spans="3:25" ht="15.75" customHeight="1">
      <c r="C238" s="54"/>
      <c r="D238" s="52"/>
      <c r="E238" s="52"/>
      <c r="F238" s="52"/>
      <c r="G238" s="68"/>
      <c r="H238" s="68"/>
      <c r="I238" s="42"/>
      <c r="J238" s="53"/>
      <c r="K238" s="53"/>
      <c r="L238" s="54"/>
      <c r="M238" s="53"/>
      <c r="N238" s="42"/>
      <c r="O238" s="42"/>
      <c r="P238" s="73"/>
      <c r="Q238" s="73"/>
      <c r="R238" s="42"/>
      <c r="S238" s="53"/>
      <c r="T238" s="54"/>
      <c r="U238" s="52"/>
      <c r="V238" s="52"/>
      <c r="W238" s="52"/>
      <c r="X238" s="52"/>
      <c r="Y238" s="52"/>
    </row>
    <row r="239" spans="3:25" ht="15.75" customHeight="1">
      <c r="C239" s="54"/>
      <c r="D239" s="52"/>
      <c r="E239" s="52"/>
      <c r="F239" s="52"/>
      <c r="G239" s="68"/>
      <c r="H239" s="68"/>
      <c r="I239" s="42"/>
      <c r="J239" s="53"/>
      <c r="K239" s="53"/>
      <c r="L239" s="54"/>
      <c r="M239" s="53"/>
      <c r="N239" s="42"/>
      <c r="O239" s="42"/>
      <c r="P239" s="73"/>
      <c r="Q239" s="73"/>
      <c r="R239" s="42"/>
      <c r="S239" s="53"/>
      <c r="T239" s="54"/>
      <c r="U239" s="52"/>
      <c r="V239" s="52"/>
      <c r="W239" s="52"/>
      <c r="X239" s="52"/>
      <c r="Y239" s="52"/>
    </row>
    <row r="240" spans="3:25" ht="15.75" customHeight="1">
      <c r="C240" s="54"/>
      <c r="D240" s="52"/>
      <c r="E240" s="52"/>
      <c r="F240" s="52"/>
      <c r="G240" s="68"/>
      <c r="H240" s="68"/>
      <c r="I240" s="42"/>
      <c r="J240" s="53"/>
      <c r="K240" s="53"/>
      <c r="L240" s="54"/>
      <c r="M240" s="53"/>
      <c r="N240" s="42"/>
      <c r="O240" s="42"/>
      <c r="P240" s="73"/>
      <c r="Q240" s="73"/>
      <c r="R240" s="42"/>
      <c r="S240" s="53"/>
      <c r="T240" s="54"/>
      <c r="U240" s="52"/>
      <c r="V240" s="52"/>
      <c r="W240" s="52"/>
      <c r="X240" s="52"/>
      <c r="Y240" s="52"/>
    </row>
    <row r="241" spans="3:25" ht="15.75" customHeight="1">
      <c r="C241" s="54"/>
      <c r="D241" s="52"/>
      <c r="E241" s="52"/>
      <c r="F241" s="52"/>
      <c r="G241" s="68"/>
      <c r="H241" s="68"/>
      <c r="I241" s="42"/>
      <c r="J241" s="53"/>
      <c r="K241" s="53"/>
      <c r="L241" s="54"/>
      <c r="M241" s="53"/>
      <c r="N241" s="42"/>
      <c r="O241" s="42"/>
      <c r="P241" s="73"/>
      <c r="Q241" s="73"/>
      <c r="R241" s="42"/>
      <c r="S241" s="53"/>
      <c r="T241" s="54"/>
      <c r="U241" s="52"/>
      <c r="V241" s="52"/>
      <c r="W241" s="52"/>
      <c r="X241" s="52"/>
      <c r="Y241" s="52"/>
    </row>
    <row r="242" spans="3:25" ht="15.75" customHeight="1">
      <c r="C242" s="54"/>
      <c r="D242" s="52"/>
      <c r="E242" s="52"/>
      <c r="F242" s="52"/>
      <c r="G242" s="68"/>
      <c r="H242" s="68"/>
      <c r="I242" s="42"/>
      <c r="J242" s="53"/>
      <c r="K242" s="53"/>
      <c r="L242" s="54"/>
      <c r="M242" s="53"/>
      <c r="N242" s="42"/>
      <c r="O242" s="42"/>
      <c r="P242" s="73"/>
      <c r="Q242" s="73"/>
      <c r="R242" s="42"/>
      <c r="S242" s="53"/>
      <c r="T242" s="54"/>
      <c r="U242" s="52"/>
      <c r="V242" s="52"/>
      <c r="W242" s="52"/>
      <c r="X242" s="52"/>
      <c r="Y242" s="52"/>
    </row>
    <row r="243" spans="3:25" ht="15.75" customHeight="1">
      <c r="C243" s="54"/>
      <c r="D243" s="52"/>
      <c r="E243" s="52"/>
      <c r="F243" s="52"/>
      <c r="G243" s="68"/>
      <c r="H243" s="68"/>
      <c r="I243" s="42"/>
      <c r="J243" s="53"/>
      <c r="K243" s="53"/>
      <c r="L243" s="54"/>
      <c r="M243" s="53"/>
      <c r="N243" s="42"/>
      <c r="O243" s="42"/>
      <c r="P243" s="73"/>
      <c r="Q243" s="73"/>
      <c r="R243" s="42"/>
      <c r="S243" s="53"/>
      <c r="T243" s="54"/>
      <c r="U243" s="52"/>
      <c r="V243" s="52"/>
      <c r="W243" s="52"/>
      <c r="X243" s="52"/>
      <c r="Y243" s="52"/>
    </row>
    <row r="244" spans="3:25" ht="15.75" customHeight="1">
      <c r="C244" s="54"/>
      <c r="D244" s="52"/>
      <c r="E244" s="52"/>
      <c r="F244" s="52"/>
      <c r="G244" s="68"/>
      <c r="H244" s="68"/>
      <c r="I244" s="42"/>
      <c r="J244" s="53"/>
      <c r="K244" s="53"/>
      <c r="L244" s="54"/>
      <c r="M244" s="53"/>
      <c r="N244" s="42"/>
      <c r="O244" s="42"/>
      <c r="P244" s="73"/>
      <c r="Q244" s="73"/>
      <c r="R244" s="42"/>
      <c r="S244" s="53"/>
      <c r="T244" s="54"/>
      <c r="U244" s="52"/>
      <c r="V244" s="52"/>
      <c r="W244" s="52"/>
      <c r="X244" s="52"/>
      <c r="Y244" s="52"/>
    </row>
    <row r="245" spans="3:25" ht="15.75" customHeight="1">
      <c r="C245" s="54"/>
      <c r="D245" s="52"/>
      <c r="E245" s="52"/>
      <c r="F245" s="52"/>
      <c r="G245" s="68"/>
      <c r="H245" s="68"/>
      <c r="I245" s="42"/>
      <c r="J245" s="53"/>
      <c r="K245" s="53"/>
      <c r="L245" s="54"/>
      <c r="M245" s="53"/>
      <c r="N245" s="42"/>
      <c r="O245" s="42"/>
      <c r="P245" s="73"/>
      <c r="Q245" s="73"/>
      <c r="R245" s="42"/>
      <c r="S245" s="53"/>
      <c r="T245" s="54"/>
      <c r="U245" s="52"/>
      <c r="V245" s="52"/>
      <c r="W245" s="52"/>
      <c r="X245" s="52"/>
      <c r="Y245" s="52"/>
    </row>
    <row r="246" spans="3:25" ht="15.75" customHeight="1">
      <c r="C246" s="54"/>
      <c r="D246" s="52"/>
      <c r="E246" s="52"/>
      <c r="F246" s="52"/>
      <c r="G246" s="68"/>
      <c r="H246" s="68"/>
      <c r="I246" s="42"/>
      <c r="J246" s="53"/>
      <c r="K246" s="53"/>
      <c r="L246" s="54"/>
      <c r="M246" s="53"/>
      <c r="N246" s="42"/>
      <c r="O246" s="42"/>
      <c r="P246" s="73"/>
      <c r="Q246" s="73"/>
      <c r="R246" s="42"/>
      <c r="S246" s="53"/>
      <c r="T246" s="54"/>
      <c r="U246" s="52"/>
      <c r="V246" s="52"/>
      <c r="W246" s="52"/>
      <c r="X246" s="52"/>
      <c r="Y246" s="52"/>
    </row>
    <row r="247" spans="3:25" ht="15.75" customHeight="1">
      <c r="C247" s="54"/>
      <c r="D247" s="52"/>
      <c r="E247" s="52"/>
      <c r="F247" s="52"/>
      <c r="G247" s="68"/>
      <c r="H247" s="68"/>
      <c r="I247" s="42"/>
      <c r="J247" s="53"/>
      <c r="K247" s="53"/>
      <c r="L247" s="54"/>
      <c r="M247" s="53"/>
      <c r="N247" s="42"/>
      <c r="O247" s="42"/>
      <c r="P247" s="73"/>
      <c r="Q247" s="73"/>
      <c r="R247" s="42"/>
      <c r="S247" s="53"/>
      <c r="T247" s="54"/>
      <c r="U247" s="52"/>
      <c r="V247" s="52"/>
      <c r="W247" s="52"/>
      <c r="X247" s="52"/>
      <c r="Y247" s="52"/>
    </row>
    <row r="248" spans="3:25" ht="15.75" customHeight="1">
      <c r="C248" s="54"/>
      <c r="D248" s="52"/>
      <c r="E248" s="52"/>
      <c r="F248" s="52"/>
      <c r="G248" s="68"/>
      <c r="H248" s="68"/>
      <c r="I248" s="42"/>
      <c r="J248" s="53"/>
      <c r="K248" s="53"/>
      <c r="L248" s="54"/>
      <c r="M248" s="53"/>
      <c r="N248" s="42"/>
      <c r="O248" s="42"/>
      <c r="P248" s="73"/>
      <c r="Q248" s="73"/>
      <c r="R248" s="42"/>
      <c r="S248" s="53"/>
      <c r="T248" s="54"/>
      <c r="U248" s="52"/>
      <c r="V248" s="52"/>
      <c r="W248" s="52"/>
      <c r="X248" s="52"/>
      <c r="Y248" s="52"/>
    </row>
    <row r="249" spans="3:25" ht="15.75" customHeight="1">
      <c r="C249" s="54"/>
      <c r="D249" s="52"/>
      <c r="E249" s="52"/>
      <c r="F249" s="52"/>
      <c r="G249" s="68"/>
      <c r="H249" s="68"/>
      <c r="I249" s="42"/>
      <c r="J249" s="53"/>
      <c r="K249" s="53"/>
      <c r="L249" s="54"/>
      <c r="M249" s="53"/>
      <c r="N249" s="42"/>
      <c r="O249" s="42"/>
      <c r="P249" s="73"/>
      <c r="Q249" s="73"/>
      <c r="R249" s="42"/>
      <c r="S249" s="53"/>
      <c r="T249" s="54"/>
      <c r="U249" s="52"/>
      <c r="V249" s="52"/>
      <c r="W249" s="52"/>
      <c r="X249" s="52"/>
      <c r="Y249" s="52"/>
    </row>
    <row r="250" spans="3:25" ht="15.75" customHeight="1">
      <c r="C250" s="54"/>
      <c r="D250" s="52"/>
      <c r="E250" s="52"/>
      <c r="F250" s="52"/>
      <c r="G250" s="68"/>
      <c r="H250" s="68"/>
      <c r="I250" s="42"/>
      <c r="J250" s="53"/>
      <c r="K250" s="53"/>
      <c r="L250" s="54"/>
      <c r="M250" s="53"/>
      <c r="N250" s="42"/>
      <c r="O250" s="42"/>
      <c r="P250" s="73"/>
      <c r="Q250" s="73"/>
      <c r="R250" s="42"/>
      <c r="S250" s="53"/>
      <c r="T250" s="54"/>
      <c r="U250" s="52"/>
      <c r="V250" s="52"/>
      <c r="W250" s="52"/>
      <c r="X250" s="52"/>
      <c r="Y250" s="52"/>
    </row>
    <row r="251" spans="3:25" ht="15.75" customHeight="1">
      <c r="C251" s="54"/>
      <c r="D251" s="52"/>
      <c r="E251" s="52"/>
      <c r="F251" s="52"/>
      <c r="G251" s="68"/>
      <c r="H251" s="68"/>
      <c r="I251" s="42"/>
      <c r="J251" s="53"/>
      <c r="K251" s="53"/>
      <c r="L251" s="54"/>
      <c r="M251" s="53"/>
      <c r="N251" s="42"/>
      <c r="O251" s="42"/>
      <c r="P251" s="73"/>
      <c r="Q251" s="73"/>
      <c r="R251" s="42"/>
      <c r="S251" s="53"/>
      <c r="T251" s="54"/>
      <c r="U251" s="52"/>
      <c r="V251" s="52"/>
      <c r="W251" s="52"/>
      <c r="X251" s="52"/>
      <c r="Y251" s="52"/>
    </row>
    <row r="252" spans="3:25" ht="15.75" customHeight="1">
      <c r="C252" s="54"/>
      <c r="D252" s="52"/>
      <c r="E252" s="52"/>
      <c r="F252" s="52"/>
      <c r="G252" s="68"/>
      <c r="H252" s="68"/>
      <c r="I252" s="42"/>
      <c r="J252" s="53"/>
      <c r="K252" s="53"/>
      <c r="L252" s="54"/>
      <c r="M252" s="53"/>
      <c r="N252" s="42"/>
      <c r="O252" s="42"/>
      <c r="P252" s="73"/>
      <c r="Q252" s="73"/>
      <c r="R252" s="42"/>
      <c r="S252" s="53"/>
      <c r="T252" s="54"/>
      <c r="U252" s="52"/>
      <c r="V252" s="52"/>
      <c r="W252" s="52"/>
      <c r="X252" s="52"/>
      <c r="Y252" s="52"/>
    </row>
    <row r="253" spans="3:25" ht="15.75" customHeight="1">
      <c r="C253" s="54"/>
      <c r="D253" s="52"/>
      <c r="E253" s="52"/>
      <c r="F253" s="52"/>
      <c r="G253" s="68"/>
      <c r="H253" s="68"/>
      <c r="I253" s="42"/>
      <c r="J253" s="53"/>
      <c r="K253" s="53"/>
      <c r="L253" s="54"/>
      <c r="M253" s="53"/>
      <c r="N253" s="42"/>
      <c r="O253" s="42"/>
      <c r="P253" s="73"/>
      <c r="Q253" s="73"/>
      <c r="R253" s="42"/>
      <c r="S253" s="53"/>
      <c r="T253" s="54"/>
      <c r="U253" s="52"/>
      <c r="V253" s="52"/>
      <c r="W253" s="52"/>
      <c r="X253" s="52"/>
      <c r="Y253" s="52"/>
    </row>
    <row r="254" spans="3:25" ht="15.75" customHeight="1">
      <c r="C254" s="54"/>
      <c r="D254" s="52"/>
      <c r="E254" s="52"/>
      <c r="F254" s="52"/>
      <c r="G254" s="68"/>
      <c r="H254" s="68"/>
      <c r="I254" s="42"/>
      <c r="J254" s="53"/>
      <c r="K254" s="53"/>
      <c r="L254" s="54"/>
      <c r="M254" s="53"/>
      <c r="N254" s="42"/>
      <c r="O254" s="42"/>
      <c r="P254" s="73"/>
      <c r="Q254" s="73"/>
      <c r="R254" s="42"/>
      <c r="S254" s="53"/>
      <c r="T254" s="54"/>
      <c r="U254" s="52"/>
      <c r="V254" s="52"/>
      <c r="W254" s="52"/>
      <c r="X254" s="52"/>
      <c r="Y254" s="52"/>
    </row>
    <row r="255" spans="3:25" ht="15.75" customHeight="1">
      <c r="C255" s="54"/>
      <c r="D255" s="52"/>
      <c r="E255" s="52"/>
      <c r="F255" s="52"/>
      <c r="G255" s="68"/>
      <c r="H255" s="68"/>
      <c r="I255" s="42"/>
      <c r="J255" s="53"/>
      <c r="K255" s="53"/>
      <c r="L255" s="54"/>
      <c r="M255" s="53"/>
      <c r="N255" s="42"/>
      <c r="O255" s="42"/>
      <c r="P255" s="73"/>
      <c r="Q255" s="73"/>
      <c r="R255" s="42"/>
      <c r="S255" s="53"/>
      <c r="T255" s="54"/>
      <c r="U255" s="52"/>
      <c r="V255" s="52"/>
      <c r="W255" s="52"/>
      <c r="X255" s="52"/>
      <c r="Y255" s="52"/>
    </row>
    <row r="256" spans="3:25" ht="15.75" customHeight="1">
      <c r="C256" s="54"/>
      <c r="D256" s="52"/>
      <c r="E256" s="52"/>
      <c r="F256" s="52"/>
      <c r="G256" s="68"/>
      <c r="H256" s="68"/>
      <c r="I256" s="42"/>
      <c r="J256" s="53"/>
      <c r="K256" s="53"/>
      <c r="L256" s="54"/>
      <c r="M256" s="53"/>
      <c r="N256" s="42"/>
      <c r="O256" s="42"/>
      <c r="P256" s="73"/>
      <c r="Q256" s="73"/>
      <c r="R256" s="42"/>
      <c r="S256" s="53"/>
      <c r="T256" s="54"/>
      <c r="U256" s="52"/>
      <c r="V256" s="52"/>
      <c r="W256" s="52"/>
      <c r="X256" s="52"/>
      <c r="Y256" s="52"/>
    </row>
    <row r="257" spans="3:25" ht="15.75" customHeight="1">
      <c r="C257" s="54"/>
      <c r="D257" s="52"/>
      <c r="E257" s="52"/>
      <c r="F257" s="52"/>
      <c r="G257" s="68"/>
      <c r="H257" s="68"/>
      <c r="I257" s="42"/>
      <c r="J257" s="53"/>
      <c r="K257" s="53"/>
      <c r="L257" s="54"/>
      <c r="M257" s="53"/>
      <c r="N257" s="42"/>
      <c r="O257" s="42"/>
      <c r="P257" s="73"/>
      <c r="Q257" s="73"/>
      <c r="R257" s="42"/>
      <c r="S257" s="53"/>
      <c r="T257" s="54"/>
      <c r="U257" s="52"/>
      <c r="V257" s="52"/>
      <c r="W257" s="52"/>
      <c r="X257" s="52"/>
      <c r="Y257" s="52"/>
    </row>
    <row r="258" spans="3:25" ht="15.75" customHeight="1">
      <c r="C258" s="54"/>
      <c r="D258" s="52"/>
      <c r="E258" s="52"/>
      <c r="F258" s="52"/>
      <c r="G258" s="68"/>
      <c r="H258" s="68"/>
      <c r="I258" s="42"/>
      <c r="J258" s="53"/>
      <c r="K258" s="53"/>
      <c r="L258" s="54"/>
      <c r="M258" s="53"/>
      <c r="N258" s="42"/>
      <c r="O258" s="42"/>
      <c r="P258" s="73"/>
      <c r="Q258" s="73"/>
      <c r="R258" s="42"/>
      <c r="S258" s="53"/>
      <c r="T258" s="54"/>
      <c r="U258" s="52"/>
      <c r="V258" s="52"/>
      <c r="W258" s="52"/>
      <c r="X258" s="52"/>
      <c r="Y258" s="52"/>
    </row>
    <row r="259" spans="3:25" ht="15.75" customHeight="1">
      <c r="C259" s="54"/>
      <c r="D259" s="52"/>
      <c r="E259" s="52"/>
      <c r="F259" s="52"/>
      <c r="G259" s="68"/>
      <c r="H259" s="68"/>
      <c r="I259" s="42"/>
      <c r="J259" s="53"/>
      <c r="K259" s="53"/>
      <c r="L259" s="54"/>
      <c r="M259" s="53"/>
      <c r="N259" s="42"/>
      <c r="O259" s="42"/>
      <c r="P259" s="73"/>
      <c r="Q259" s="73"/>
      <c r="R259" s="42"/>
      <c r="S259" s="53"/>
      <c r="T259" s="54"/>
      <c r="U259" s="52"/>
      <c r="V259" s="52"/>
      <c r="W259" s="52"/>
      <c r="X259" s="52"/>
      <c r="Y259" s="52"/>
    </row>
    <row r="260" spans="3:25" ht="15.75" customHeight="1">
      <c r="C260" s="54"/>
      <c r="D260" s="52"/>
      <c r="E260" s="52"/>
      <c r="F260" s="52"/>
      <c r="G260" s="68"/>
      <c r="H260" s="68"/>
      <c r="I260" s="42"/>
      <c r="J260" s="53"/>
      <c r="K260" s="53"/>
      <c r="L260" s="54"/>
      <c r="M260" s="53"/>
      <c r="N260" s="42"/>
      <c r="O260" s="42"/>
      <c r="P260" s="73"/>
      <c r="Q260" s="73"/>
      <c r="R260" s="42"/>
      <c r="S260" s="53"/>
      <c r="T260" s="54"/>
      <c r="U260" s="52"/>
      <c r="V260" s="52"/>
      <c r="W260" s="52"/>
      <c r="X260" s="52"/>
      <c r="Y260" s="52"/>
    </row>
    <row r="261" spans="3:25" ht="15.75" customHeight="1">
      <c r="C261" s="54"/>
      <c r="D261" s="52"/>
      <c r="E261" s="52"/>
      <c r="F261" s="52"/>
      <c r="G261" s="68"/>
      <c r="H261" s="68"/>
      <c r="I261" s="42"/>
      <c r="J261" s="53"/>
      <c r="K261" s="53"/>
      <c r="L261" s="54"/>
      <c r="M261" s="53"/>
      <c r="N261" s="42"/>
      <c r="O261" s="42"/>
      <c r="P261" s="73"/>
      <c r="Q261" s="73"/>
      <c r="R261" s="42"/>
      <c r="S261" s="53"/>
      <c r="T261" s="54"/>
      <c r="U261" s="52"/>
      <c r="V261" s="52"/>
      <c r="W261" s="52"/>
      <c r="X261" s="52"/>
      <c r="Y261" s="52"/>
    </row>
    <row r="262" spans="3:25" ht="15.75" customHeight="1">
      <c r="C262" s="54"/>
      <c r="D262" s="52"/>
      <c r="E262" s="52"/>
      <c r="F262" s="52"/>
      <c r="G262" s="68"/>
      <c r="H262" s="68"/>
      <c r="I262" s="42"/>
      <c r="J262" s="53"/>
      <c r="K262" s="53"/>
      <c r="L262" s="54"/>
      <c r="M262" s="53"/>
      <c r="N262" s="42"/>
      <c r="O262" s="42"/>
      <c r="P262" s="73"/>
      <c r="Q262" s="73"/>
      <c r="R262" s="42"/>
      <c r="S262" s="53"/>
      <c r="T262" s="54"/>
      <c r="U262" s="52"/>
      <c r="V262" s="52"/>
      <c r="W262" s="52"/>
      <c r="X262" s="52"/>
      <c r="Y262" s="52"/>
    </row>
    <row r="263" spans="3:25" ht="15.75" customHeight="1">
      <c r="C263" s="54"/>
      <c r="D263" s="52"/>
      <c r="E263" s="52"/>
      <c r="F263" s="52"/>
      <c r="G263" s="68"/>
      <c r="H263" s="68"/>
      <c r="I263" s="42"/>
      <c r="J263" s="53"/>
      <c r="K263" s="53"/>
      <c r="L263" s="54"/>
      <c r="M263" s="53"/>
      <c r="N263" s="42"/>
      <c r="O263" s="42"/>
      <c r="P263" s="73"/>
      <c r="Q263" s="73"/>
      <c r="R263" s="42"/>
      <c r="S263" s="53"/>
      <c r="T263" s="54"/>
      <c r="U263" s="52"/>
      <c r="V263" s="52"/>
      <c r="W263" s="52"/>
      <c r="X263" s="52"/>
      <c r="Y263" s="52"/>
    </row>
    <row r="264" spans="3:25" ht="15.75" customHeight="1">
      <c r="C264" s="54"/>
      <c r="D264" s="52"/>
      <c r="E264" s="52"/>
      <c r="F264" s="52"/>
      <c r="G264" s="68"/>
      <c r="H264" s="68"/>
      <c r="I264" s="42"/>
      <c r="J264" s="53"/>
      <c r="K264" s="53"/>
      <c r="L264" s="54"/>
      <c r="M264" s="53"/>
      <c r="N264" s="42"/>
      <c r="O264" s="42"/>
      <c r="P264" s="73"/>
      <c r="Q264" s="73"/>
      <c r="R264" s="42"/>
      <c r="S264" s="53"/>
      <c r="T264" s="54"/>
      <c r="U264" s="52"/>
      <c r="V264" s="52"/>
      <c r="W264" s="52"/>
      <c r="X264" s="52"/>
      <c r="Y264" s="52"/>
    </row>
    <row r="265" spans="3:25" ht="15.75" customHeight="1">
      <c r="C265" s="54"/>
      <c r="D265" s="52"/>
      <c r="E265" s="52"/>
      <c r="F265" s="52"/>
      <c r="G265" s="68"/>
      <c r="H265" s="68"/>
      <c r="I265" s="42"/>
      <c r="J265" s="53"/>
      <c r="K265" s="53"/>
      <c r="L265" s="54"/>
      <c r="M265" s="53"/>
      <c r="N265" s="42"/>
      <c r="O265" s="42"/>
      <c r="P265" s="73"/>
      <c r="Q265" s="73"/>
      <c r="R265" s="42"/>
      <c r="S265" s="53"/>
      <c r="T265" s="54"/>
      <c r="U265" s="52"/>
      <c r="V265" s="52"/>
      <c r="W265" s="52"/>
      <c r="X265" s="52"/>
      <c r="Y265" s="52"/>
    </row>
    <row r="266" spans="3:25" ht="15.75" customHeight="1">
      <c r="C266" s="54"/>
      <c r="D266" s="52"/>
      <c r="E266" s="52"/>
      <c r="F266" s="52"/>
      <c r="G266" s="68"/>
      <c r="H266" s="68"/>
      <c r="I266" s="42"/>
      <c r="J266" s="53"/>
      <c r="K266" s="53"/>
      <c r="L266" s="54"/>
      <c r="M266" s="53"/>
      <c r="N266" s="42"/>
      <c r="O266" s="42"/>
      <c r="P266" s="73"/>
      <c r="Q266" s="73"/>
      <c r="R266" s="42"/>
      <c r="S266" s="53"/>
      <c r="T266" s="54"/>
      <c r="U266" s="52"/>
      <c r="V266" s="52"/>
      <c r="W266" s="52"/>
      <c r="X266" s="52"/>
      <c r="Y266" s="52"/>
    </row>
    <row r="267" spans="3:25" ht="15.75" customHeight="1">
      <c r="C267" s="54"/>
      <c r="D267" s="52"/>
      <c r="E267" s="52"/>
      <c r="F267" s="52"/>
      <c r="G267" s="68"/>
      <c r="H267" s="68"/>
      <c r="I267" s="42"/>
      <c r="J267" s="53"/>
      <c r="K267" s="53"/>
      <c r="L267" s="54"/>
      <c r="M267" s="53"/>
      <c r="N267" s="42"/>
      <c r="O267" s="42"/>
      <c r="P267" s="73"/>
      <c r="Q267" s="73"/>
      <c r="R267" s="42"/>
      <c r="S267" s="53"/>
      <c r="T267" s="54"/>
      <c r="U267" s="52"/>
      <c r="V267" s="52"/>
      <c r="W267" s="52"/>
      <c r="X267" s="52"/>
      <c r="Y267" s="52"/>
    </row>
    <row r="268" spans="3:25" ht="15.75" customHeight="1">
      <c r="C268" s="54"/>
      <c r="D268" s="52"/>
      <c r="E268" s="52"/>
      <c r="F268" s="52"/>
      <c r="G268" s="68"/>
      <c r="H268" s="68"/>
      <c r="I268" s="42"/>
      <c r="J268" s="53"/>
      <c r="K268" s="53"/>
      <c r="L268" s="54"/>
      <c r="M268" s="53"/>
      <c r="N268" s="42"/>
      <c r="O268" s="42"/>
      <c r="P268" s="73"/>
      <c r="Q268" s="73"/>
      <c r="R268" s="42"/>
      <c r="S268" s="53"/>
      <c r="T268" s="54"/>
      <c r="U268" s="52"/>
      <c r="V268" s="52"/>
      <c r="W268" s="52"/>
      <c r="X268" s="52"/>
      <c r="Y268" s="52"/>
    </row>
    <row r="269" spans="3:25" ht="15.75" customHeight="1">
      <c r="C269" s="54"/>
      <c r="D269" s="52"/>
      <c r="E269" s="52"/>
      <c r="F269" s="52"/>
      <c r="G269" s="68"/>
      <c r="H269" s="68"/>
      <c r="I269" s="42"/>
      <c r="J269" s="53"/>
      <c r="K269" s="53"/>
      <c r="L269" s="54"/>
      <c r="M269" s="53"/>
      <c r="N269" s="42"/>
      <c r="O269" s="42"/>
      <c r="P269" s="73"/>
      <c r="Q269" s="73"/>
      <c r="R269" s="42"/>
      <c r="S269" s="53"/>
      <c r="T269" s="54"/>
      <c r="U269" s="52"/>
      <c r="V269" s="52"/>
      <c r="W269" s="52"/>
      <c r="X269" s="52"/>
      <c r="Y269" s="52"/>
    </row>
    <row r="270" spans="3:25" ht="15.75" customHeight="1">
      <c r="C270" s="54"/>
      <c r="D270" s="52"/>
      <c r="E270" s="52"/>
      <c r="F270" s="52"/>
      <c r="G270" s="68"/>
      <c r="H270" s="68"/>
      <c r="I270" s="42"/>
      <c r="J270" s="53"/>
      <c r="K270" s="53"/>
      <c r="L270" s="54"/>
      <c r="M270" s="53"/>
      <c r="N270" s="42"/>
      <c r="O270" s="42"/>
      <c r="P270" s="73"/>
      <c r="Q270" s="73"/>
      <c r="R270" s="42"/>
      <c r="S270" s="53"/>
      <c r="T270" s="54"/>
      <c r="U270" s="52"/>
      <c r="V270" s="52"/>
      <c r="W270" s="52"/>
      <c r="X270" s="52"/>
      <c r="Y270" s="52"/>
    </row>
    <row r="271" spans="3:25" ht="15.75" customHeight="1">
      <c r="C271" s="54"/>
      <c r="D271" s="52"/>
      <c r="E271" s="52"/>
      <c r="F271" s="52"/>
      <c r="G271" s="68"/>
      <c r="H271" s="68"/>
      <c r="I271" s="42"/>
      <c r="J271" s="53"/>
      <c r="K271" s="53"/>
      <c r="L271" s="54"/>
      <c r="M271" s="53"/>
      <c r="N271" s="42"/>
      <c r="O271" s="42"/>
      <c r="P271" s="73"/>
      <c r="Q271" s="73"/>
      <c r="R271" s="42"/>
      <c r="S271" s="53"/>
      <c r="T271" s="54"/>
      <c r="U271" s="52"/>
      <c r="V271" s="52"/>
      <c r="W271" s="52"/>
      <c r="X271" s="52"/>
      <c r="Y271" s="52"/>
    </row>
    <row r="272" spans="3:25" ht="15.75" customHeight="1">
      <c r="C272" s="54"/>
      <c r="D272" s="52"/>
      <c r="E272" s="52"/>
      <c r="F272" s="52"/>
      <c r="G272" s="68"/>
      <c r="H272" s="68"/>
      <c r="I272" s="42"/>
      <c r="J272" s="53"/>
      <c r="K272" s="53"/>
      <c r="L272" s="54"/>
      <c r="M272" s="53"/>
      <c r="N272" s="42"/>
      <c r="O272" s="42"/>
      <c r="P272" s="73"/>
      <c r="Q272" s="73"/>
      <c r="R272" s="42"/>
      <c r="S272" s="53"/>
      <c r="T272" s="54"/>
      <c r="U272" s="52"/>
      <c r="V272" s="52"/>
      <c r="W272" s="52"/>
      <c r="X272" s="52"/>
      <c r="Y272" s="52"/>
    </row>
    <row r="273" spans="3:25" ht="15.75" customHeight="1">
      <c r="C273" s="54"/>
      <c r="D273" s="52"/>
      <c r="E273" s="52"/>
      <c r="F273" s="52"/>
      <c r="G273" s="68"/>
      <c r="H273" s="68"/>
      <c r="I273" s="42"/>
      <c r="J273" s="53"/>
      <c r="K273" s="53"/>
      <c r="L273" s="54"/>
      <c r="M273" s="53"/>
      <c r="N273" s="42"/>
      <c r="O273" s="42"/>
      <c r="P273" s="73"/>
      <c r="Q273" s="73"/>
      <c r="R273" s="42"/>
      <c r="S273" s="53"/>
      <c r="T273" s="54"/>
      <c r="U273" s="52"/>
      <c r="V273" s="52"/>
      <c r="W273" s="52"/>
      <c r="X273" s="52"/>
      <c r="Y273" s="52"/>
    </row>
    <row r="274" spans="3:25" ht="15.75" customHeight="1">
      <c r="C274" s="54"/>
      <c r="D274" s="52"/>
      <c r="E274" s="52"/>
      <c r="F274" s="52"/>
      <c r="G274" s="68"/>
      <c r="H274" s="68"/>
      <c r="I274" s="42"/>
      <c r="J274" s="53"/>
      <c r="K274" s="53"/>
      <c r="L274" s="54"/>
      <c r="M274" s="53"/>
      <c r="N274" s="42"/>
      <c r="O274" s="42"/>
      <c r="P274" s="73"/>
      <c r="Q274" s="73"/>
      <c r="R274" s="42"/>
      <c r="S274" s="53"/>
      <c r="T274" s="54"/>
      <c r="U274" s="52"/>
      <c r="V274" s="52"/>
      <c r="W274" s="52"/>
      <c r="X274" s="52"/>
      <c r="Y274" s="52"/>
    </row>
    <row r="275" spans="3:25" ht="15.75" customHeight="1">
      <c r="C275" s="54"/>
      <c r="D275" s="52"/>
      <c r="E275" s="52"/>
      <c r="F275" s="52"/>
      <c r="G275" s="68"/>
      <c r="H275" s="68"/>
      <c r="I275" s="42"/>
      <c r="J275" s="53"/>
      <c r="K275" s="53"/>
      <c r="L275" s="54"/>
      <c r="M275" s="53"/>
      <c r="N275" s="42"/>
      <c r="O275" s="42"/>
      <c r="P275" s="73"/>
      <c r="Q275" s="73"/>
      <c r="R275" s="42"/>
      <c r="S275" s="53"/>
      <c r="T275" s="54"/>
      <c r="U275" s="52"/>
      <c r="V275" s="52"/>
      <c r="W275" s="52"/>
      <c r="X275" s="52"/>
      <c r="Y275" s="52"/>
    </row>
    <row r="276" spans="3:25" ht="15.75" customHeight="1">
      <c r="C276" s="54"/>
      <c r="D276" s="52"/>
      <c r="E276" s="52"/>
      <c r="F276" s="52"/>
      <c r="G276" s="68"/>
      <c r="H276" s="68"/>
      <c r="I276" s="42"/>
      <c r="J276" s="53"/>
      <c r="K276" s="53"/>
      <c r="L276" s="54"/>
      <c r="M276" s="53"/>
      <c r="N276" s="42"/>
      <c r="O276" s="42"/>
      <c r="P276" s="73"/>
      <c r="Q276" s="73"/>
      <c r="R276" s="42"/>
      <c r="S276" s="53"/>
      <c r="T276" s="54"/>
      <c r="U276" s="52"/>
      <c r="V276" s="52"/>
      <c r="W276" s="52"/>
      <c r="X276" s="52"/>
      <c r="Y276" s="52"/>
    </row>
    <row r="277" spans="3:25" ht="15.75" customHeight="1">
      <c r="C277" s="54"/>
      <c r="D277" s="52"/>
      <c r="E277" s="52"/>
      <c r="F277" s="52"/>
      <c r="G277" s="68"/>
      <c r="H277" s="68"/>
      <c r="I277" s="42"/>
      <c r="J277" s="53"/>
      <c r="K277" s="53"/>
      <c r="L277" s="54"/>
      <c r="M277" s="53"/>
      <c r="N277" s="42"/>
      <c r="O277" s="42"/>
      <c r="P277" s="73"/>
      <c r="Q277" s="73"/>
      <c r="R277" s="42"/>
      <c r="S277" s="53"/>
      <c r="T277" s="54"/>
      <c r="U277" s="52"/>
      <c r="V277" s="52"/>
      <c r="W277" s="52"/>
      <c r="X277" s="52"/>
      <c r="Y277" s="52"/>
    </row>
    <row r="278" spans="3:25" ht="15.75" customHeight="1">
      <c r="C278" s="54"/>
      <c r="D278" s="52"/>
      <c r="E278" s="52"/>
      <c r="F278" s="52"/>
      <c r="G278" s="68"/>
      <c r="H278" s="68"/>
      <c r="I278" s="42"/>
      <c r="J278" s="53"/>
      <c r="K278" s="53"/>
      <c r="L278" s="54"/>
      <c r="M278" s="53"/>
      <c r="N278" s="42"/>
      <c r="O278" s="42"/>
      <c r="P278" s="73"/>
      <c r="Q278" s="73"/>
      <c r="R278" s="42"/>
      <c r="S278" s="53"/>
      <c r="T278" s="54"/>
      <c r="U278" s="52"/>
      <c r="V278" s="52"/>
      <c r="W278" s="52"/>
      <c r="X278" s="52"/>
      <c r="Y278" s="52"/>
    </row>
    <row r="279" spans="3:25" ht="15.75" customHeight="1">
      <c r="C279" s="54"/>
      <c r="D279" s="52"/>
      <c r="E279" s="52"/>
      <c r="F279" s="52"/>
      <c r="G279" s="68"/>
      <c r="H279" s="68"/>
      <c r="I279" s="42"/>
      <c r="J279" s="53"/>
      <c r="K279" s="53"/>
      <c r="L279" s="54"/>
      <c r="M279" s="53"/>
      <c r="N279" s="42"/>
      <c r="O279" s="42"/>
      <c r="P279" s="73"/>
      <c r="Q279" s="73"/>
      <c r="R279" s="42"/>
      <c r="S279" s="53"/>
      <c r="T279" s="54"/>
      <c r="U279" s="52"/>
      <c r="V279" s="52"/>
      <c r="W279" s="52"/>
      <c r="X279" s="52"/>
      <c r="Y279" s="52"/>
    </row>
    <row r="280" spans="3:25" ht="15.75" customHeight="1">
      <c r="C280" s="54"/>
      <c r="D280" s="52"/>
      <c r="E280" s="52"/>
      <c r="F280" s="52"/>
      <c r="G280" s="68"/>
      <c r="H280" s="68"/>
      <c r="I280" s="42"/>
      <c r="J280" s="53"/>
      <c r="K280" s="53"/>
      <c r="L280" s="54"/>
      <c r="M280" s="53"/>
      <c r="N280" s="42"/>
      <c r="O280" s="42"/>
      <c r="P280" s="73"/>
      <c r="Q280" s="73"/>
      <c r="R280" s="42"/>
      <c r="S280" s="53"/>
      <c r="T280" s="54"/>
      <c r="U280" s="52"/>
      <c r="V280" s="52"/>
      <c r="W280" s="52"/>
      <c r="X280" s="52"/>
      <c r="Y280" s="52"/>
    </row>
    <row r="281" spans="3:25" ht="15.75" customHeight="1">
      <c r="C281" s="54"/>
      <c r="D281" s="52"/>
      <c r="E281" s="52"/>
      <c r="F281" s="52"/>
      <c r="G281" s="68"/>
      <c r="H281" s="68"/>
      <c r="I281" s="42"/>
      <c r="J281" s="53"/>
      <c r="K281" s="53"/>
      <c r="L281" s="54"/>
      <c r="M281" s="53"/>
      <c r="N281" s="42"/>
      <c r="O281" s="42"/>
      <c r="P281" s="73"/>
      <c r="Q281" s="73"/>
      <c r="R281" s="42"/>
      <c r="S281" s="53"/>
      <c r="T281" s="54"/>
      <c r="U281" s="52"/>
      <c r="V281" s="52"/>
      <c r="W281" s="52"/>
      <c r="X281" s="52"/>
      <c r="Y281" s="52"/>
    </row>
    <row r="282" spans="3:25" ht="15.75" customHeight="1">
      <c r="C282" s="54"/>
      <c r="D282" s="52"/>
      <c r="E282" s="52"/>
      <c r="F282" s="52"/>
      <c r="G282" s="68"/>
      <c r="H282" s="68"/>
      <c r="I282" s="42"/>
      <c r="J282" s="53"/>
      <c r="K282" s="53"/>
      <c r="L282" s="54"/>
      <c r="M282" s="53"/>
      <c r="N282" s="42"/>
      <c r="O282" s="42"/>
      <c r="P282" s="73"/>
      <c r="Q282" s="73"/>
      <c r="R282" s="42"/>
      <c r="S282" s="53"/>
      <c r="T282" s="54"/>
      <c r="U282" s="52"/>
      <c r="V282" s="52"/>
      <c r="W282" s="52"/>
      <c r="X282" s="52"/>
      <c r="Y282" s="52"/>
    </row>
    <row r="283" spans="3:25" ht="15.75" customHeight="1">
      <c r="C283" s="54"/>
      <c r="D283" s="52"/>
      <c r="E283" s="52"/>
      <c r="F283" s="52"/>
      <c r="G283" s="68"/>
      <c r="H283" s="68"/>
      <c r="I283" s="42"/>
      <c r="J283" s="53"/>
      <c r="K283" s="53"/>
      <c r="L283" s="54"/>
      <c r="M283" s="53"/>
      <c r="N283" s="42"/>
      <c r="O283" s="42"/>
      <c r="P283" s="73"/>
      <c r="Q283" s="73"/>
      <c r="R283" s="42"/>
      <c r="S283" s="53"/>
      <c r="T283" s="54"/>
      <c r="U283" s="52"/>
      <c r="V283" s="52"/>
      <c r="W283" s="52"/>
      <c r="X283" s="52"/>
      <c r="Y283" s="52"/>
    </row>
    <row r="284" spans="3:25" ht="15.75" customHeight="1">
      <c r="C284" s="54"/>
      <c r="D284" s="52"/>
      <c r="E284" s="52"/>
      <c r="F284" s="52"/>
      <c r="G284" s="68"/>
      <c r="H284" s="68"/>
      <c r="I284" s="42"/>
      <c r="J284" s="53"/>
      <c r="K284" s="53"/>
      <c r="L284" s="54"/>
      <c r="M284" s="53"/>
      <c r="N284" s="42"/>
      <c r="O284" s="42"/>
      <c r="P284" s="73"/>
      <c r="Q284" s="73"/>
      <c r="R284" s="42"/>
      <c r="S284" s="53"/>
      <c r="T284" s="54"/>
      <c r="U284" s="52"/>
      <c r="V284" s="52"/>
      <c r="W284" s="52"/>
      <c r="X284" s="52"/>
      <c r="Y284" s="52"/>
    </row>
    <row r="285" spans="3:25" ht="15.75" customHeight="1">
      <c r="C285" s="54"/>
      <c r="D285" s="52"/>
      <c r="E285" s="52"/>
      <c r="F285" s="52"/>
      <c r="G285" s="68"/>
      <c r="H285" s="68"/>
      <c r="I285" s="42"/>
      <c r="J285" s="53"/>
      <c r="K285" s="53"/>
      <c r="L285" s="54"/>
      <c r="M285" s="53"/>
      <c r="N285" s="42"/>
      <c r="O285" s="42"/>
      <c r="P285" s="73"/>
      <c r="Q285" s="73"/>
      <c r="R285" s="42"/>
      <c r="S285" s="53"/>
      <c r="T285" s="54"/>
      <c r="U285" s="52"/>
      <c r="V285" s="52"/>
      <c r="W285" s="52"/>
      <c r="X285" s="52"/>
      <c r="Y285" s="52"/>
    </row>
    <row r="286" spans="3:25" ht="15.75" customHeight="1">
      <c r="C286" s="54"/>
      <c r="D286" s="52"/>
      <c r="E286" s="52"/>
      <c r="F286" s="52"/>
      <c r="G286" s="68"/>
      <c r="H286" s="68"/>
      <c r="I286" s="42"/>
      <c r="J286" s="53"/>
      <c r="K286" s="53"/>
      <c r="L286" s="54"/>
      <c r="M286" s="53"/>
      <c r="N286" s="42"/>
      <c r="O286" s="42"/>
      <c r="P286" s="73"/>
      <c r="Q286" s="73"/>
      <c r="R286" s="42"/>
      <c r="S286" s="53"/>
      <c r="T286" s="54"/>
      <c r="U286" s="52"/>
      <c r="V286" s="52"/>
      <c r="W286" s="52"/>
      <c r="X286" s="52"/>
      <c r="Y286" s="52"/>
    </row>
    <row r="287" spans="3:25" ht="15.75" customHeight="1">
      <c r="C287" s="54"/>
      <c r="D287" s="52"/>
      <c r="E287" s="52"/>
      <c r="F287" s="52"/>
      <c r="G287" s="68"/>
      <c r="H287" s="68"/>
      <c r="I287" s="42"/>
      <c r="J287" s="53"/>
      <c r="K287" s="53"/>
      <c r="L287" s="54"/>
      <c r="M287" s="53"/>
      <c r="N287" s="42"/>
      <c r="O287" s="42"/>
      <c r="P287" s="73"/>
      <c r="Q287" s="73"/>
      <c r="R287" s="42"/>
      <c r="S287" s="53"/>
      <c r="T287" s="54"/>
      <c r="U287" s="52"/>
      <c r="V287" s="52"/>
      <c r="W287" s="52"/>
      <c r="X287" s="52"/>
      <c r="Y287" s="52"/>
    </row>
    <row r="288" spans="3:25" ht="15.75" customHeight="1">
      <c r="C288" s="54"/>
      <c r="D288" s="52"/>
      <c r="E288" s="52"/>
      <c r="F288" s="52"/>
      <c r="G288" s="68"/>
      <c r="H288" s="68"/>
      <c r="I288" s="42"/>
      <c r="J288" s="53"/>
      <c r="K288" s="53"/>
      <c r="L288" s="54"/>
      <c r="M288" s="53"/>
      <c r="N288" s="42"/>
      <c r="O288" s="42"/>
      <c r="P288" s="73"/>
      <c r="Q288" s="73"/>
      <c r="R288" s="42"/>
      <c r="S288" s="53"/>
      <c r="T288" s="54"/>
      <c r="U288" s="52"/>
      <c r="V288" s="52"/>
      <c r="W288" s="52"/>
      <c r="X288" s="52"/>
      <c r="Y288" s="52"/>
    </row>
    <row r="289" spans="3:25" ht="15.75" customHeight="1">
      <c r="C289" s="54"/>
      <c r="D289" s="52"/>
      <c r="E289" s="52"/>
      <c r="F289" s="52"/>
      <c r="G289" s="68"/>
      <c r="H289" s="68"/>
      <c r="I289" s="42"/>
      <c r="J289" s="53"/>
      <c r="K289" s="53"/>
      <c r="L289" s="54"/>
      <c r="M289" s="53"/>
      <c r="N289" s="42"/>
      <c r="O289" s="42"/>
      <c r="P289" s="73"/>
      <c r="Q289" s="73"/>
      <c r="R289" s="42"/>
      <c r="S289" s="53"/>
      <c r="T289" s="54"/>
      <c r="U289" s="52"/>
      <c r="V289" s="52"/>
      <c r="W289" s="52"/>
      <c r="X289" s="52"/>
      <c r="Y289" s="52"/>
    </row>
    <row r="290" spans="3:25" ht="15.75" customHeight="1">
      <c r="C290" s="54"/>
      <c r="D290" s="52"/>
      <c r="E290" s="52"/>
      <c r="F290" s="52"/>
      <c r="G290" s="68"/>
      <c r="H290" s="68"/>
      <c r="I290" s="42"/>
      <c r="J290" s="53"/>
      <c r="K290" s="53"/>
      <c r="L290" s="54"/>
      <c r="M290" s="53"/>
      <c r="N290" s="42"/>
      <c r="O290" s="42"/>
      <c r="P290" s="73"/>
      <c r="Q290" s="73"/>
      <c r="R290" s="42"/>
      <c r="S290" s="53"/>
      <c r="T290" s="54"/>
      <c r="U290" s="52"/>
      <c r="V290" s="52"/>
      <c r="W290" s="52"/>
      <c r="X290" s="52"/>
      <c r="Y290" s="52"/>
    </row>
    <row r="291" spans="3:25" ht="15.75" customHeight="1">
      <c r="C291" s="54"/>
      <c r="D291" s="52"/>
      <c r="E291" s="52"/>
      <c r="F291" s="52"/>
      <c r="G291" s="68"/>
      <c r="H291" s="68"/>
      <c r="I291" s="42"/>
      <c r="J291" s="53"/>
      <c r="K291" s="53"/>
      <c r="L291" s="54"/>
      <c r="M291" s="53"/>
      <c r="N291" s="42"/>
      <c r="O291" s="42"/>
      <c r="P291" s="73"/>
      <c r="Q291" s="73"/>
      <c r="R291" s="42"/>
      <c r="S291" s="53"/>
      <c r="T291" s="54"/>
      <c r="U291" s="52"/>
      <c r="V291" s="52"/>
      <c r="W291" s="52"/>
      <c r="X291" s="52"/>
      <c r="Y291" s="52"/>
    </row>
    <row r="292" spans="3:25" ht="15.75" customHeight="1">
      <c r="C292" s="54"/>
      <c r="D292" s="52"/>
      <c r="E292" s="52"/>
      <c r="F292" s="52"/>
      <c r="G292" s="68"/>
      <c r="H292" s="68"/>
      <c r="I292" s="42"/>
      <c r="J292" s="53"/>
      <c r="K292" s="53"/>
      <c r="L292" s="54"/>
      <c r="M292" s="53"/>
      <c r="N292" s="42"/>
      <c r="O292" s="42"/>
      <c r="P292" s="73"/>
      <c r="Q292" s="73"/>
      <c r="R292" s="42"/>
      <c r="S292" s="53"/>
      <c r="T292" s="54"/>
      <c r="U292" s="52"/>
      <c r="V292" s="52"/>
      <c r="W292" s="52"/>
      <c r="X292" s="52"/>
      <c r="Y292" s="52"/>
    </row>
    <row r="293" spans="3:25" ht="15.75" customHeight="1">
      <c r="C293" s="54"/>
      <c r="D293" s="52"/>
      <c r="E293" s="52"/>
      <c r="F293" s="52"/>
      <c r="G293" s="68"/>
      <c r="H293" s="68"/>
      <c r="I293" s="42"/>
      <c r="J293" s="53"/>
      <c r="K293" s="53"/>
      <c r="L293" s="54"/>
      <c r="M293" s="53"/>
      <c r="N293" s="42"/>
      <c r="O293" s="42"/>
      <c r="P293" s="73"/>
      <c r="Q293" s="73"/>
      <c r="R293" s="42"/>
      <c r="S293" s="53"/>
      <c r="T293" s="54"/>
      <c r="U293" s="52"/>
      <c r="V293" s="52"/>
      <c r="W293" s="52"/>
      <c r="X293" s="52"/>
      <c r="Y293" s="52"/>
    </row>
    <row r="294" spans="3:25" ht="15.75" customHeight="1">
      <c r="C294" s="54"/>
      <c r="D294" s="52"/>
      <c r="E294" s="52"/>
      <c r="F294" s="52"/>
      <c r="G294" s="68"/>
      <c r="H294" s="68"/>
      <c r="I294" s="42"/>
      <c r="J294" s="53"/>
      <c r="K294" s="53"/>
      <c r="L294" s="54"/>
      <c r="M294" s="53"/>
      <c r="N294" s="42"/>
      <c r="O294" s="42"/>
      <c r="P294" s="73"/>
      <c r="Q294" s="73"/>
      <c r="R294" s="42"/>
      <c r="S294" s="53"/>
      <c r="T294" s="54"/>
      <c r="U294" s="52"/>
      <c r="V294" s="52"/>
      <c r="W294" s="52"/>
      <c r="X294" s="52"/>
      <c r="Y294" s="52"/>
    </row>
    <row r="295" spans="3:25" ht="15.75" customHeight="1">
      <c r="C295" s="54"/>
      <c r="D295" s="52"/>
      <c r="E295" s="52"/>
      <c r="F295" s="52"/>
      <c r="G295" s="68"/>
      <c r="H295" s="68"/>
      <c r="I295" s="42"/>
      <c r="J295" s="53"/>
      <c r="K295" s="53"/>
      <c r="L295" s="54"/>
      <c r="M295" s="53"/>
      <c r="N295" s="42"/>
      <c r="O295" s="42"/>
      <c r="P295" s="73"/>
      <c r="Q295" s="73"/>
      <c r="R295" s="42"/>
      <c r="S295" s="53"/>
      <c r="T295" s="54"/>
      <c r="U295" s="52"/>
      <c r="V295" s="52"/>
      <c r="W295" s="52"/>
      <c r="X295" s="52"/>
      <c r="Y295" s="52"/>
    </row>
    <row r="296" spans="3:25" ht="15.75" customHeight="1">
      <c r="C296" s="54"/>
      <c r="D296" s="52"/>
      <c r="E296" s="52"/>
      <c r="F296" s="52"/>
      <c r="G296" s="68"/>
      <c r="H296" s="68"/>
      <c r="I296" s="42"/>
      <c r="J296" s="53"/>
      <c r="K296" s="53"/>
      <c r="L296" s="54"/>
      <c r="M296" s="53"/>
      <c r="N296" s="42"/>
      <c r="O296" s="42"/>
      <c r="P296" s="73"/>
      <c r="Q296" s="73"/>
      <c r="R296" s="42"/>
      <c r="S296" s="53"/>
      <c r="T296" s="54"/>
      <c r="U296" s="52"/>
      <c r="V296" s="52"/>
      <c r="W296" s="52"/>
      <c r="X296" s="52"/>
      <c r="Y296" s="52"/>
    </row>
    <row r="297" spans="3:25" ht="15.75" customHeight="1">
      <c r="C297" s="54"/>
      <c r="D297" s="52"/>
      <c r="E297" s="52"/>
      <c r="F297" s="52"/>
      <c r="G297" s="68"/>
      <c r="H297" s="68"/>
      <c r="I297" s="42"/>
      <c r="J297" s="53"/>
      <c r="K297" s="53"/>
      <c r="L297" s="54"/>
      <c r="M297" s="53"/>
      <c r="N297" s="42"/>
      <c r="O297" s="42"/>
      <c r="P297" s="73"/>
      <c r="Q297" s="73"/>
      <c r="R297" s="42"/>
      <c r="S297" s="53"/>
      <c r="T297" s="54"/>
      <c r="U297" s="52"/>
      <c r="V297" s="52"/>
      <c r="W297" s="52"/>
      <c r="X297" s="52"/>
      <c r="Y297" s="52"/>
    </row>
    <row r="298" spans="3:25" ht="15.75" customHeight="1">
      <c r="C298" s="54"/>
      <c r="D298" s="52"/>
      <c r="E298" s="52"/>
      <c r="F298" s="52"/>
      <c r="G298" s="68"/>
      <c r="H298" s="68"/>
      <c r="I298" s="42"/>
      <c r="J298" s="53"/>
      <c r="K298" s="53"/>
      <c r="L298" s="54"/>
      <c r="M298" s="53"/>
      <c r="N298" s="42"/>
      <c r="O298" s="42"/>
      <c r="P298" s="73"/>
      <c r="Q298" s="73"/>
      <c r="R298" s="42"/>
      <c r="S298" s="53"/>
      <c r="T298" s="54"/>
      <c r="U298" s="52"/>
      <c r="V298" s="52"/>
      <c r="W298" s="52"/>
      <c r="X298" s="52"/>
      <c r="Y298" s="52"/>
    </row>
    <row r="299" spans="3:25" ht="15.75" customHeight="1">
      <c r="C299" s="54"/>
      <c r="D299" s="52"/>
      <c r="E299" s="52"/>
      <c r="F299" s="52"/>
      <c r="G299" s="68"/>
      <c r="H299" s="68"/>
      <c r="I299" s="42"/>
      <c r="J299" s="53"/>
      <c r="K299" s="53"/>
      <c r="L299" s="54"/>
      <c r="M299" s="53"/>
      <c r="N299" s="42"/>
      <c r="O299" s="42"/>
      <c r="P299" s="73"/>
      <c r="Q299" s="73"/>
      <c r="R299" s="42"/>
      <c r="S299" s="53"/>
      <c r="T299" s="54"/>
      <c r="U299" s="52"/>
      <c r="V299" s="52"/>
      <c r="W299" s="52"/>
      <c r="X299" s="52"/>
      <c r="Y299" s="52"/>
    </row>
    <row r="300" spans="3:25" ht="15.75" customHeight="1">
      <c r="C300" s="54"/>
      <c r="D300" s="52"/>
      <c r="E300" s="52"/>
      <c r="F300" s="52"/>
      <c r="G300" s="68"/>
      <c r="H300" s="68"/>
      <c r="I300" s="42"/>
      <c r="J300" s="53"/>
      <c r="K300" s="53"/>
      <c r="L300" s="54"/>
      <c r="M300" s="53"/>
      <c r="N300" s="42"/>
      <c r="O300" s="42"/>
      <c r="P300" s="73"/>
      <c r="Q300" s="73"/>
      <c r="R300" s="42"/>
      <c r="S300" s="53"/>
      <c r="T300" s="54"/>
      <c r="U300" s="52"/>
      <c r="V300" s="52"/>
      <c r="W300" s="52"/>
      <c r="X300" s="52"/>
      <c r="Y300" s="52"/>
    </row>
    <row r="301" spans="3:25" ht="15.75" customHeight="1">
      <c r="C301" s="54"/>
      <c r="D301" s="52"/>
      <c r="E301" s="52"/>
      <c r="F301" s="52"/>
      <c r="G301" s="68"/>
      <c r="H301" s="68"/>
      <c r="I301" s="42"/>
      <c r="J301" s="53"/>
      <c r="K301" s="53"/>
      <c r="L301" s="54"/>
      <c r="M301" s="53"/>
      <c r="N301" s="42"/>
      <c r="O301" s="42"/>
      <c r="P301" s="73"/>
      <c r="Q301" s="73"/>
      <c r="R301" s="42"/>
      <c r="S301" s="53"/>
      <c r="T301" s="54"/>
      <c r="U301" s="52"/>
      <c r="V301" s="52"/>
      <c r="W301" s="52"/>
      <c r="X301" s="52"/>
      <c r="Y301" s="52"/>
    </row>
    <row r="302" spans="3:25" ht="15.75" customHeight="1">
      <c r="C302" s="54"/>
      <c r="D302" s="52"/>
      <c r="E302" s="52"/>
      <c r="F302" s="52"/>
      <c r="G302" s="68"/>
      <c r="H302" s="68"/>
      <c r="I302" s="42"/>
      <c r="J302" s="53"/>
      <c r="K302" s="53"/>
      <c r="L302" s="54"/>
      <c r="M302" s="53"/>
      <c r="N302" s="42"/>
      <c r="O302" s="42"/>
      <c r="P302" s="73"/>
      <c r="Q302" s="73"/>
      <c r="R302" s="42"/>
      <c r="S302" s="53"/>
      <c r="T302" s="54"/>
      <c r="U302" s="52"/>
      <c r="V302" s="52"/>
      <c r="W302" s="52"/>
      <c r="X302" s="52"/>
      <c r="Y302" s="52"/>
    </row>
    <row r="303" spans="3:25" ht="15.75" customHeight="1">
      <c r="C303" s="54"/>
      <c r="D303" s="52"/>
      <c r="E303" s="52"/>
      <c r="F303" s="52"/>
      <c r="G303" s="68"/>
      <c r="H303" s="68"/>
      <c r="I303" s="42"/>
      <c r="J303" s="53"/>
      <c r="K303" s="53"/>
      <c r="L303" s="54"/>
      <c r="M303" s="53"/>
      <c r="N303" s="42"/>
      <c r="O303" s="42"/>
      <c r="P303" s="73"/>
      <c r="Q303" s="73"/>
      <c r="R303" s="42"/>
      <c r="S303" s="53"/>
      <c r="T303" s="54"/>
      <c r="U303" s="52"/>
      <c r="V303" s="52"/>
      <c r="W303" s="52"/>
      <c r="X303" s="52"/>
      <c r="Y303" s="52"/>
    </row>
    <row r="304" spans="3:25" ht="15.75" customHeight="1">
      <c r="C304" s="54"/>
      <c r="D304" s="52"/>
      <c r="E304" s="52"/>
      <c r="F304" s="52"/>
      <c r="G304" s="68"/>
      <c r="H304" s="68"/>
      <c r="I304" s="42"/>
      <c r="J304" s="53"/>
      <c r="K304" s="53"/>
      <c r="L304" s="54"/>
      <c r="M304" s="53"/>
      <c r="N304" s="42"/>
      <c r="O304" s="42"/>
      <c r="P304" s="73"/>
      <c r="Q304" s="73"/>
      <c r="R304" s="42"/>
      <c r="S304" s="53"/>
      <c r="T304" s="54"/>
      <c r="U304" s="52"/>
      <c r="V304" s="52"/>
      <c r="W304" s="52"/>
      <c r="X304" s="52"/>
      <c r="Y304" s="52"/>
    </row>
    <row r="305" spans="3:25" ht="15.75" customHeight="1">
      <c r="C305" s="54"/>
      <c r="D305" s="52"/>
      <c r="E305" s="52"/>
      <c r="F305" s="52"/>
      <c r="G305" s="68"/>
      <c r="H305" s="68"/>
      <c r="I305" s="42"/>
      <c r="J305" s="53"/>
      <c r="K305" s="53"/>
      <c r="L305" s="54"/>
      <c r="M305" s="53"/>
      <c r="N305" s="42"/>
      <c r="O305" s="42"/>
      <c r="P305" s="73"/>
      <c r="Q305" s="73"/>
      <c r="R305" s="42"/>
      <c r="S305" s="53"/>
      <c r="T305" s="54"/>
      <c r="U305" s="52"/>
      <c r="V305" s="52"/>
      <c r="W305" s="52"/>
      <c r="X305" s="52"/>
      <c r="Y305" s="52"/>
    </row>
    <row r="306" spans="3:25" ht="15.75" customHeight="1">
      <c r="C306" s="54"/>
      <c r="D306" s="52"/>
      <c r="E306" s="52"/>
      <c r="F306" s="52"/>
      <c r="G306" s="68"/>
      <c r="H306" s="68"/>
      <c r="I306" s="42"/>
      <c r="J306" s="53"/>
      <c r="K306" s="53"/>
      <c r="L306" s="54"/>
      <c r="M306" s="53"/>
      <c r="N306" s="42"/>
      <c r="O306" s="42"/>
      <c r="P306" s="73"/>
      <c r="Q306" s="73"/>
      <c r="R306" s="42"/>
      <c r="S306" s="53"/>
      <c r="T306" s="54"/>
      <c r="U306" s="52"/>
      <c r="V306" s="52"/>
      <c r="W306" s="52"/>
      <c r="X306" s="52"/>
      <c r="Y306" s="52"/>
    </row>
    <row r="307" spans="3:25" ht="15.75" customHeight="1">
      <c r="C307" s="54"/>
      <c r="D307" s="52"/>
      <c r="E307" s="52"/>
      <c r="F307" s="52"/>
      <c r="G307" s="68"/>
      <c r="H307" s="68"/>
      <c r="I307" s="42"/>
      <c r="J307" s="53"/>
      <c r="K307" s="53"/>
      <c r="L307" s="54"/>
      <c r="M307" s="53"/>
      <c r="N307" s="42"/>
      <c r="O307" s="42"/>
      <c r="P307" s="73"/>
      <c r="Q307" s="73"/>
      <c r="R307" s="42"/>
      <c r="S307" s="53"/>
      <c r="T307" s="54"/>
      <c r="U307" s="52"/>
      <c r="V307" s="52"/>
      <c r="W307" s="52"/>
      <c r="X307" s="52"/>
      <c r="Y307" s="52"/>
    </row>
    <row r="308" spans="3:25" ht="15.75" customHeight="1">
      <c r="C308" s="54"/>
      <c r="D308" s="52"/>
      <c r="E308" s="52"/>
      <c r="F308" s="52"/>
      <c r="G308" s="68"/>
      <c r="H308" s="68"/>
      <c r="I308" s="42"/>
      <c r="J308" s="53"/>
      <c r="K308" s="53"/>
      <c r="L308" s="54"/>
      <c r="M308" s="53"/>
      <c r="N308" s="42"/>
      <c r="O308" s="42"/>
      <c r="P308" s="73"/>
      <c r="Q308" s="73"/>
      <c r="R308" s="42"/>
      <c r="S308" s="53"/>
      <c r="T308" s="54"/>
      <c r="U308" s="52"/>
      <c r="V308" s="52"/>
      <c r="W308" s="52"/>
      <c r="X308" s="52"/>
      <c r="Y308" s="52"/>
    </row>
    <row r="309" spans="3:25" ht="15.75" customHeight="1">
      <c r="C309" s="54"/>
      <c r="D309" s="52"/>
      <c r="E309" s="52"/>
      <c r="F309" s="52"/>
      <c r="G309" s="68"/>
      <c r="H309" s="68"/>
      <c r="I309" s="42"/>
      <c r="J309" s="53"/>
      <c r="K309" s="53"/>
      <c r="L309" s="54"/>
      <c r="M309" s="53"/>
      <c r="N309" s="42"/>
      <c r="O309" s="42"/>
      <c r="P309" s="73"/>
      <c r="Q309" s="73"/>
      <c r="R309" s="42"/>
      <c r="S309" s="53"/>
      <c r="T309" s="54"/>
      <c r="U309" s="52"/>
      <c r="V309" s="52"/>
      <c r="W309" s="52"/>
      <c r="X309" s="52"/>
      <c r="Y309" s="52"/>
    </row>
    <row r="310" spans="3:25" ht="15.75" customHeight="1">
      <c r="C310" s="54"/>
      <c r="D310" s="52"/>
      <c r="E310" s="52"/>
      <c r="F310" s="52"/>
      <c r="G310" s="68"/>
      <c r="H310" s="68"/>
      <c r="I310" s="42"/>
      <c r="J310" s="53"/>
      <c r="K310" s="53"/>
      <c r="L310" s="54"/>
      <c r="M310" s="53"/>
      <c r="N310" s="42"/>
      <c r="O310" s="42"/>
      <c r="P310" s="73"/>
      <c r="Q310" s="73"/>
      <c r="R310" s="42"/>
      <c r="S310" s="53"/>
      <c r="T310" s="54"/>
      <c r="U310" s="52"/>
      <c r="V310" s="52"/>
      <c r="W310" s="52"/>
      <c r="X310" s="52"/>
      <c r="Y310" s="52"/>
    </row>
    <row r="311" spans="3:25" ht="15.75" customHeight="1">
      <c r="C311" s="54"/>
      <c r="D311" s="52"/>
      <c r="E311" s="52"/>
      <c r="F311" s="52"/>
      <c r="G311" s="68"/>
      <c r="H311" s="68"/>
      <c r="I311" s="42"/>
      <c r="J311" s="53"/>
      <c r="K311" s="53"/>
      <c r="L311" s="54"/>
      <c r="M311" s="53"/>
      <c r="N311" s="42"/>
      <c r="O311" s="42"/>
      <c r="P311" s="73"/>
      <c r="Q311" s="73"/>
      <c r="R311" s="42"/>
      <c r="S311" s="53"/>
      <c r="T311" s="54"/>
      <c r="U311" s="52"/>
      <c r="V311" s="52"/>
      <c r="W311" s="52"/>
      <c r="X311" s="52"/>
      <c r="Y311" s="52"/>
    </row>
    <row r="312" spans="3:25" ht="15.75" customHeight="1">
      <c r="C312" s="54"/>
      <c r="D312" s="52"/>
      <c r="E312" s="52"/>
      <c r="F312" s="52"/>
      <c r="G312" s="68"/>
      <c r="H312" s="68"/>
      <c r="I312" s="42"/>
      <c r="J312" s="53"/>
      <c r="K312" s="53"/>
      <c r="L312" s="54"/>
      <c r="M312" s="53"/>
      <c r="N312" s="42"/>
      <c r="O312" s="42"/>
      <c r="P312" s="73"/>
      <c r="Q312" s="73"/>
      <c r="R312" s="42"/>
      <c r="S312" s="53"/>
      <c r="T312" s="54"/>
      <c r="U312" s="52"/>
      <c r="V312" s="52"/>
      <c r="W312" s="52"/>
      <c r="X312" s="52"/>
      <c r="Y312" s="52"/>
    </row>
    <row r="313" spans="3:25" ht="15.75" customHeight="1">
      <c r="C313" s="54"/>
      <c r="D313" s="52"/>
      <c r="E313" s="52"/>
      <c r="F313" s="52"/>
      <c r="G313" s="68"/>
      <c r="H313" s="68"/>
      <c r="I313" s="42"/>
      <c r="J313" s="53"/>
      <c r="K313" s="53"/>
      <c r="L313" s="54"/>
      <c r="M313" s="53"/>
      <c r="N313" s="42"/>
      <c r="O313" s="42"/>
      <c r="P313" s="73"/>
      <c r="Q313" s="73"/>
      <c r="R313" s="42"/>
      <c r="S313" s="53"/>
      <c r="T313" s="54"/>
      <c r="U313" s="52"/>
      <c r="V313" s="52"/>
      <c r="W313" s="52"/>
      <c r="X313" s="52"/>
      <c r="Y313" s="52"/>
    </row>
    <row r="314" spans="3:25" ht="15.75" customHeight="1">
      <c r="C314" s="54"/>
      <c r="D314" s="52"/>
      <c r="E314" s="52"/>
      <c r="F314" s="52"/>
      <c r="G314" s="68"/>
      <c r="H314" s="68"/>
      <c r="I314" s="42"/>
      <c r="J314" s="53"/>
      <c r="K314" s="53"/>
      <c r="L314" s="54"/>
      <c r="M314" s="53"/>
      <c r="N314" s="42"/>
      <c r="O314" s="42"/>
      <c r="P314" s="73"/>
      <c r="Q314" s="73"/>
      <c r="R314" s="42"/>
      <c r="S314" s="53"/>
      <c r="T314" s="54"/>
      <c r="U314" s="52"/>
      <c r="V314" s="52"/>
      <c r="W314" s="52"/>
      <c r="X314" s="52"/>
      <c r="Y314" s="52"/>
    </row>
    <row r="315" spans="3:25" ht="15.75" customHeight="1">
      <c r="C315" s="54"/>
      <c r="D315" s="52"/>
      <c r="E315" s="52"/>
      <c r="F315" s="52"/>
      <c r="G315" s="68"/>
      <c r="H315" s="68"/>
      <c r="I315" s="42"/>
      <c r="J315" s="53"/>
      <c r="K315" s="53"/>
      <c r="L315" s="54"/>
      <c r="M315" s="53"/>
      <c r="N315" s="42"/>
      <c r="O315" s="42"/>
      <c r="P315" s="73"/>
      <c r="Q315" s="73"/>
      <c r="R315" s="42"/>
      <c r="S315" s="53"/>
      <c r="T315" s="54"/>
      <c r="U315" s="52"/>
      <c r="V315" s="52"/>
      <c r="W315" s="52"/>
      <c r="X315" s="52"/>
      <c r="Y315" s="52"/>
    </row>
    <row r="316" spans="3:25" ht="15.75" customHeight="1">
      <c r="C316" s="54"/>
      <c r="D316" s="52"/>
      <c r="E316" s="52"/>
      <c r="F316" s="52"/>
      <c r="G316" s="68"/>
      <c r="H316" s="68"/>
      <c r="I316" s="42"/>
      <c r="J316" s="53"/>
      <c r="K316" s="53"/>
      <c r="L316" s="54"/>
      <c r="M316" s="53"/>
      <c r="N316" s="42"/>
      <c r="O316" s="42"/>
      <c r="P316" s="73"/>
      <c r="Q316" s="73"/>
      <c r="R316" s="42"/>
      <c r="S316" s="53"/>
      <c r="T316" s="54"/>
      <c r="U316" s="52"/>
      <c r="V316" s="52"/>
      <c r="W316" s="52"/>
      <c r="X316" s="52"/>
      <c r="Y316" s="52"/>
    </row>
    <row r="317" spans="3:25" ht="15.75" customHeight="1">
      <c r="C317" s="54"/>
      <c r="D317" s="52"/>
      <c r="E317" s="52"/>
      <c r="F317" s="52"/>
      <c r="G317" s="68"/>
      <c r="H317" s="68"/>
      <c r="I317" s="42"/>
      <c r="J317" s="53"/>
      <c r="K317" s="53"/>
      <c r="L317" s="54"/>
      <c r="M317" s="53"/>
      <c r="N317" s="42"/>
      <c r="O317" s="42"/>
      <c r="P317" s="73"/>
      <c r="Q317" s="73"/>
      <c r="R317" s="42"/>
      <c r="S317" s="53"/>
      <c r="T317" s="54"/>
      <c r="U317" s="52"/>
      <c r="V317" s="52"/>
      <c r="W317" s="52"/>
      <c r="X317" s="52"/>
      <c r="Y317" s="52"/>
    </row>
    <row r="318" spans="3:25" ht="15.75" customHeight="1">
      <c r="C318" s="54"/>
      <c r="D318" s="52"/>
      <c r="E318" s="52"/>
      <c r="F318" s="52"/>
      <c r="G318" s="68"/>
      <c r="H318" s="68"/>
      <c r="I318" s="42"/>
      <c r="J318" s="53"/>
      <c r="K318" s="53"/>
      <c r="L318" s="54"/>
      <c r="M318" s="53"/>
      <c r="N318" s="42"/>
      <c r="O318" s="42"/>
      <c r="P318" s="73"/>
      <c r="Q318" s="73"/>
      <c r="R318" s="42"/>
      <c r="S318" s="53"/>
      <c r="T318" s="54"/>
      <c r="U318" s="52"/>
      <c r="V318" s="52"/>
      <c r="W318" s="52"/>
      <c r="X318" s="52"/>
      <c r="Y318" s="52"/>
    </row>
    <row r="319" spans="3:25" ht="15.75" customHeight="1">
      <c r="C319" s="54"/>
      <c r="D319" s="52"/>
      <c r="E319" s="52"/>
      <c r="F319" s="52"/>
      <c r="G319" s="68"/>
      <c r="H319" s="68"/>
      <c r="I319" s="42"/>
      <c r="J319" s="53"/>
      <c r="K319" s="53"/>
      <c r="L319" s="54"/>
      <c r="M319" s="53"/>
      <c r="N319" s="42"/>
      <c r="O319" s="42"/>
      <c r="P319" s="73"/>
      <c r="Q319" s="73"/>
      <c r="R319" s="42"/>
      <c r="S319" s="53"/>
      <c r="T319" s="54"/>
      <c r="U319" s="52"/>
      <c r="V319" s="52"/>
      <c r="W319" s="52"/>
      <c r="X319" s="52"/>
      <c r="Y319" s="52"/>
    </row>
    <row r="320" spans="3:25" ht="15.75" customHeight="1">
      <c r="C320" s="54"/>
      <c r="D320" s="52"/>
      <c r="E320" s="52"/>
      <c r="F320" s="52"/>
      <c r="G320" s="68"/>
      <c r="H320" s="68"/>
      <c r="I320" s="42"/>
      <c r="J320" s="53"/>
      <c r="K320" s="53"/>
      <c r="L320" s="54"/>
      <c r="M320" s="53"/>
      <c r="N320" s="42"/>
      <c r="O320" s="42"/>
      <c r="P320" s="73"/>
      <c r="Q320" s="73"/>
      <c r="R320" s="42"/>
      <c r="S320" s="53"/>
      <c r="T320" s="54"/>
      <c r="U320" s="52"/>
      <c r="V320" s="52"/>
      <c r="W320" s="52"/>
      <c r="X320" s="52"/>
      <c r="Y320" s="52"/>
    </row>
    <row r="321" spans="3:25" ht="15.75" customHeight="1">
      <c r="C321" s="54"/>
      <c r="D321" s="52"/>
      <c r="E321" s="52"/>
      <c r="F321" s="52"/>
      <c r="G321" s="68"/>
      <c r="H321" s="68"/>
      <c r="I321" s="42"/>
      <c r="J321" s="53"/>
      <c r="K321" s="53"/>
      <c r="L321" s="54"/>
      <c r="M321" s="53"/>
      <c r="N321" s="42"/>
      <c r="O321" s="42"/>
      <c r="P321" s="73"/>
      <c r="Q321" s="73"/>
      <c r="R321" s="42"/>
      <c r="S321" s="53"/>
      <c r="T321" s="54"/>
      <c r="U321" s="52"/>
      <c r="V321" s="52"/>
      <c r="W321" s="52"/>
      <c r="X321" s="52"/>
      <c r="Y321" s="52"/>
    </row>
    <row r="322" spans="3:25" ht="15.75" customHeight="1">
      <c r="C322" s="54"/>
      <c r="D322" s="52"/>
      <c r="E322" s="52"/>
      <c r="F322" s="52"/>
      <c r="G322" s="68"/>
      <c r="H322" s="68"/>
      <c r="I322" s="42"/>
      <c r="J322" s="53"/>
      <c r="K322" s="53"/>
      <c r="L322" s="54"/>
      <c r="M322" s="53"/>
      <c r="N322" s="42"/>
      <c r="O322" s="42"/>
      <c r="P322" s="73"/>
      <c r="Q322" s="73"/>
      <c r="R322" s="42"/>
      <c r="S322" s="53"/>
      <c r="T322" s="54"/>
      <c r="U322" s="52"/>
      <c r="V322" s="52"/>
      <c r="W322" s="52"/>
      <c r="X322" s="52"/>
      <c r="Y322" s="52"/>
    </row>
    <row r="323" spans="3:25" ht="15.75" customHeight="1">
      <c r="C323" s="54"/>
      <c r="D323" s="52"/>
      <c r="E323" s="52"/>
      <c r="F323" s="52"/>
      <c r="G323" s="68"/>
      <c r="H323" s="68"/>
      <c r="I323" s="42"/>
      <c r="J323" s="53"/>
      <c r="K323" s="53"/>
      <c r="L323" s="54"/>
      <c r="M323" s="53"/>
      <c r="N323" s="42"/>
      <c r="O323" s="42"/>
      <c r="P323" s="73"/>
      <c r="Q323" s="73"/>
      <c r="R323" s="42"/>
      <c r="S323" s="53"/>
      <c r="T323" s="54"/>
      <c r="U323" s="52"/>
      <c r="V323" s="52"/>
      <c r="W323" s="52"/>
      <c r="X323" s="52"/>
      <c r="Y323" s="52"/>
    </row>
    <row r="324" spans="3:25" ht="15.75" customHeight="1">
      <c r="C324" s="54"/>
      <c r="D324" s="52"/>
      <c r="E324" s="52"/>
      <c r="F324" s="52"/>
      <c r="G324" s="68"/>
      <c r="H324" s="68"/>
      <c r="I324" s="42"/>
      <c r="J324" s="53"/>
      <c r="K324" s="53"/>
      <c r="L324" s="54"/>
      <c r="M324" s="53"/>
      <c r="N324" s="42"/>
      <c r="O324" s="42"/>
      <c r="P324" s="73"/>
      <c r="Q324" s="73"/>
      <c r="R324" s="42"/>
      <c r="S324" s="53"/>
      <c r="T324" s="54"/>
      <c r="U324" s="52"/>
      <c r="V324" s="52"/>
      <c r="W324" s="52"/>
      <c r="X324" s="52"/>
      <c r="Y324" s="52"/>
    </row>
    <row r="325" spans="3:25" ht="15.75" customHeight="1">
      <c r="C325" s="54"/>
      <c r="D325" s="52"/>
      <c r="E325" s="52"/>
      <c r="F325" s="52"/>
      <c r="G325" s="68"/>
      <c r="H325" s="68"/>
      <c r="I325" s="42"/>
      <c r="J325" s="53"/>
      <c r="K325" s="53"/>
      <c r="L325" s="54"/>
      <c r="M325" s="53"/>
      <c r="N325" s="42"/>
      <c r="O325" s="42"/>
      <c r="P325" s="73"/>
      <c r="Q325" s="73"/>
      <c r="R325" s="42"/>
      <c r="S325" s="53"/>
      <c r="T325" s="54"/>
      <c r="U325" s="52"/>
      <c r="V325" s="52"/>
      <c r="W325" s="52"/>
      <c r="X325" s="52"/>
      <c r="Y325" s="52"/>
    </row>
    <row r="326" spans="3:25" ht="15.75" customHeight="1">
      <c r="C326" s="54"/>
      <c r="D326" s="52"/>
      <c r="E326" s="52"/>
      <c r="F326" s="52"/>
      <c r="G326" s="68"/>
      <c r="H326" s="68"/>
      <c r="I326" s="42"/>
      <c r="J326" s="53"/>
      <c r="K326" s="53"/>
      <c r="L326" s="54"/>
      <c r="M326" s="53"/>
      <c r="N326" s="42"/>
      <c r="O326" s="42"/>
      <c r="P326" s="73"/>
      <c r="Q326" s="73"/>
      <c r="R326" s="42"/>
      <c r="S326" s="53"/>
      <c r="T326" s="54"/>
      <c r="U326" s="52"/>
      <c r="V326" s="52"/>
      <c r="W326" s="52"/>
      <c r="X326" s="52"/>
      <c r="Y326" s="52"/>
    </row>
    <row r="327" spans="3:25" ht="15.75" customHeight="1">
      <c r="C327" s="54"/>
      <c r="D327" s="52"/>
      <c r="E327" s="52"/>
      <c r="F327" s="52"/>
      <c r="G327" s="68"/>
      <c r="H327" s="68"/>
      <c r="I327" s="42"/>
      <c r="J327" s="53"/>
      <c r="K327" s="53"/>
      <c r="L327" s="54"/>
      <c r="M327" s="53"/>
      <c r="N327" s="42"/>
      <c r="O327" s="42"/>
      <c r="P327" s="73"/>
      <c r="Q327" s="73"/>
      <c r="R327" s="42"/>
      <c r="S327" s="53"/>
      <c r="T327" s="54"/>
      <c r="U327" s="52"/>
      <c r="V327" s="52"/>
      <c r="W327" s="52"/>
      <c r="X327" s="52"/>
      <c r="Y327" s="52"/>
    </row>
    <row r="328" spans="3:25" ht="15.75" customHeight="1">
      <c r="C328" s="54"/>
      <c r="D328" s="52"/>
      <c r="E328" s="52"/>
      <c r="F328" s="52"/>
      <c r="G328" s="68"/>
      <c r="H328" s="68"/>
      <c r="I328" s="42"/>
      <c r="J328" s="53"/>
      <c r="K328" s="53"/>
      <c r="L328" s="54"/>
      <c r="M328" s="53"/>
      <c r="N328" s="42"/>
      <c r="O328" s="42"/>
      <c r="P328" s="73"/>
      <c r="Q328" s="73"/>
      <c r="R328" s="42"/>
      <c r="S328" s="53"/>
      <c r="T328" s="54"/>
      <c r="U328" s="52"/>
      <c r="V328" s="52"/>
      <c r="W328" s="52"/>
      <c r="X328" s="52"/>
      <c r="Y328" s="52"/>
    </row>
    <row r="329" spans="3:25" ht="15.75" customHeight="1">
      <c r="C329" s="54"/>
      <c r="D329" s="52"/>
      <c r="E329" s="52"/>
      <c r="F329" s="52"/>
      <c r="G329" s="68"/>
      <c r="H329" s="68"/>
      <c r="I329" s="42"/>
      <c r="J329" s="53"/>
      <c r="K329" s="53"/>
      <c r="L329" s="54"/>
      <c r="M329" s="53"/>
      <c r="N329" s="42"/>
      <c r="O329" s="42"/>
      <c r="P329" s="73"/>
      <c r="Q329" s="73"/>
      <c r="R329" s="42"/>
      <c r="S329" s="53"/>
      <c r="T329" s="54"/>
      <c r="U329" s="52"/>
      <c r="V329" s="52"/>
      <c r="W329" s="52"/>
      <c r="X329" s="52"/>
      <c r="Y329" s="52"/>
    </row>
    <row r="330" spans="3:25" ht="15.75" customHeight="1">
      <c r="C330" s="54"/>
      <c r="D330" s="52"/>
      <c r="E330" s="52"/>
      <c r="F330" s="52"/>
      <c r="G330" s="68"/>
      <c r="H330" s="68"/>
      <c r="I330" s="42"/>
      <c r="J330" s="53"/>
      <c r="K330" s="53"/>
      <c r="L330" s="54"/>
      <c r="M330" s="53"/>
      <c r="N330" s="42"/>
      <c r="O330" s="42"/>
      <c r="P330" s="73"/>
      <c r="Q330" s="73"/>
      <c r="R330" s="42"/>
      <c r="S330" s="53"/>
      <c r="T330" s="54"/>
      <c r="U330" s="52"/>
      <c r="V330" s="52"/>
      <c r="W330" s="52"/>
      <c r="X330" s="52"/>
      <c r="Y330" s="52"/>
    </row>
    <row r="331" spans="3:25" ht="15.75" customHeight="1">
      <c r="C331" s="54"/>
      <c r="D331" s="52"/>
      <c r="E331" s="52"/>
      <c r="F331" s="52"/>
      <c r="G331" s="68"/>
      <c r="H331" s="68"/>
      <c r="I331" s="42"/>
      <c r="J331" s="53"/>
      <c r="K331" s="53"/>
      <c r="L331" s="54"/>
      <c r="M331" s="53"/>
      <c r="N331" s="42"/>
      <c r="O331" s="42"/>
      <c r="P331" s="73"/>
      <c r="Q331" s="73"/>
      <c r="R331" s="42"/>
      <c r="S331" s="53"/>
      <c r="T331" s="54"/>
      <c r="U331" s="52"/>
      <c r="V331" s="52"/>
      <c r="W331" s="52"/>
      <c r="X331" s="52"/>
      <c r="Y331" s="52"/>
    </row>
    <row r="332" spans="3:25" ht="15.75" customHeight="1">
      <c r="C332" s="54"/>
      <c r="D332" s="52"/>
      <c r="E332" s="52"/>
      <c r="F332" s="52"/>
      <c r="G332" s="68"/>
      <c r="H332" s="68"/>
      <c r="I332" s="42"/>
      <c r="J332" s="53"/>
      <c r="K332" s="53"/>
      <c r="L332" s="54"/>
      <c r="M332" s="53"/>
      <c r="N332" s="42"/>
      <c r="O332" s="42"/>
      <c r="P332" s="73"/>
      <c r="Q332" s="73"/>
      <c r="R332" s="42"/>
      <c r="S332" s="53"/>
      <c r="T332" s="54"/>
      <c r="U332" s="52"/>
      <c r="V332" s="52"/>
      <c r="W332" s="52"/>
      <c r="X332" s="52"/>
      <c r="Y332" s="52"/>
    </row>
    <row r="333" spans="3:25" ht="15.75" customHeight="1">
      <c r="C333" s="54"/>
      <c r="D333" s="52"/>
      <c r="E333" s="52"/>
      <c r="F333" s="52"/>
      <c r="G333" s="68"/>
      <c r="H333" s="68"/>
      <c r="I333" s="42"/>
      <c r="J333" s="53"/>
      <c r="K333" s="53"/>
      <c r="L333" s="54"/>
      <c r="M333" s="53"/>
      <c r="N333" s="42"/>
      <c r="O333" s="42"/>
      <c r="P333" s="73"/>
      <c r="Q333" s="73"/>
      <c r="R333" s="42"/>
      <c r="S333" s="53"/>
      <c r="T333" s="54"/>
      <c r="U333" s="52"/>
      <c r="V333" s="52"/>
      <c r="W333" s="52"/>
      <c r="X333" s="52"/>
      <c r="Y333" s="52"/>
    </row>
    <row r="334" spans="3:25" ht="15.75" customHeight="1">
      <c r="C334" s="54"/>
      <c r="D334" s="52"/>
      <c r="E334" s="52"/>
      <c r="F334" s="52"/>
      <c r="G334" s="68"/>
      <c r="H334" s="68"/>
      <c r="I334" s="42"/>
      <c r="J334" s="53"/>
      <c r="K334" s="53"/>
      <c r="L334" s="54"/>
      <c r="M334" s="53"/>
      <c r="N334" s="42"/>
      <c r="O334" s="42"/>
      <c r="P334" s="73"/>
      <c r="Q334" s="73"/>
      <c r="R334" s="42"/>
      <c r="S334" s="53"/>
      <c r="T334" s="54"/>
      <c r="U334" s="52"/>
      <c r="V334" s="52"/>
      <c r="W334" s="52"/>
      <c r="X334" s="52"/>
      <c r="Y334" s="52"/>
    </row>
    <row r="335" spans="3:25" ht="15.75" customHeight="1">
      <c r="C335" s="54"/>
      <c r="D335" s="52"/>
      <c r="E335" s="52"/>
      <c r="F335" s="52"/>
      <c r="G335" s="68"/>
      <c r="H335" s="68"/>
      <c r="I335" s="42"/>
      <c r="J335" s="53"/>
      <c r="K335" s="53"/>
      <c r="L335" s="54"/>
      <c r="M335" s="53"/>
      <c r="N335" s="42"/>
      <c r="O335" s="42"/>
      <c r="P335" s="73"/>
      <c r="Q335" s="73"/>
      <c r="R335" s="42"/>
      <c r="S335" s="53"/>
      <c r="T335" s="54"/>
      <c r="U335" s="52"/>
      <c r="V335" s="52"/>
      <c r="W335" s="52"/>
      <c r="X335" s="52"/>
      <c r="Y335" s="52"/>
    </row>
    <row r="336" spans="3:25" ht="15.75" customHeight="1">
      <c r="C336" s="54"/>
      <c r="D336" s="52"/>
      <c r="E336" s="52"/>
      <c r="F336" s="52"/>
      <c r="G336" s="68"/>
      <c r="H336" s="68"/>
      <c r="I336" s="42"/>
      <c r="J336" s="53"/>
      <c r="K336" s="53"/>
      <c r="L336" s="54"/>
      <c r="M336" s="53"/>
      <c r="N336" s="42"/>
      <c r="O336" s="42"/>
      <c r="P336" s="73"/>
      <c r="Q336" s="73"/>
      <c r="R336" s="42"/>
      <c r="S336" s="53"/>
      <c r="T336" s="54"/>
      <c r="U336" s="52"/>
      <c r="V336" s="52"/>
      <c r="W336" s="52"/>
      <c r="X336" s="52"/>
      <c r="Y336" s="52"/>
    </row>
    <row r="337" spans="3:25" ht="15.75" customHeight="1">
      <c r="C337" s="54"/>
      <c r="D337" s="52"/>
      <c r="E337" s="52"/>
      <c r="F337" s="52"/>
      <c r="G337" s="68"/>
      <c r="H337" s="68"/>
      <c r="I337" s="42"/>
      <c r="J337" s="53"/>
      <c r="K337" s="53"/>
      <c r="L337" s="54"/>
      <c r="M337" s="53"/>
      <c r="N337" s="42"/>
      <c r="O337" s="42"/>
      <c r="P337" s="73"/>
      <c r="Q337" s="73"/>
      <c r="R337" s="42"/>
      <c r="S337" s="53"/>
      <c r="T337" s="54"/>
      <c r="U337" s="52"/>
      <c r="V337" s="52"/>
      <c r="W337" s="52"/>
      <c r="X337" s="52"/>
      <c r="Y337" s="52"/>
    </row>
    <row r="338" spans="3:25" ht="15.75" customHeight="1">
      <c r="C338" s="54"/>
      <c r="D338" s="52"/>
      <c r="E338" s="52"/>
      <c r="F338" s="52"/>
      <c r="G338" s="68"/>
      <c r="H338" s="68"/>
      <c r="I338" s="42"/>
      <c r="J338" s="53"/>
      <c r="K338" s="53"/>
      <c r="L338" s="54"/>
      <c r="M338" s="53"/>
      <c r="N338" s="42"/>
      <c r="O338" s="42"/>
      <c r="P338" s="73"/>
      <c r="Q338" s="73"/>
      <c r="R338" s="42"/>
      <c r="S338" s="53"/>
      <c r="T338" s="54"/>
      <c r="U338" s="52"/>
      <c r="V338" s="52"/>
      <c r="W338" s="52"/>
      <c r="X338" s="52"/>
      <c r="Y338" s="52"/>
    </row>
    <row r="339" spans="3:25" ht="15.75" customHeight="1">
      <c r="C339" s="54"/>
      <c r="D339" s="52"/>
      <c r="E339" s="52"/>
      <c r="F339" s="52"/>
      <c r="G339" s="68"/>
      <c r="H339" s="68"/>
      <c r="I339" s="42"/>
      <c r="J339" s="53"/>
      <c r="K339" s="53"/>
      <c r="L339" s="54"/>
      <c r="M339" s="53"/>
      <c r="N339" s="42"/>
      <c r="O339" s="42"/>
      <c r="P339" s="73"/>
      <c r="Q339" s="73"/>
      <c r="R339" s="42"/>
      <c r="S339" s="53"/>
      <c r="T339" s="54"/>
      <c r="U339" s="52"/>
      <c r="V339" s="52"/>
      <c r="W339" s="52"/>
      <c r="X339" s="52"/>
      <c r="Y339" s="52"/>
    </row>
    <row r="340" spans="3:25" ht="15.75" customHeight="1">
      <c r="C340" s="54"/>
      <c r="D340" s="52"/>
      <c r="E340" s="52"/>
      <c r="F340" s="52"/>
      <c r="G340" s="68"/>
      <c r="H340" s="68"/>
      <c r="I340" s="42"/>
      <c r="J340" s="53"/>
      <c r="K340" s="53"/>
      <c r="L340" s="54"/>
      <c r="M340" s="53"/>
      <c r="N340" s="42"/>
      <c r="O340" s="42"/>
      <c r="P340" s="73"/>
      <c r="Q340" s="73"/>
      <c r="R340" s="42"/>
      <c r="S340" s="53"/>
      <c r="T340" s="54"/>
      <c r="U340" s="52"/>
      <c r="V340" s="52"/>
      <c r="W340" s="52"/>
      <c r="X340" s="52"/>
      <c r="Y340" s="52"/>
    </row>
    <row r="341" spans="3:25" ht="15.75" customHeight="1">
      <c r="C341" s="54"/>
      <c r="D341" s="52"/>
      <c r="E341" s="52"/>
      <c r="F341" s="52"/>
      <c r="G341" s="68"/>
      <c r="H341" s="68"/>
      <c r="I341" s="42"/>
      <c r="J341" s="53"/>
      <c r="K341" s="53"/>
      <c r="L341" s="54"/>
      <c r="M341" s="53"/>
      <c r="N341" s="42"/>
      <c r="O341" s="42"/>
      <c r="P341" s="73"/>
      <c r="Q341" s="73"/>
      <c r="R341" s="42"/>
      <c r="S341" s="53"/>
      <c r="T341" s="54"/>
      <c r="U341" s="52"/>
      <c r="V341" s="52"/>
      <c r="W341" s="52"/>
      <c r="X341" s="52"/>
      <c r="Y341" s="52"/>
    </row>
    <row r="342" spans="3:25" ht="15.75" customHeight="1">
      <c r="C342" s="54"/>
      <c r="D342" s="52"/>
      <c r="E342" s="52"/>
      <c r="F342" s="52"/>
      <c r="G342" s="68"/>
      <c r="H342" s="68"/>
      <c r="I342" s="42"/>
      <c r="J342" s="53"/>
      <c r="K342" s="53"/>
      <c r="L342" s="54"/>
      <c r="M342" s="53"/>
      <c r="N342" s="42"/>
      <c r="O342" s="42"/>
      <c r="P342" s="73"/>
      <c r="Q342" s="73"/>
      <c r="R342" s="42"/>
      <c r="S342" s="53"/>
      <c r="T342" s="54"/>
      <c r="U342" s="52"/>
      <c r="V342" s="52"/>
      <c r="W342" s="52"/>
      <c r="X342" s="52"/>
      <c r="Y342" s="52"/>
    </row>
    <row r="343" spans="3:25" ht="15.75" customHeight="1">
      <c r="C343" s="54"/>
      <c r="D343" s="52"/>
      <c r="E343" s="52"/>
      <c r="F343" s="52"/>
      <c r="G343" s="68"/>
      <c r="H343" s="68"/>
      <c r="I343" s="42"/>
      <c r="J343" s="53"/>
      <c r="K343" s="53"/>
      <c r="L343" s="54"/>
      <c r="M343" s="53"/>
      <c r="N343" s="42"/>
      <c r="O343" s="42"/>
      <c r="P343" s="73"/>
      <c r="Q343" s="73"/>
      <c r="R343" s="42"/>
      <c r="S343" s="53"/>
      <c r="T343" s="54"/>
      <c r="U343" s="52"/>
      <c r="V343" s="52"/>
      <c r="W343" s="52"/>
      <c r="X343" s="52"/>
      <c r="Y343" s="52"/>
    </row>
    <row r="344" spans="3:25" ht="15.75" customHeight="1">
      <c r="C344" s="54"/>
      <c r="D344" s="52"/>
      <c r="E344" s="52"/>
      <c r="F344" s="52"/>
      <c r="G344" s="68"/>
      <c r="H344" s="68"/>
      <c r="I344" s="42"/>
      <c r="J344" s="53"/>
      <c r="K344" s="53"/>
      <c r="L344" s="54"/>
      <c r="M344" s="53"/>
      <c r="N344" s="42"/>
      <c r="O344" s="42"/>
      <c r="P344" s="73"/>
      <c r="Q344" s="73"/>
      <c r="R344" s="42"/>
      <c r="S344" s="53"/>
      <c r="T344" s="54"/>
      <c r="U344" s="52"/>
      <c r="V344" s="52"/>
      <c r="W344" s="52"/>
      <c r="X344" s="52"/>
      <c r="Y344" s="52"/>
    </row>
    <row r="345" spans="3:25" ht="15.75" customHeight="1">
      <c r="C345" s="54"/>
      <c r="D345" s="52"/>
      <c r="E345" s="52"/>
      <c r="F345" s="52"/>
      <c r="G345" s="68"/>
      <c r="H345" s="68"/>
      <c r="I345" s="42"/>
      <c r="J345" s="53"/>
      <c r="K345" s="53"/>
      <c r="L345" s="54"/>
      <c r="M345" s="53"/>
      <c r="N345" s="42"/>
      <c r="O345" s="42"/>
      <c r="P345" s="73"/>
      <c r="Q345" s="73"/>
      <c r="R345" s="42"/>
      <c r="S345" s="53"/>
      <c r="T345" s="54"/>
      <c r="U345" s="52"/>
      <c r="V345" s="52"/>
      <c r="W345" s="52"/>
      <c r="X345" s="52"/>
      <c r="Y345" s="52"/>
    </row>
    <row r="346" spans="3:25" ht="15.75" customHeight="1">
      <c r="C346" s="54"/>
      <c r="D346" s="52"/>
      <c r="E346" s="52"/>
      <c r="F346" s="52"/>
      <c r="G346" s="68"/>
      <c r="H346" s="68"/>
      <c r="I346" s="42"/>
      <c r="J346" s="53"/>
      <c r="K346" s="53"/>
      <c r="L346" s="54"/>
      <c r="M346" s="53"/>
      <c r="N346" s="42"/>
      <c r="O346" s="42"/>
      <c r="P346" s="73"/>
      <c r="Q346" s="73"/>
      <c r="R346" s="42"/>
      <c r="S346" s="53"/>
      <c r="T346" s="54"/>
      <c r="U346" s="52"/>
      <c r="V346" s="52"/>
      <c r="W346" s="52"/>
      <c r="X346" s="52"/>
      <c r="Y346" s="52"/>
    </row>
    <row r="347" spans="3:25" ht="15.75" customHeight="1">
      <c r="C347" s="54"/>
      <c r="D347" s="52"/>
      <c r="E347" s="52"/>
      <c r="F347" s="52"/>
      <c r="G347" s="68"/>
      <c r="H347" s="68"/>
      <c r="I347" s="42"/>
      <c r="J347" s="53"/>
      <c r="K347" s="53"/>
      <c r="L347" s="54"/>
      <c r="M347" s="53"/>
      <c r="N347" s="42"/>
      <c r="O347" s="42"/>
      <c r="P347" s="73"/>
      <c r="Q347" s="73"/>
      <c r="R347" s="42"/>
      <c r="S347" s="53"/>
      <c r="T347" s="54"/>
      <c r="U347" s="52"/>
      <c r="V347" s="52"/>
      <c r="W347" s="52"/>
      <c r="X347" s="52"/>
      <c r="Y347" s="52"/>
    </row>
    <row r="348" spans="3:25" ht="15.75" customHeight="1">
      <c r="C348" s="54"/>
      <c r="D348" s="52"/>
      <c r="E348" s="52"/>
      <c r="F348" s="52"/>
      <c r="G348" s="68"/>
      <c r="H348" s="68"/>
      <c r="I348" s="42"/>
      <c r="J348" s="53"/>
      <c r="K348" s="53"/>
      <c r="L348" s="54"/>
      <c r="M348" s="53"/>
      <c r="N348" s="42"/>
      <c r="O348" s="42"/>
      <c r="P348" s="73"/>
      <c r="Q348" s="73"/>
      <c r="R348" s="42"/>
      <c r="S348" s="53"/>
      <c r="T348" s="54"/>
      <c r="U348" s="52"/>
      <c r="V348" s="52"/>
      <c r="W348" s="52"/>
      <c r="X348" s="52"/>
      <c r="Y348" s="52"/>
    </row>
    <row r="349" spans="3:25" ht="15.75" customHeight="1">
      <c r="C349" s="54"/>
      <c r="D349" s="52"/>
      <c r="E349" s="52"/>
      <c r="F349" s="52"/>
      <c r="G349" s="68"/>
      <c r="H349" s="68"/>
      <c r="I349" s="42"/>
      <c r="J349" s="53"/>
      <c r="K349" s="53"/>
      <c r="L349" s="54"/>
      <c r="M349" s="53"/>
      <c r="N349" s="42"/>
      <c r="O349" s="42"/>
      <c r="P349" s="73"/>
      <c r="Q349" s="73"/>
      <c r="R349" s="42"/>
      <c r="S349" s="53"/>
      <c r="T349" s="54"/>
      <c r="U349" s="52"/>
      <c r="V349" s="52"/>
      <c r="W349" s="52"/>
      <c r="X349" s="52"/>
      <c r="Y349" s="52"/>
    </row>
    <row r="350" spans="3:25" ht="15.75" customHeight="1">
      <c r="C350" s="54"/>
      <c r="D350" s="52"/>
      <c r="E350" s="52"/>
      <c r="F350" s="52"/>
      <c r="G350" s="68"/>
      <c r="H350" s="68"/>
      <c r="I350" s="42"/>
      <c r="J350" s="53"/>
      <c r="K350" s="53"/>
      <c r="L350" s="54"/>
      <c r="M350" s="53"/>
      <c r="N350" s="42"/>
      <c r="O350" s="42"/>
      <c r="P350" s="73"/>
      <c r="Q350" s="73"/>
      <c r="R350" s="42"/>
      <c r="S350" s="53"/>
      <c r="T350" s="54"/>
      <c r="U350" s="52"/>
      <c r="V350" s="52"/>
      <c r="W350" s="52"/>
      <c r="X350" s="52"/>
      <c r="Y350" s="52"/>
    </row>
    <row r="351" spans="3:25" ht="15.75" customHeight="1">
      <c r="C351" s="54"/>
      <c r="D351" s="52"/>
      <c r="E351" s="52"/>
      <c r="F351" s="52"/>
      <c r="G351" s="68"/>
      <c r="H351" s="68"/>
      <c r="I351" s="42"/>
      <c r="J351" s="53"/>
      <c r="K351" s="53"/>
      <c r="L351" s="54"/>
      <c r="M351" s="53"/>
      <c r="N351" s="42"/>
      <c r="O351" s="42"/>
      <c r="P351" s="73"/>
      <c r="Q351" s="73"/>
      <c r="R351" s="42"/>
      <c r="S351" s="53"/>
      <c r="T351" s="54"/>
      <c r="U351" s="52"/>
      <c r="V351" s="52"/>
      <c r="W351" s="52"/>
      <c r="X351" s="52"/>
      <c r="Y351" s="52"/>
    </row>
    <row r="352" spans="3:25" ht="15.75" customHeight="1">
      <c r="C352" s="54"/>
      <c r="D352" s="52"/>
      <c r="E352" s="52"/>
      <c r="F352" s="52"/>
      <c r="G352" s="68"/>
      <c r="H352" s="68"/>
      <c r="I352" s="42"/>
      <c r="J352" s="53"/>
      <c r="K352" s="53"/>
      <c r="L352" s="54"/>
      <c r="M352" s="53"/>
      <c r="N352" s="42"/>
      <c r="O352" s="42"/>
      <c r="P352" s="73"/>
      <c r="Q352" s="73"/>
      <c r="R352" s="42"/>
      <c r="S352" s="53"/>
      <c r="T352" s="54"/>
      <c r="U352" s="52"/>
      <c r="V352" s="52"/>
      <c r="W352" s="52"/>
      <c r="X352" s="52"/>
      <c r="Y352" s="52"/>
    </row>
    <row r="353" spans="3:25" ht="15.75" customHeight="1">
      <c r="C353" s="54"/>
      <c r="D353" s="52"/>
      <c r="E353" s="52"/>
      <c r="F353" s="52"/>
      <c r="G353" s="68"/>
      <c r="H353" s="68"/>
      <c r="I353" s="42"/>
      <c r="J353" s="53"/>
      <c r="K353" s="53"/>
      <c r="L353" s="54"/>
      <c r="M353" s="53"/>
      <c r="N353" s="42"/>
      <c r="O353" s="42"/>
      <c r="P353" s="73"/>
      <c r="Q353" s="73"/>
      <c r="R353" s="42"/>
      <c r="S353" s="53"/>
      <c r="T353" s="54"/>
      <c r="U353" s="52"/>
      <c r="V353" s="52"/>
      <c r="W353" s="52"/>
      <c r="X353" s="52"/>
      <c r="Y353" s="52"/>
    </row>
    <row r="354" spans="3:25" ht="15.75" customHeight="1">
      <c r="C354" s="54"/>
      <c r="D354" s="52"/>
      <c r="E354" s="52"/>
      <c r="F354" s="52"/>
      <c r="G354" s="68"/>
      <c r="H354" s="68"/>
      <c r="I354" s="42"/>
      <c r="J354" s="53"/>
      <c r="K354" s="53"/>
      <c r="L354" s="54"/>
      <c r="M354" s="53"/>
      <c r="N354" s="42"/>
      <c r="O354" s="42"/>
      <c r="P354" s="73"/>
      <c r="Q354" s="73"/>
      <c r="R354" s="42"/>
      <c r="S354" s="53"/>
      <c r="T354" s="54"/>
      <c r="U354" s="52"/>
      <c r="V354" s="52"/>
      <c r="W354" s="52"/>
      <c r="X354" s="52"/>
      <c r="Y354" s="52"/>
    </row>
    <row r="355" spans="3:25" ht="15.75" customHeight="1">
      <c r="C355" s="54"/>
      <c r="D355" s="52"/>
      <c r="E355" s="52"/>
      <c r="F355" s="52"/>
      <c r="G355" s="68"/>
      <c r="H355" s="68"/>
      <c r="I355" s="42"/>
      <c r="J355" s="53"/>
      <c r="K355" s="53"/>
      <c r="L355" s="54"/>
      <c r="M355" s="53"/>
      <c r="N355" s="42"/>
      <c r="O355" s="42"/>
      <c r="P355" s="73"/>
      <c r="Q355" s="73"/>
      <c r="R355" s="42"/>
      <c r="S355" s="53"/>
      <c r="T355" s="54"/>
      <c r="U355" s="52"/>
      <c r="V355" s="52"/>
      <c r="W355" s="52"/>
      <c r="X355" s="52"/>
      <c r="Y355" s="52"/>
    </row>
    <row r="356" spans="3:25" ht="15.75" customHeight="1">
      <c r="C356" s="54"/>
      <c r="D356" s="52"/>
      <c r="E356" s="52"/>
      <c r="F356" s="52"/>
      <c r="G356" s="68"/>
      <c r="H356" s="68"/>
      <c r="I356" s="42"/>
      <c r="J356" s="53"/>
      <c r="K356" s="53"/>
      <c r="L356" s="54"/>
      <c r="M356" s="53"/>
      <c r="N356" s="42"/>
      <c r="O356" s="42"/>
      <c r="P356" s="73"/>
      <c r="Q356" s="73"/>
      <c r="R356" s="42"/>
      <c r="S356" s="53"/>
      <c r="T356" s="54"/>
      <c r="U356" s="52"/>
      <c r="V356" s="52"/>
      <c r="W356" s="52"/>
      <c r="X356" s="52"/>
      <c r="Y356" s="52"/>
    </row>
    <row r="357" spans="3:25" ht="15.75" customHeight="1">
      <c r="C357" s="54"/>
      <c r="D357" s="52"/>
      <c r="E357" s="52"/>
      <c r="F357" s="52"/>
      <c r="G357" s="68"/>
      <c r="H357" s="68"/>
      <c r="I357" s="42"/>
      <c r="J357" s="53"/>
      <c r="K357" s="53"/>
      <c r="L357" s="54"/>
      <c r="M357" s="53"/>
      <c r="N357" s="42"/>
      <c r="O357" s="42"/>
      <c r="P357" s="73"/>
      <c r="Q357" s="73"/>
      <c r="R357" s="42"/>
      <c r="S357" s="53"/>
      <c r="T357" s="54"/>
      <c r="U357" s="52"/>
      <c r="V357" s="52"/>
      <c r="W357" s="52"/>
      <c r="X357" s="52"/>
      <c r="Y357" s="52"/>
    </row>
    <row r="358" spans="3:25" ht="15.75" customHeight="1">
      <c r="C358" s="54"/>
      <c r="D358" s="52"/>
      <c r="E358" s="52"/>
      <c r="F358" s="52"/>
      <c r="G358" s="68"/>
      <c r="H358" s="68"/>
      <c r="I358" s="42"/>
      <c r="J358" s="53"/>
      <c r="K358" s="53"/>
      <c r="L358" s="54"/>
      <c r="M358" s="53"/>
      <c r="N358" s="42"/>
      <c r="O358" s="42"/>
      <c r="P358" s="73"/>
      <c r="Q358" s="73"/>
      <c r="R358" s="42"/>
      <c r="S358" s="53"/>
      <c r="T358" s="54"/>
      <c r="U358" s="52"/>
      <c r="V358" s="52"/>
      <c r="W358" s="52"/>
      <c r="X358" s="52"/>
      <c r="Y358" s="52"/>
    </row>
    <row r="359" spans="3:25" ht="15.75" customHeight="1">
      <c r="C359" s="54"/>
      <c r="D359" s="52"/>
      <c r="E359" s="52"/>
      <c r="F359" s="52"/>
      <c r="G359" s="68"/>
      <c r="H359" s="68"/>
      <c r="I359" s="42"/>
      <c r="J359" s="53"/>
      <c r="K359" s="53"/>
      <c r="L359" s="54"/>
      <c r="M359" s="53"/>
      <c r="N359" s="42"/>
      <c r="O359" s="42"/>
      <c r="P359" s="73"/>
      <c r="Q359" s="73"/>
      <c r="R359" s="42"/>
      <c r="S359" s="53"/>
      <c r="T359" s="54"/>
      <c r="U359" s="52"/>
      <c r="V359" s="52"/>
      <c r="W359" s="52"/>
      <c r="X359" s="52"/>
      <c r="Y359" s="52"/>
    </row>
    <row r="360" spans="3:25" ht="15.75" customHeight="1">
      <c r="C360" s="54"/>
      <c r="D360" s="52"/>
      <c r="E360" s="52"/>
      <c r="F360" s="52"/>
      <c r="G360" s="68"/>
      <c r="H360" s="68"/>
      <c r="I360" s="42"/>
      <c r="J360" s="53"/>
      <c r="K360" s="53"/>
      <c r="L360" s="54"/>
      <c r="M360" s="53"/>
      <c r="N360" s="42"/>
      <c r="O360" s="42"/>
      <c r="P360" s="73"/>
      <c r="Q360" s="73"/>
      <c r="R360" s="42"/>
      <c r="S360" s="53"/>
      <c r="T360" s="54"/>
      <c r="U360" s="52"/>
      <c r="V360" s="52"/>
      <c r="W360" s="52"/>
      <c r="X360" s="52"/>
      <c r="Y360" s="52"/>
    </row>
    <row r="361" spans="3:25" ht="15.75" customHeight="1">
      <c r="C361" s="54"/>
      <c r="D361" s="52"/>
      <c r="E361" s="52"/>
      <c r="F361" s="52"/>
      <c r="G361" s="68"/>
      <c r="H361" s="68"/>
      <c r="I361" s="42"/>
      <c r="J361" s="53"/>
      <c r="K361" s="53"/>
      <c r="L361" s="54"/>
      <c r="M361" s="53"/>
      <c r="N361" s="42"/>
      <c r="O361" s="42"/>
      <c r="P361" s="73"/>
      <c r="Q361" s="73"/>
      <c r="R361" s="42"/>
      <c r="S361" s="53"/>
      <c r="T361" s="54"/>
      <c r="U361" s="52"/>
      <c r="V361" s="52"/>
      <c r="W361" s="52"/>
      <c r="X361" s="52"/>
      <c r="Y361" s="52"/>
    </row>
    <row r="362" spans="3:25" ht="15.75" customHeight="1">
      <c r="C362" s="54"/>
      <c r="D362" s="52"/>
      <c r="E362" s="52"/>
      <c r="F362" s="52"/>
      <c r="G362" s="68"/>
      <c r="H362" s="68"/>
      <c r="I362" s="42"/>
      <c r="J362" s="53"/>
      <c r="K362" s="53"/>
      <c r="L362" s="54"/>
      <c r="M362" s="53"/>
      <c r="N362" s="42"/>
      <c r="O362" s="42"/>
      <c r="P362" s="73"/>
      <c r="Q362" s="73"/>
      <c r="R362" s="42"/>
      <c r="S362" s="53"/>
      <c r="T362" s="54"/>
      <c r="U362" s="52"/>
      <c r="V362" s="52"/>
      <c r="W362" s="52"/>
      <c r="X362" s="52"/>
      <c r="Y362" s="52"/>
    </row>
    <row r="363" spans="3:25" ht="15.75" customHeight="1">
      <c r="C363" s="54"/>
      <c r="D363" s="52"/>
      <c r="E363" s="52"/>
      <c r="F363" s="52"/>
      <c r="G363" s="68"/>
      <c r="H363" s="68"/>
      <c r="I363" s="42"/>
      <c r="J363" s="53"/>
      <c r="K363" s="53"/>
      <c r="L363" s="54"/>
      <c r="M363" s="53"/>
      <c r="N363" s="42"/>
      <c r="O363" s="42"/>
      <c r="P363" s="73"/>
      <c r="Q363" s="73"/>
      <c r="R363" s="42"/>
      <c r="S363" s="53"/>
      <c r="T363" s="54"/>
      <c r="U363" s="52"/>
      <c r="V363" s="52"/>
      <c r="W363" s="52"/>
      <c r="X363" s="52"/>
      <c r="Y363" s="52"/>
    </row>
    <row r="364" spans="3:25" ht="15.75" customHeight="1">
      <c r="C364" s="54"/>
      <c r="D364" s="52"/>
      <c r="E364" s="52"/>
      <c r="F364" s="52"/>
      <c r="G364" s="68"/>
      <c r="H364" s="68"/>
      <c r="I364" s="42"/>
      <c r="J364" s="53"/>
      <c r="K364" s="53"/>
      <c r="L364" s="54"/>
      <c r="M364" s="53"/>
      <c r="N364" s="42"/>
      <c r="O364" s="42"/>
      <c r="P364" s="73"/>
      <c r="Q364" s="73"/>
      <c r="R364" s="42"/>
      <c r="S364" s="53"/>
      <c r="T364" s="54"/>
      <c r="U364" s="52"/>
      <c r="V364" s="52"/>
      <c r="W364" s="52"/>
      <c r="X364" s="52"/>
      <c r="Y364" s="52"/>
    </row>
    <row r="365" spans="3:25" ht="15.75" customHeight="1">
      <c r="C365" s="54"/>
      <c r="D365" s="52"/>
      <c r="E365" s="52"/>
      <c r="F365" s="52"/>
      <c r="G365" s="68"/>
      <c r="H365" s="68"/>
      <c r="I365" s="42"/>
      <c r="J365" s="53"/>
      <c r="K365" s="53"/>
      <c r="L365" s="54"/>
      <c r="M365" s="53"/>
      <c r="N365" s="42"/>
      <c r="O365" s="42"/>
      <c r="P365" s="73"/>
      <c r="Q365" s="73"/>
      <c r="R365" s="42"/>
      <c r="S365" s="53"/>
      <c r="T365" s="54"/>
      <c r="U365" s="52"/>
      <c r="V365" s="52"/>
      <c r="W365" s="52"/>
      <c r="X365" s="52"/>
      <c r="Y365" s="52"/>
    </row>
    <row r="366" spans="3:25" ht="15.75" customHeight="1">
      <c r="C366" s="54"/>
      <c r="D366" s="52"/>
      <c r="E366" s="52"/>
      <c r="F366" s="52"/>
      <c r="G366" s="68"/>
      <c r="H366" s="68"/>
      <c r="I366" s="42"/>
      <c r="J366" s="53"/>
      <c r="K366" s="53"/>
      <c r="L366" s="54"/>
      <c r="M366" s="53"/>
      <c r="N366" s="42"/>
      <c r="O366" s="42"/>
      <c r="P366" s="73"/>
      <c r="Q366" s="73"/>
      <c r="R366" s="42"/>
      <c r="S366" s="53"/>
      <c r="T366" s="54"/>
      <c r="U366" s="52"/>
      <c r="V366" s="52"/>
      <c r="W366" s="52"/>
      <c r="X366" s="52"/>
      <c r="Y366" s="52"/>
    </row>
    <row r="367" spans="3:25" ht="15.75" customHeight="1">
      <c r="C367" s="54"/>
      <c r="D367" s="52"/>
      <c r="E367" s="52"/>
      <c r="F367" s="52"/>
      <c r="G367" s="68"/>
      <c r="H367" s="68"/>
      <c r="I367" s="42"/>
      <c r="J367" s="53"/>
      <c r="K367" s="53"/>
      <c r="L367" s="54"/>
      <c r="M367" s="53"/>
      <c r="N367" s="42"/>
      <c r="O367" s="42"/>
      <c r="P367" s="73"/>
      <c r="Q367" s="73"/>
      <c r="R367" s="42"/>
      <c r="S367" s="53"/>
      <c r="T367" s="54"/>
      <c r="U367" s="52"/>
      <c r="V367" s="52"/>
      <c r="W367" s="52"/>
      <c r="X367" s="52"/>
      <c r="Y367" s="52"/>
    </row>
    <row r="368" spans="3:25" ht="15.75" customHeight="1">
      <c r="C368" s="54"/>
      <c r="D368" s="52"/>
      <c r="E368" s="52"/>
      <c r="F368" s="52"/>
      <c r="G368" s="68"/>
      <c r="H368" s="68"/>
      <c r="I368" s="42"/>
      <c r="J368" s="53"/>
      <c r="K368" s="53"/>
      <c r="L368" s="54"/>
      <c r="M368" s="53"/>
      <c r="N368" s="42"/>
      <c r="O368" s="42"/>
      <c r="P368" s="73"/>
      <c r="Q368" s="73"/>
      <c r="R368" s="42"/>
      <c r="S368" s="53"/>
      <c r="T368" s="54"/>
      <c r="U368" s="52"/>
      <c r="V368" s="52"/>
      <c r="W368" s="52"/>
      <c r="X368" s="52"/>
      <c r="Y368" s="52"/>
    </row>
    <row r="369" spans="3:25" ht="15.75" customHeight="1">
      <c r="C369" s="54"/>
      <c r="D369" s="52"/>
      <c r="E369" s="52"/>
      <c r="F369" s="52"/>
      <c r="G369" s="68"/>
      <c r="H369" s="68"/>
      <c r="I369" s="42"/>
      <c r="J369" s="53"/>
      <c r="K369" s="53"/>
      <c r="L369" s="54"/>
      <c r="M369" s="53"/>
      <c r="N369" s="42"/>
      <c r="O369" s="42"/>
      <c r="P369" s="73"/>
      <c r="Q369" s="73"/>
      <c r="R369" s="42"/>
      <c r="S369" s="53"/>
      <c r="T369" s="54"/>
      <c r="U369" s="52"/>
      <c r="V369" s="52"/>
      <c r="W369" s="52"/>
      <c r="X369" s="52"/>
      <c r="Y369" s="52"/>
    </row>
    <row r="370" spans="3:25" ht="15.75" customHeight="1">
      <c r="C370" s="54"/>
      <c r="D370" s="52"/>
      <c r="E370" s="52"/>
      <c r="F370" s="52"/>
      <c r="G370" s="68"/>
      <c r="H370" s="68"/>
      <c r="I370" s="42"/>
      <c r="J370" s="53"/>
      <c r="K370" s="53"/>
      <c r="L370" s="54"/>
      <c r="M370" s="53"/>
      <c r="N370" s="42"/>
      <c r="O370" s="42"/>
      <c r="P370" s="73"/>
      <c r="Q370" s="73"/>
      <c r="R370" s="42"/>
      <c r="S370" s="53"/>
      <c r="T370" s="54"/>
      <c r="U370" s="52"/>
      <c r="V370" s="52"/>
      <c r="W370" s="52"/>
      <c r="X370" s="52"/>
      <c r="Y370" s="52"/>
    </row>
    <row r="371" spans="3:25" ht="15.75" customHeight="1">
      <c r="C371" s="54"/>
      <c r="D371" s="52"/>
      <c r="E371" s="52"/>
      <c r="F371" s="52"/>
      <c r="G371" s="68"/>
      <c r="H371" s="68"/>
      <c r="I371" s="42"/>
      <c r="J371" s="53"/>
      <c r="K371" s="53"/>
      <c r="L371" s="54"/>
      <c r="M371" s="53"/>
      <c r="N371" s="42"/>
      <c r="O371" s="42"/>
      <c r="P371" s="73"/>
      <c r="Q371" s="73"/>
      <c r="R371" s="42"/>
      <c r="S371" s="53"/>
      <c r="T371" s="54"/>
      <c r="U371" s="52"/>
      <c r="V371" s="52"/>
      <c r="W371" s="52"/>
      <c r="X371" s="52"/>
      <c r="Y371" s="52"/>
    </row>
    <row r="372" spans="3:25" ht="15.75" customHeight="1">
      <c r="C372" s="54"/>
      <c r="D372" s="52"/>
      <c r="E372" s="52"/>
      <c r="F372" s="52"/>
      <c r="G372" s="68"/>
      <c r="H372" s="68"/>
      <c r="I372" s="42"/>
      <c r="J372" s="53"/>
      <c r="K372" s="53"/>
      <c r="L372" s="54"/>
      <c r="M372" s="53"/>
      <c r="N372" s="42"/>
      <c r="O372" s="42"/>
      <c r="P372" s="73"/>
      <c r="Q372" s="73"/>
      <c r="R372" s="42"/>
      <c r="S372" s="53"/>
      <c r="T372" s="54"/>
      <c r="U372" s="52"/>
      <c r="V372" s="52"/>
      <c r="W372" s="52"/>
      <c r="X372" s="52"/>
      <c r="Y372" s="52"/>
    </row>
    <row r="373" spans="3:25" ht="15.75" customHeight="1">
      <c r="C373" s="54"/>
      <c r="D373" s="52"/>
      <c r="E373" s="52"/>
      <c r="F373" s="52"/>
      <c r="G373" s="68"/>
      <c r="H373" s="68"/>
      <c r="I373" s="42"/>
      <c r="J373" s="53"/>
      <c r="K373" s="53"/>
      <c r="L373" s="54"/>
      <c r="M373" s="53"/>
      <c r="N373" s="42"/>
      <c r="O373" s="42"/>
      <c r="P373" s="73"/>
      <c r="Q373" s="73"/>
      <c r="R373" s="42"/>
      <c r="S373" s="53"/>
      <c r="T373" s="54"/>
      <c r="U373" s="52"/>
      <c r="V373" s="52"/>
      <c r="W373" s="52"/>
      <c r="X373" s="52"/>
      <c r="Y373" s="52"/>
    </row>
    <row r="374" spans="3:25" ht="15.75" customHeight="1">
      <c r="C374" s="54"/>
      <c r="D374" s="52"/>
      <c r="E374" s="52"/>
      <c r="F374" s="52"/>
      <c r="G374" s="68"/>
      <c r="H374" s="68"/>
      <c r="I374" s="42"/>
      <c r="J374" s="53"/>
      <c r="K374" s="53"/>
      <c r="L374" s="54"/>
      <c r="M374" s="53"/>
      <c r="N374" s="42"/>
      <c r="O374" s="42"/>
      <c r="P374" s="73"/>
      <c r="Q374" s="73"/>
      <c r="R374" s="42"/>
      <c r="S374" s="53"/>
      <c r="T374" s="54"/>
      <c r="U374" s="52"/>
      <c r="V374" s="52"/>
      <c r="W374" s="52"/>
      <c r="X374" s="52"/>
      <c r="Y374" s="52"/>
    </row>
    <row r="375" spans="3:25" ht="15.75" customHeight="1">
      <c r="C375" s="54"/>
      <c r="D375" s="52"/>
      <c r="E375" s="52"/>
      <c r="F375" s="52"/>
      <c r="G375" s="68"/>
      <c r="H375" s="68"/>
      <c r="I375" s="42"/>
      <c r="J375" s="53"/>
      <c r="K375" s="53"/>
      <c r="L375" s="54"/>
      <c r="M375" s="53"/>
      <c r="N375" s="42"/>
      <c r="O375" s="42"/>
      <c r="P375" s="73"/>
      <c r="Q375" s="73"/>
      <c r="R375" s="42"/>
      <c r="S375" s="53"/>
      <c r="T375" s="54"/>
      <c r="U375" s="52"/>
      <c r="V375" s="52"/>
      <c r="W375" s="52"/>
      <c r="X375" s="52"/>
      <c r="Y375" s="52"/>
    </row>
    <row r="376" spans="3:25" ht="15.75" customHeight="1">
      <c r="C376" s="54"/>
      <c r="D376" s="52"/>
      <c r="E376" s="52"/>
      <c r="F376" s="52"/>
      <c r="G376" s="68"/>
      <c r="H376" s="68"/>
      <c r="I376" s="42"/>
      <c r="J376" s="53"/>
      <c r="K376" s="53"/>
      <c r="L376" s="54"/>
      <c r="M376" s="53"/>
      <c r="N376" s="42"/>
      <c r="O376" s="42"/>
      <c r="P376" s="73"/>
      <c r="Q376" s="73"/>
      <c r="R376" s="42"/>
      <c r="S376" s="53"/>
      <c r="T376" s="54"/>
      <c r="U376" s="52"/>
      <c r="V376" s="52"/>
      <c r="W376" s="52"/>
      <c r="X376" s="52"/>
      <c r="Y376" s="52"/>
    </row>
    <row r="377" spans="3:25" ht="15.75" customHeight="1">
      <c r="C377" s="54"/>
      <c r="D377" s="52"/>
      <c r="E377" s="52"/>
      <c r="F377" s="52"/>
      <c r="G377" s="68"/>
      <c r="H377" s="68"/>
      <c r="I377" s="42"/>
      <c r="J377" s="53"/>
      <c r="K377" s="53"/>
      <c r="L377" s="54"/>
      <c r="M377" s="53"/>
      <c r="N377" s="42"/>
      <c r="O377" s="42"/>
      <c r="P377" s="73"/>
      <c r="Q377" s="73"/>
      <c r="R377" s="42"/>
      <c r="S377" s="53"/>
      <c r="T377" s="54"/>
      <c r="U377" s="52"/>
      <c r="V377" s="52"/>
      <c r="W377" s="52"/>
      <c r="X377" s="52"/>
      <c r="Y377" s="52"/>
    </row>
    <row r="378" spans="3:25" ht="15.75" customHeight="1">
      <c r="C378" s="54"/>
      <c r="D378" s="52"/>
      <c r="E378" s="52"/>
      <c r="F378" s="52"/>
      <c r="G378" s="68"/>
      <c r="H378" s="68"/>
      <c r="I378" s="42"/>
      <c r="J378" s="53"/>
      <c r="K378" s="53"/>
      <c r="L378" s="54"/>
      <c r="M378" s="53"/>
      <c r="N378" s="42"/>
      <c r="O378" s="42"/>
      <c r="P378" s="73"/>
      <c r="Q378" s="73"/>
      <c r="R378" s="42"/>
      <c r="S378" s="53"/>
      <c r="T378" s="54"/>
      <c r="U378" s="52"/>
      <c r="V378" s="52"/>
      <c r="W378" s="52"/>
      <c r="X378" s="52"/>
      <c r="Y378" s="52"/>
    </row>
    <row r="379" spans="3:25" ht="15.75" customHeight="1">
      <c r="C379" s="54"/>
      <c r="D379" s="52"/>
      <c r="E379" s="52"/>
      <c r="F379" s="52"/>
      <c r="G379" s="68"/>
      <c r="H379" s="68"/>
      <c r="I379" s="42"/>
      <c r="J379" s="53"/>
      <c r="K379" s="53"/>
      <c r="L379" s="54"/>
      <c r="M379" s="53"/>
      <c r="N379" s="42"/>
      <c r="O379" s="42"/>
      <c r="P379" s="73"/>
      <c r="Q379" s="73"/>
      <c r="R379" s="42"/>
      <c r="S379" s="53"/>
      <c r="T379" s="54"/>
      <c r="U379" s="52"/>
      <c r="V379" s="52"/>
      <c r="W379" s="52"/>
      <c r="X379" s="52"/>
      <c r="Y379" s="52"/>
    </row>
    <row r="380" spans="3:25" ht="15.75" customHeight="1">
      <c r="C380" s="54"/>
      <c r="D380" s="52"/>
      <c r="E380" s="52"/>
      <c r="F380" s="52"/>
      <c r="G380" s="68"/>
      <c r="H380" s="68"/>
      <c r="I380" s="42"/>
      <c r="J380" s="53"/>
      <c r="K380" s="53"/>
      <c r="L380" s="54"/>
      <c r="M380" s="53"/>
      <c r="N380" s="42"/>
      <c r="O380" s="42"/>
      <c r="P380" s="73"/>
      <c r="Q380" s="73"/>
      <c r="R380" s="42"/>
      <c r="S380" s="53"/>
      <c r="T380" s="54"/>
      <c r="U380" s="52"/>
      <c r="V380" s="52"/>
      <c r="W380" s="52"/>
      <c r="X380" s="52"/>
      <c r="Y380" s="52"/>
    </row>
    <row r="381" spans="3:25" ht="15.75" customHeight="1">
      <c r="C381" s="54"/>
      <c r="D381" s="52"/>
      <c r="E381" s="52"/>
      <c r="F381" s="52"/>
      <c r="G381" s="68"/>
      <c r="H381" s="68"/>
      <c r="I381" s="42"/>
      <c r="J381" s="53"/>
      <c r="K381" s="53"/>
      <c r="L381" s="54"/>
      <c r="M381" s="53"/>
      <c r="N381" s="42"/>
      <c r="O381" s="42"/>
      <c r="P381" s="73"/>
      <c r="Q381" s="73"/>
      <c r="R381" s="42"/>
      <c r="S381" s="53"/>
      <c r="T381" s="54"/>
      <c r="U381" s="52"/>
      <c r="V381" s="52"/>
      <c r="W381" s="52"/>
      <c r="X381" s="52"/>
      <c r="Y381" s="52"/>
    </row>
    <row r="382" spans="3:25" ht="15.75" customHeight="1">
      <c r="C382" s="54"/>
      <c r="D382" s="52"/>
      <c r="E382" s="52"/>
      <c r="F382" s="52"/>
      <c r="G382" s="68"/>
      <c r="H382" s="68"/>
      <c r="I382" s="42"/>
      <c r="J382" s="53"/>
      <c r="K382" s="53"/>
      <c r="L382" s="54"/>
      <c r="M382" s="53"/>
      <c r="N382" s="42"/>
      <c r="O382" s="42"/>
      <c r="P382" s="73"/>
      <c r="Q382" s="73"/>
      <c r="R382" s="42"/>
      <c r="S382" s="53"/>
      <c r="T382" s="54"/>
      <c r="U382" s="52"/>
      <c r="V382" s="52"/>
      <c r="W382" s="52"/>
      <c r="X382" s="52"/>
      <c r="Y382" s="52"/>
    </row>
    <row r="383" spans="3:25" ht="15.75" customHeight="1">
      <c r="C383" s="54"/>
      <c r="D383" s="52"/>
      <c r="E383" s="52"/>
      <c r="F383" s="52"/>
      <c r="G383" s="68"/>
      <c r="H383" s="68"/>
      <c r="I383" s="42"/>
      <c r="J383" s="53"/>
      <c r="K383" s="53"/>
      <c r="L383" s="54"/>
      <c r="M383" s="53"/>
      <c r="N383" s="42"/>
      <c r="O383" s="42"/>
      <c r="P383" s="73"/>
      <c r="Q383" s="73"/>
      <c r="R383" s="42"/>
      <c r="S383" s="53"/>
      <c r="T383" s="54"/>
      <c r="U383" s="52"/>
      <c r="V383" s="52"/>
      <c r="W383" s="52"/>
      <c r="X383" s="52"/>
      <c r="Y383" s="52"/>
    </row>
    <row r="384" spans="3:25" ht="15.75" customHeight="1">
      <c r="C384" s="54"/>
      <c r="D384" s="52"/>
      <c r="E384" s="52"/>
      <c r="F384" s="52"/>
      <c r="G384" s="68"/>
      <c r="H384" s="68"/>
      <c r="I384" s="42"/>
      <c r="J384" s="53"/>
      <c r="K384" s="53"/>
      <c r="L384" s="54"/>
      <c r="M384" s="53"/>
      <c r="N384" s="42"/>
      <c r="O384" s="42"/>
      <c r="P384" s="73"/>
      <c r="Q384" s="73"/>
      <c r="R384" s="42"/>
      <c r="S384" s="53"/>
      <c r="T384" s="54"/>
      <c r="U384" s="52"/>
      <c r="V384" s="52"/>
      <c r="W384" s="52"/>
      <c r="X384" s="52"/>
      <c r="Y384" s="52"/>
    </row>
    <row r="385" spans="3:25" ht="15.75" customHeight="1">
      <c r="C385" s="54"/>
      <c r="D385" s="52"/>
      <c r="E385" s="52"/>
      <c r="F385" s="52"/>
      <c r="G385" s="68"/>
      <c r="H385" s="68"/>
      <c r="I385" s="42"/>
      <c r="J385" s="53"/>
      <c r="K385" s="53"/>
      <c r="L385" s="54"/>
      <c r="M385" s="53"/>
      <c r="N385" s="42"/>
      <c r="O385" s="42"/>
      <c r="P385" s="73"/>
      <c r="Q385" s="73"/>
      <c r="R385" s="42"/>
      <c r="S385" s="53"/>
      <c r="T385" s="54"/>
      <c r="U385" s="52"/>
      <c r="V385" s="52"/>
      <c r="W385" s="52"/>
      <c r="X385" s="52"/>
      <c r="Y385" s="52"/>
    </row>
    <row r="386" spans="3:25" ht="15.75" customHeight="1">
      <c r="C386" s="54"/>
      <c r="D386" s="52"/>
      <c r="E386" s="52"/>
      <c r="F386" s="52"/>
      <c r="G386" s="68"/>
      <c r="H386" s="68"/>
      <c r="I386" s="42"/>
      <c r="J386" s="53"/>
      <c r="K386" s="53"/>
      <c r="L386" s="54"/>
      <c r="M386" s="53"/>
      <c r="N386" s="42"/>
      <c r="O386" s="42"/>
      <c r="P386" s="73"/>
      <c r="Q386" s="73"/>
      <c r="R386" s="42"/>
      <c r="S386" s="53"/>
      <c r="T386" s="54"/>
      <c r="U386" s="52"/>
      <c r="V386" s="52"/>
      <c r="W386" s="52"/>
      <c r="X386" s="52"/>
      <c r="Y386" s="52"/>
    </row>
    <row r="387" spans="3:25" ht="15.75" customHeight="1">
      <c r="C387" s="54"/>
      <c r="D387" s="52"/>
      <c r="E387" s="52"/>
      <c r="F387" s="52"/>
      <c r="G387" s="68"/>
      <c r="H387" s="68"/>
      <c r="I387" s="42"/>
      <c r="J387" s="53"/>
      <c r="K387" s="53"/>
      <c r="L387" s="54"/>
      <c r="M387" s="53"/>
      <c r="N387" s="42"/>
      <c r="O387" s="42"/>
      <c r="P387" s="73"/>
      <c r="Q387" s="73"/>
      <c r="R387" s="42"/>
      <c r="S387" s="53"/>
      <c r="T387" s="54"/>
      <c r="U387" s="52"/>
      <c r="V387" s="52"/>
      <c r="W387" s="52"/>
      <c r="X387" s="52"/>
      <c r="Y387" s="52"/>
    </row>
    <row r="388" spans="3:25" ht="15.75" customHeight="1">
      <c r="C388" s="54"/>
      <c r="D388" s="52"/>
      <c r="E388" s="52"/>
      <c r="F388" s="52"/>
      <c r="G388" s="68"/>
      <c r="H388" s="68"/>
      <c r="I388" s="42"/>
      <c r="J388" s="53"/>
      <c r="K388" s="53"/>
      <c r="L388" s="54"/>
      <c r="M388" s="53"/>
      <c r="N388" s="42"/>
      <c r="O388" s="42"/>
      <c r="P388" s="73"/>
      <c r="Q388" s="73"/>
      <c r="R388" s="42"/>
      <c r="S388" s="53"/>
      <c r="T388" s="54"/>
      <c r="U388" s="52"/>
      <c r="V388" s="52"/>
      <c r="W388" s="52"/>
      <c r="X388" s="52"/>
      <c r="Y388" s="52"/>
    </row>
    <row r="389" spans="3:25" ht="15.75" customHeight="1">
      <c r="C389" s="54"/>
      <c r="D389" s="52"/>
      <c r="E389" s="52"/>
      <c r="F389" s="52"/>
      <c r="G389" s="68"/>
      <c r="H389" s="68"/>
      <c r="I389" s="42"/>
      <c r="J389" s="53"/>
      <c r="K389" s="53"/>
      <c r="L389" s="54"/>
      <c r="M389" s="53"/>
      <c r="N389" s="42"/>
      <c r="O389" s="42"/>
      <c r="P389" s="73"/>
      <c r="Q389" s="73"/>
      <c r="R389" s="42"/>
      <c r="S389" s="53"/>
      <c r="T389" s="54"/>
      <c r="U389" s="52"/>
      <c r="V389" s="52"/>
      <c r="W389" s="52"/>
      <c r="X389" s="52"/>
      <c r="Y389" s="52"/>
    </row>
    <row r="390" spans="3:25" ht="15.75" customHeight="1">
      <c r="C390" s="54"/>
      <c r="D390" s="52"/>
      <c r="E390" s="52"/>
      <c r="F390" s="52"/>
      <c r="G390" s="68"/>
      <c r="H390" s="68"/>
      <c r="I390" s="42"/>
      <c r="J390" s="53"/>
      <c r="K390" s="53"/>
      <c r="L390" s="54"/>
      <c r="M390" s="53"/>
      <c r="N390" s="42"/>
      <c r="O390" s="42"/>
      <c r="P390" s="73"/>
      <c r="Q390" s="73"/>
      <c r="R390" s="42"/>
      <c r="S390" s="53"/>
      <c r="T390" s="54"/>
      <c r="U390" s="52"/>
      <c r="V390" s="52"/>
      <c r="W390" s="52"/>
      <c r="X390" s="52"/>
      <c r="Y390" s="52"/>
    </row>
    <row r="391" spans="3:25" ht="15.75" customHeight="1">
      <c r="C391" s="54"/>
      <c r="D391" s="52"/>
      <c r="E391" s="52"/>
      <c r="F391" s="52"/>
      <c r="G391" s="68"/>
      <c r="H391" s="68"/>
      <c r="I391" s="42"/>
      <c r="J391" s="53"/>
      <c r="K391" s="53"/>
      <c r="L391" s="54"/>
      <c r="M391" s="53"/>
      <c r="N391" s="42"/>
      <c r="O391" s="42"/>
      <c r="P391" s="73"/>
      <c r="Q391" s="73"/>
      <c r="R391" s="42"/>
      <c r="S391" s="53"/>
      <c r="T391" s="54"/>
      <c r="U391" s="52"/>
      <c r="V391" s="52"/>
      <c r="W391" s="52"/>
      <c r="X391" s="52"/>
      <c r="Y391" s="52"/>
    </row>
    <row r="392" spans="3:25" ht="15.75" customHeight="1">
      <c r="C392" s="54"/>
      <c r="D392" s="52"/>
      <c r="E392" s="52"/>
      <c r="F392" s="52"/>
      <c r="G392" s="68"/>
      <c r="H392" s="68"/>
      <c r="I392" s="42"/>
      <c r="J392" s="53"/>
      <c r="K392" s="53"/>
      <c r="L392" s="54"/>
      <c r="M392" s="53"/>
      <c r="N392" s="42"/>
      <c r="O392" s="42"/>
      <c r="P392" s="73"/>
      <c r="Q392" s="73"/>
      <c r="R392" s="42"/>
      <c r="S392" s="53"/>
      <c r="T392" s="54"/>
      <c r="U392" s="52"/>
      <c r="V392" s="52"/>
      <c r="W392" s="52"/>
      <c r="X392" s="52"/>
      <c r="Y392" s="52"/>
    </row>
    <row r="393" spans="3:25" ht="15.75" customHeight="1">
      <c r="C393" s="54"/>
      <c r="D393" s="52"/>
      <c r="E393" s="52"/>
      <c r="F393" s="52"/>
      <c r="G393" s="68"/>
      <c r="H393" s="68"/>
      <c r="I393" s="42"/>
      <c r="J393" s="53"/>
      <c r="K393" s="53"/>
      <c r="L393" s="54"/>
      <c r="M393" s="53"/>
      <c r="N393" s="42"/>
      <c r="O393" s="42"/>
      <c r="P393" s="73"/>
      <c r="Q393" s="73"/>
      <c r="R393" s="42"/>
      <c r="S393" s="53"/>
      <c r="T393" s="54"/>
      <c r="U393" s="52"/>
      <c r="V393" s="52"/>
      <c r="W393" s="52"/>
      <c r="X393" s="52"/>
      <c r="Y393" s="52"/>
    </row>
    <row r="394" spans="3:25" ht="15.75" customHeight="1">
      <c r="C394" s="54"/>
      <c r="D394" s="52"/>
      <c r="E394" s="52"/>
      <c r="F394" s="52"/>
      <c r="G394" s="68"/>
      <c r="H394" s="68"/>
      <c r="I394" s="42"/>
      <c r="J394" s="53"/>
      <c r="K394" s="53"/>
      <c r="L394" s="54"/>
      <c r="M394" s="53"/>
      <c r="N394" s="42"/>
      <c r="O394" s="42"/>
      <c r="P394" s="73"/>
      <c r="Q394" s="73"/>
      <c r="R394" s="42"/>
      <c r="S394" s="53"/>
      <c r="T394" s="54"/>
      <c r="U394" s="52"/>
      <c r="V394" s="52"/>
      <c r="W394" s="52"/>
      <c r="X394" s="52"/>
      <c r="Y394" s="52"/>
    </row>
    <row r="395" spans="3:25" ht="15.75" customHeight="1">
      <c r="C395" s="54"/>
      <c r="D395" s="52"/>
      <c r="E395" s="52"/>
      <c r="F395" s="52"/>
      <c r="G395" s="68"/>
      <c r="H395" s="68"/>
      <c r="I395" s="42"/>
      <c r="J395" s="53"/>
      <c r="K395" s="53"/>
      <c r="L395" s="54"/>
      <c r="M395" s="53"/>
      <c r="N395" s="42"/>
      <c r="O395" s="42"/>
      <c r="P395" s="73"/>
      <c r="Q395" s="73"/>
      <c r="R395" s="42"/>
      <c r="S395" s="53"/>
      <c r="T395" s="54"/>
      <c r="U395" s="52"/>
      <c r="V395" s="52"/>
      <c r="W395" s="52"/>
      <c r="X395" s="52"/>
      <c r="Y395" s="52"/>
    </row>
    <row r="396" spans="3:25" ht="15.75" customHeight="1">
      <c r="C396" s="54"/>
      <c r="D396" s="52"/>
      <c r="E396" s="52"/>
      <c r="F396" s="52"/>
      <c r="G396" s="68"/>
      <c r="H396" s="68"/>
      <c r="I396" s="42"/>
      <c r="J396" s="53"/>
      <c r="K396" s="53"/>
      <c r="L396" s="54"/>
      <c r="M396" s="53"/>
      <c r="N396" s="42"/>
      <c r="O396" s="42"/>
      <c r="P396" s="73"/>
      <c r="Q396" s="73"/>
      <c r="R396" s="42"/>
      <c r="S396" s="53"/>
      <c r="T396" s="54"/>
      <c r="U396" s="52"/>
      <c r="V396" s="52"/>
      <c r="W396" s="52"/>
      <c r="X396" s="52"/>
      <c r="Y396" s="52"/>
    </row>
    <row r="397" spans="3:25" ht="15.75" customHeight="1">
      <c r="C397" s="54"/>
      <c r="D397" s="52"/>
      <c r="E397" s="52"/>
      <c r="F397" s="52"/>
      <c r="G397" s="68"/>
      <c r="H397" s="68"/>
      <c r="I397" s="42"/>
      <c r="J397" s="53"/>
      <c r="K397" s="53"/>
      <c r="L397" s="54"/>
      <c r="M397" s="53"/>
      <c r="N397" s="42"/>
      <c r="O397" s="42"/>
      <c r="P397" s="73"/>
      <c r="Q397" s="73"/>
      <c r="R397" s="42"/>
      <c r="S397" s="53"/>
      <c r="T397" s="54"/>
      <c r="U397" s="52"/>
      <c r="V397" s="52"/>
      <c r="W397" s="52"/>
      <c r="X397" s="52"/>
      <c r="Y397" s="52"/>
    </row>
    <row r="398" spans="3:25" ht="15.75" customHeight="1">
      <c r="C398" s="54"/>
      <c r="D398" s="52"/>
      <c r="E398" s="52"/>
      <c r="F398" s="52"/>
      <c r="G398" s="68"/>
      <c r="H398" s="68"/>
      <c r="I398" s="42"/>
      <c r="J398" s="53"/>
      <c r="K398" s="53"/>
      <c r="L398" s="54"/>
      <c r="M398" s="53"/>
      <c r="N398" s="42"/>
      <c r="O398" s="42"/>
      <c r="P398" s="73"/>
      <c r="Q398" s="73"/>
      <c r="R398" s="42"/>
      <c r="S398" s="53"/>
      <c r="T398" s="54"/>
      <c r="U398" s="52"/>
      <c r="V398" s="52"/>
      <c r="W398" s="52"/>
      <c r="X398" s="52"/>
      <c r="Y398" s="52"/>
    </row>
    <row r="399" spans="3:25" ht="15.75" customHeight="1">
      <c r="C399" s="54"/>
      <c r="D399" s="52"/>
      <c r="E399" s="52"/>
      <c r="F399" s="52"/>
      <c r="G399" s="68"/>
      <c r="H399" s="68"/>
      <c r="I399" s="42"/>
      <c r="J399" s="53"/>
      <c r="K399" s="53"/>
      <c r="L399" s="54"/>
      <c r="M399" s="53"/>
      <c r="N399" s="42"/>
      <c r="O399" s="42"/>
      <c r="P399" s="73"/>
      <c r="Q399" s="73"/>
      <c r="R399" s="42"/>
      <c r="S399" s="53"/>
      <c r="T399" s="54"/>
      <c r="U399" s="52"/>
      <c r="V399" s="52"/>
      <c r="W399" s="52"/>
      <c r="X399" s="52"/>
      <c r="Y399" s="52"/>
    </row>
    <row r="400" spans="3:25" ht="15.75" customHeight="1">
      <c r="C400" s="54"/>
      <c r="D400" s="52"/>
      <c r="E400" s="52"/>
      <c r="F400" s="52"/>
      <c r="G400" s="68"/>
      <c r="H400" s="68"/>
      <c r="I400" s="42"/>
      <c r="J400" s="53"/>
      <c r="K400" s="53"/>
      <c r="L400" s="54"/>
      <c r="M400" s="53"/>
      <c r="N400" s="42"/>
      <c r="O400" s="42"/>
      <c r="P400" s="73"/>
      <c r="Q400" s="73"/>
      <c r="R400" s="42"/>
      <c r="S400" s="53"/>
      <c r="T400" s="54"/>
      <c r="U400" s="52"/>
      <c r="V400" s="52"/>
      <c r="W400" s="52"/>
      <c r="X400" s="52"/>
      <c r="Y400" s="52"/>
    </row>
    <row r="401" spans="3:25" ht="15.75" customHeight="1">
      <c r="C401" s="54"/>
      <c r="D401" s="52"/>
      <c r="E401" s="52"/>
      <c r="F401" s="52"/>
      <c r="G401" s="68"/>
      <c r="H401" s="68"/>
      <c r="I401" s="42"/>
      <c r="J401" s="53"/>
      <c r="K401" s="53"/>
      <c r="L401" s="54"/>
      <c r="M401" s="53"/>
      <c r="N401" s="42"/>
      <c r="O401" s="42"/>
      <c r="P401" s="73"/>
      <c r="Q401" s="73"/>
      <c r="R401" s="42"/>
      <c r="S401" s="53"/>
      <c r="T401" s="54"/>
      <c r="U401" s="52"/>
      <c r="V401" s="52"/>
      <c r="W401" s="52"/>
      <c r="X401" s="52"/>
      <c r="Y401" s="52"/>
    </row>
    <row r="402" spans="3:25" ht="15.75" customHeight="1">
      <c r="C402" s="54"/>
      <c r="D402" s="52"/>
      <c r="E402" s="52"/>
      <c r="F402" s="52"/>
      <c r="G402" s="68"/>
      <c r="H402" s="68"/>
      <c r="I402" s="42"/>
      <c r="J402" s="53"/>
      <c r="K402" s="53"/>
      <c r="L402" s="54"/>
      <c r="M402" s="53"/>
      <c r="N402" s="42"/>
      <c r="O402" s="42"/>
      <c r="P402" s="73"/>
      <c r="Q402" s="73"/>
      <c r="R402" s="42"/>
      <c r="S402" s="53"/>
      <c r="T402" s="54"/>
      <c r="U402" s="52"/>
      <c r="V402" s="52"/>
      <c r="W402" s="52"/>
      <c r="X402" s="52"/>
      <c r="Y402" s="52"/>
    </row>
    <row r="403" spans="3:25" ht="15.75" customHeight="1">
      <c r="C403" s="54"/>
      <c r="D403" s="52"/>
      <c r="E403" s="52"/>
      <c r="F403" s="52"/>
      <c r="G403" s="68"/>
      <c r="H403" s="68"/>
      <c r="I403" s="42"/>
      <c r="J403" s="53"/>
      <c r="K403" s="53"/>
      <c r="L403" s="54"/>
      <c r="M403" s="53"/>
      <c r="N403" s="42"/>
      <c r="O403" s="42"/>
      <c r="P403" s="73"/>
      <c r="Q403" s="73"/>
      <c r="R403" s="42"/>
      <c r="S403" s="53"/>
      <c r="T403" s="54"/>
      <c r="U403" s="52"/>
      <c r="V403" s="52"/>
      <c r="W403" s="52"/>
      <c r="X403" s="52"/>
      <c r="Y403" s="52"/>
    </row>
    <row r="404" spans="3:25" ht="15.75" customHeight="1">
      <c r="C404" s="54"/>
      <c r="D404" s="52"/>
      <c r="E404" s="52"/>
      <c r="F404" s="52"/>
      <c r="G404" s="68"/>
      <c r="H404" s="68"/>
      <c r="I404" s="42"/>
      <c r="J404" s="53"/>
      <c r="K404" s="53"/>
      <c r="L404" s="54"/>
      <c r="M404" s="53"/>
      <c r="N404" s="42"/>
      <c r="O404" s="42"/>
      <c r="P404" s="73"/>
      <c r="Q404" s="73"/>
      <c r="R404" s="42"/>
      <c r="S404" s="53"/>
      <c r="T404" s="54"/>
      <c r="U404" s="52"/>
      <c r="V404" s="52"/>
      <c r="W404" s="52"/>
      <c r="X404" s="52"/>
      <c r="Y404" s="52"/>
    </row>
    <row r="405" spans="3:25" ht="15.75" customHeight="1">
      <c r="C405" s="54"/>
      <c r="D405" s="52"/>
      <c r="E405" s="52"/>
      <c r="F405" s="52"/>
      <c r="G405" s="68"/>
      <c r="H405" s="68"/>
      <c r="I405" s="42"/>
      <c r="J405" s="53"/>
      <c r="K405" s="53"/>
      <c r="L405" s="54"/>
      <c r="M405" s="53"/>
      <c r="N405" s="42"/>
      <c r="O405" s="42"/>
      <c r="P405" s="73"/>
      <c r="Q405" s="73"/>
      <c r="R405" s="42"/>
      <c r="S405" s="53"/>
      <c r="T405" s="54"/>
      <c r="U405" s="52"/>
      <c r="V405" s="52"/>
      <c r="W405" s="52"/>
      <c r="X405" s="52"/>
      <c r="Y405" s="52"/>
    </row>
    <row r="406" spans="3:25" ht="15.75" customHeight="1">
      <c r="C406" s="54"/>
      <c r="D406" s="52"/>
      <c r="E406" s="52"/>
      <c r="F406" s="52"/>
      <c r="G406" s="68"/>
      <c r="H406" s="68"/>
      <c r="I406" s="42"/>
      <c r="J406" s="53"/>
      <c r="K406" s="53"/>
      <c r="L406" s="54"/>
      <c r="M406" s="53"/>
      <c r="N406" s="42"/>
      <c r="O406" s="42"/>
      <c r="P406" s="73"/>
      <c r="Q406" s="73"/>
      <c r="R406" s="42"/>
      <c r="S406" s="53"/>
      <c r="T406" s="54"/>
      <c r="U406" s="52"/>
      <c r="V406" s="52"/>
      <c r="W406" s="52"/>
      <c r="X406" s="52"/>
      <c r="Y406" s="52"/>
    </row>
    <row r="407" spans="3:25" ht="15.75" customHeight="1">
      <c r="C407" s="54"/>
      <c r="D407" s="52"/>
      <c r="E407" s="52"/>
      <c r="F407" s="52"/>
      <c r="G407" s="68"/>
      <c r="H407" s="68"/>
      <c r="I407" s="42"/>
      <c r="J407" s="53"/>
      <c r="K407" s="53"/>
      <c r="L407" s="54"/>
      <c r="M407" s="53"/>
      <c r="N407" s="42"/>
      <c r="O407" s="42"/>
      <c r="P407" s="73"/>
      <c r="Q407" s="73"/>
      <c r="R407" s="42"/>
      <c r="S407" s="53"/>
      <c r="T407" s="54"/>
      <c r="U407" s="52"/>
      <c r="V407" s="52"/>
      <c r="W407" s="52"/>
      <c r="X407" s="52"/>
      <c r="Y407" s="52"/>
    </row>
    <row r="408" spans="3:25" ht="15.75" customHeight="1">
      <c r="C408" s="54"/>
      <c r="D408" s="52"/>
      <c r="E408" s="52"/>
      <c r="F408" s="52"/>
      <c r="G408" s="68"/>
      <c r="H408" s="68"/>
      <c r="I408" s="42"/>
      <c r="J408" s="53"/>
      <c r="K408" s="53"/>
      <c r="L408" s="54"/>
      <c r="M408" s="53"/>
      <c r="N408" s="42"/>
      <c r="O408" s="42"/>
      <c r="P408" s="73"/>
      <c r="Q408" s="73"/>
      <c r="R408" s="42"/>
      <c r="S408" s="53"/>
      <c r="T408" s="54"/>
      <c r="U408" s="52"/>
      <c r="V408" s="52"/>
      <c r="W408" s="52"/>
      <c r="X408" s="52"/>
      <c r="Y408" s="52"/>
    </row>
    <row r="409" spans="3:25" ht="15.75" customHeight="1">
      <c r="C409" s="54"/>
      <c r="D409" s="52"/>
      <c r="E409" s="52"/>
      <c r="F409" s="52"/>
      <c r="G409" s="68"/>
      <c r="H409" s="68"/>
      <c r="I409" s="42"/>
      <c r="J409" s="53"/>
      <c r="K409" s="53"/>
      <c r="L409" s="54"/>
      <c r="M409" s="53"/>
      <c r="N409" s="42"/>
      <c r="O409" s="42"/>
      <c r="P409" s="73"/>
      <c r="Q409" s="73"/>
      <c r="R409" s="42"/>
      <c r="S409" s="53"/>
      <c r="T409" s="54"/>
      <c r="U409" s="52"/>
      <c r="V409" s="52"/>
      <c r="W409" s="52"/>
      <c r="X409" s="52"/>
      <c r="Y409" s="52"/>
    </row>
    <row r="410" spans="3:25" ht="15.75" customHeight="1">
      <c r="C410" s="54"/>
      <c r="D410" s="52"/>
      <c r="E410" s="52"/>
      <c r="F410" s="52"/>
      <c r="G410" s="68"/>
      <c r="H410" s="68"/>
      <c r="I410" s="42"/>
      <c r="J410" s="53"/>
      <c r="K410" s="53"/>
      <c r="L410" s="54"/>
      <c r="M410" s="53"/>
      <c r="N410" s="42"/>
      <c r="O410" s="42"/>
      <c r="P410" s="73"/>
      <c r="Q410" s="73"/>
      <c r="R410" s="42"/>
      <c r="S410" s="53"/>
      <c r="T410" s="54"/>
      <c r="U410" s="52"/>
      <c r="V410" s="52"/>
      <c r="W410" s="52"/>
      <c r="X410" s="52"/>
      <c r="Y410" s="52"/>
    </row>
    <row r="411" spans="3:25" ht="15.75" customHeight="1">
      <c r="C411" s="54"/>
      <c r="D411" s="52"/>
      <c r="E411" s="52"/>
      <c r="F411" s="52"/>
      <c r="G411" s="68"/>
      <c r="H411" s="68"/>
      <c r="I411" s="42"/>
      <c r="J411" s="53"/>
      <c r="K411" s="53"/>
      <c r="L411" s="54"/>
      <c r="M411" s="53"/>
      <c r="N411" s="42"/>
      <c r="O411" s="42"/>
      <c r="P411" s="73"/>
      <c r="Q411" s="73"/>
      <c r="R411" s="42"/>
      <c r="S411" s="53"/>
      <c r="T411" s="54"/>
      <c r="U411" s="52"/>
      <c r="V411" s="52"/>
      <c r="W411" s="52"/>
      <c r="X411" s="52"/>
      <c r="Y411" s="52"/>
    </row>
    <row r="412" spans="3:25" ht="15.75" customHeight="1">
      <c r="C412" s="54"/>
      <c r="D412" s="52"/>
      <c r="E412" s="52"/>
      <c r="F412" s="52"/>
      <c r="G412" s="68"/>
      <c r="H412" s="68"/>
      <c r="I412" s="42"/>
      <c r="J412" s="53"/>
      <c r="K412" s="53"/>
      <c r="L412" s="54"/>
      <c r="M412" s="53"/>
      <c r="N412" s="42"/>
      <c r="O412" s="42"/>
      <c r="P412" s="73"/>
      <c r="Q412" s="73"/>
      <c r="R412" s="42"/>
      <c r="S412" s="53"/>
      <c r="T412" s="54"/>
      <c r="U412" s="52"/>
      <c r="V412" s="52"/>
      <c r="W412" s="52"/>
      <c r="X412" s="52"/>
      <c r="Y412" s="52"/>
    </row>
    <row r="413" spans="3:25" ht="15.75" customHeight="1">
      <c r="C413" s="54"/>
      <c r="D413" s="52"/>
      <c r="E413" s="52"/>
      <c r="F413" s="52"/>
      <c r="G413" s="68"/>
      <c r="H413" s="68"/>
      <c r="I413" s="42"/>
      <c r="J413" s="53"/>
      <c r="K413" s="53"/>
      <c r="L413" s="54"/>
      <c r="M413" s="53"/>
      <c r="N413" s="42"/>
      <c r="O413" s="42"/>
      <c r="P413" s="73"/>
      <c r="Q413" s="73"/>
      <c r="R413" s="42"/>
      <c r="S413" s="53"/>
      <c r="T413" s="54"/>
      <c r="U413" s="52"/>
      <c r="V413" s="52"/>
      <c r="W413" s="52"/>
      <c r="X413" s="52"/>
      <c r="Y413" s="52"/>
    </row>
    <row r="414" spans="3:25" ht="15.75" customHeight="1">
      <c r="C414" s="54"/>
      <c r="D414" s="52"/>
      <c r="E414" s="52"/>
      <c r="F414" s="52"/>
      <c r="G414" s="68"/>
      <c r="H414" s="68"/>
      <c r="I414" s="42"/>
      <c r="J414" s="53"/>
      <c r="K414" s="53"/>
      <c r="L414" s="54"/>
      <c r="M414" s="53"/>
      <c r="N414" s="42"/>
      <c r="O414" s="42"/>
      <c r="P414" s="73"/>
      <c r="Q414" s="73"/>
      <c r="R414" s="42"/>
      <c r="S414" s="53"/>
      <c r="T414" s="54"/>
      <c r="U414" s="52"/>
      <c r="V414" s="52"/>
      <c r="W414" s="52"/>
      <c r="X414" s="52"/>
      <c r="Y414" s="52"/>
    </row>
    <row r="415" spans="3:25" ht="15.75" customHeight="1">
      <c r="C415" s="54"/>
      <c r="D415" s="52"/>
      <c r="E415" s="52"/>
      <c r="F415" s="52"/>
      <c r="G415" s="68"/>
      <c r="H415" s="68"/>
      <c r="I415" s="42"/>
      <c r="J415" s="53"/>
      <c r="K415" s="53"/>
      <c r="L415" s="54"/>
      <c r="M415" s="53"/>
      <c r="N415" s="42"/>
      <c r="O415" s="42"/>
      <c r="P415" s="73"/>
      <c r="Q415" s="73"/>
      <c r="R415" s="42"/>
      <c r="S415" s="53"/>
      <c r="T415" s="54"/>
      <c r="U415" s="52"/>
      <c r="V415" s="52"/>
      <c r="W415" s="52"/>
      <c r="X415" s="52"/>
      <c r="Y415" s="52"/>
    </row>
    <row r="416" spans="3:25" ht="15.75" customHeight="1">
      <c r="C416" s="54"/>
      <c r="D416" s="52"/>
      <c r="E416" s="52"/>
      <c r="F416" s="52"/>
      <c r="G416" s="68"/>
      <c r="H416" s="68"/>
      <c r="I416" s="42"/>
      <c r="J416" s="53"/>
      <c r="K416" s="53"/>
      <c r="L416" s="54"/>
      <c r="M416" s="53"/>
      <c r="N416" s="42"/>
      <c r="O416" s="42"/>
      <c r="P416" s="73"/>
      <c r="Q416" s="73"/>
      <c r="R416" s="42"/>
      <c r="S416" s="53"/>
      <c r="T416" s="54"/>
      <c r="U416" s="52"/>
      <c r="V416" s="52"/>
      <c r="W416" s="52"/>
      <c r="X416" s="52"/>
      <c r="Y416" s="52"/>
    </row>
    <row r="417" spans="3:25" ht="15.75" customHeight="1">
      <c r="C417" s="54"/>
      <c r="D417" s="52"/>
      <c r="E417" s="52"/>
      <c r="F417" s="52"/>
      <c r="G417" s="68"/>
      <c r="H417" s="68"/>
      <c r="I417" s="42"/>
      <c r="J417" s="53"/>
      <c r="K417" s="53"/>
      <c r="L417" s="54"/>
      <c r="M417" s="53"/>
      <c r="N417" s="42"/>
      <c r="O417" s="42"/>
      <c r="P417" s="73"/>
      <c r="Q417" s="73"/>
      <c r="R417" s="42"/>
      <c r="S417" s="53"/>
      <c r="T417" s="54"/>
      <c r="U417" s="52"/>
      <c r="V417" s="52"/>
      <c r="W417" s="52"/>
      <c r="X417" s="52"/>
      <c r="Y417" s="52"/>
    </row>
    <row r="418" spans="3:25" ht="15.75" customHeight="1">
      <c r="C418" s="54"/>
      <c r="D418" s="52"/>
      <c r="E418" s="52"/>
      <c r="F418" s="52"/>
      <c r="G418" s="68"/>
      <c r="H418" s="68"/>
      <c r="I418" s="42"/>
      <c r="J418" s="53"/>
      <c r="K418" s="53"/>
      <c r="L418" s="54"/>
      <c r="M418" s="53"/>
      <c r="N418" s="42"/>
      <c r="O418" s="42"/>
      <c r="P418" s="73"/>
      <c r="Q418" s="73"/>
      <c r="R418" s="42"/>
      <c r="S418" s="53"/>
      <c r="T418" s="54"/>
      <c r="U418" s="52"/>
      <c r="V418" s="52"/>
      <c r="W418" s="52"/>
      <c r="X418" s="52"/>
      <c r="Y418" s="52"/>
    </row>
    <row r="419" spans="3:25" ht="15.75" customHeight="1">
      <c r="C419" s="54"/>
      <c r="D419" s="52"/>
      <c r="E419" s="52"/>
      <c r="F419" s="52"/>
      <c r="G419" s="68"/>
      <c r="H419" s="68"/>
      <c r="I419" s="42"/>
      <c r="J419" s="53"/>
      <c r="K419" s="53"/>
      <c r="L419" s="54"/>
      <c r="M419" s="53"/>
      <c r="N419" s="42"/>
      <c r="O419" s="42"/>
      <c r="P419" s="73"/>
      <c r="Q419" s="73"/>
      <c r="R419" s="42"/>
      <c r="S419" s="53"/>
      <c r="T419" s="54"/>
      <c r="U419" s="52"/>
      <c r="V419" s="52"/>
      <c r="W419" s="52"/>
      <c r="X419" s="52"/>
      <c r="Y419" s="52"/>
    </row>
    <row r="420" spans="3:25" ht="15.75" customHeight="1">
      <c r="C420" s="54"/>
      <c r="D420" s="52"/>
      <c r="E420" s="52"/>
      <c r="F420" s="52"/>
      <c r="G420" s="68"/>
      <c r="H420" s="68"/>
      <c r="I420" s="42"/>
      <c r="J420" s="53"/>
      <c r="K420" s="53"/>
      <c r="L420" s="54"/>
      <c r="M420" s="53"/>
      <c r="N420" s="42"/>
      <c r="O420" s="42"/>
      <c r="P420" s="73"/>
      <c r="Q420" s="73"/>
      <c r="R420" s="42"/>
      <c r="S420" s="53"/>
      <c r="T420" s="54"/>
      <c r="U420" s="52"/>
      <c r="V420" s="52"/>
      <c r="W420" s="52"/>
      <c r="X420" s="52"/>
      <c r="Y420" s="52"/>
    </row>
    <row r="421" spans="3:25" ht="15.75" customHeight="1">
      <c r="C421" s="54"/>
      <c r="D421" s="52"/>
      <c r="E421" s="52"/>
      <c r="F421" s="52"/>
      <c r="G421" s="68"/>
      <c r="H421" s="68"/>
      <c r="I421" s="42"/>
      <c r="J421" s="53"/>
      <c r="K421" s="53"/>
      <c r="L421" s="54"/>
      <c r="M421" s="53"/>
      <c r="N421" s="42"/>
      <c r="O421" s="42"/>
      <c r="P421" s="73"/>
      <c r="Q421" s="73"/>
      <c r="R421" s="42"/>
      <c r="S421" s="53"/>
      <c r="T421" s="54"/>
      <c r="U421" s="52"/>
      <c r="V421" s="52"/>
      <c r="W421" s="52"/>
      <c r="X421" s="52"/>
      <c r="Y421" s="52"/>
    </row>
    <row r="422" spans="3:25" ht="15.75" customHeight="1">
      <c r="C422" s="54"/>
      <c r="D422" s="52"/>
      <c r="E422" s="52"/>
      <c r="F422" s="52"/>
      <c r="G422" s="68"/>
      <c r="H422" s="68"/>
      <c r="I422" s="42"/>
      <c r="J422" s="53"/>
      <c r="K422" s="53"/>
      <c r="L422" s="54"/>
      <c r="M422" s="53"/>
      <c r="N422" s="42"/>
      <c r="O422" s="42"/>
      <c r="P422" s="73"/>
      <c r="Q422" s="73"/>
      <c r="R422" s="42"/>
      <c r="S422" s="53"/>
      <c r="T422" s="54"/>
      <c r="U422" s="52"/>
      <c r="V422" s="52"/>
      <c r="W422" s="52"/>
      <c r="X422" s="52"/>
      <c r="Y422" s="52"/>
    </row>
    <row r="423" spans="3:25" ht="15.75" customHeight="1">
      <c r="C423" s="54"/>
      <c r="D423" s="52"/>
      <c r="E423" s="52"/>
      <c r="F423" s="52"/>
      <c r="G423" s="68"/>
      <c r="H423" s="68"/>
      <c r="I423" s="42"/>
      <c r="J423" s="53"/>
      <c r="K423" s="53"/>
      <c r="L423" s="54"/>
      <c r="M423" s="53"/>
      <c r="N423" s="42"/>
      <c r="O423" s="42"/>
      <c r="P423" s="73"/>
      <c r="Q423" s="73"/>
      <c r="R423" s="42"/>
      <c r="S423" s="53"/>
      <c r="T423" s="54"/>
      <c r="U423" s="52"/>
      <c r="V423" s="52"/>
      <c r="W423" s="52"/>
      <c r="X423" s="52"/>
      <c r="Y423" s="52"/>
    </row>
    <row r="424" spans="3:25" ht="15.75" customHeight="1">
      <c r="C424" s="54"/>
      <c r="D424" s="52"/>
      <c r="E424" s="52"/>
      <c r="F424" s="52"/>
      <c r="G424" s="68"/>
      <c r="H424" s="68"/>
      <c r="I424" s="42"/>
      <c r="J424" s="53"/>
      <c r="K424" s="53"/>
      <c r="L424" s="54"/>
      <c r="M424" s="53"/>
      <c r="N424" s="42"/>
      <c r="O424" s="42"/>
      <c r="P424" s="73"/>
      <c r="Q424" s="73"/>
      <c r="R424" s="42"/>
      <c r="S424" s="53"/>
      <c r="T424" s="54"/>
      <c r="U424" s="52"/>
      <c r="V424" s="52"/>
      <c r="W424" s="52"/>
      <c r="X424" s="52"/>
      <c r="Y424" s="52"/>
    </row>
    <row r="425" spans="3:25" ht="15.75" customHeight="1">
      <c r="C425" s="54"/>
      <c r="D425" s="52"/>
      <c r="E425" s="52"/>
      <c r="F425" s="52"/>
      <c r="G425" s="68"/>
      <c r="H425" s="68"/>
      <c r="I425" s="42"/>
      <c r="J425" s="53"/>
      <c r="K425" s="53"/>
      <c r="L425" s="54"/>
      <c r="M425" s="53"/>
      <c r="N425" s="42"/>
      <c r="O425" s="42"/>
      <c r="P425" s="73"/>
      <c r="Q425" s="73"/>
      <c r="R425" s="42"/>
      <c r="S425" s="53"/>
      <c r="T425" s="54"/>
      <c r="U425" s="52"/>
      <c r="V425" s="52"/>
      <c r="W425" s="52"/>
      <c r="X425" s="52"/>
      <c r="Y425" s="52"/>
    </row>
    <row r="426" spans="3:25" ht="15.75" customHeight="1">
      <c r="C426" s="54"/>
      <c r="D426" s="52"/>
      <c r="E426" s="52"/>
      <c r="F426" s="52"/>
      <c r="G426" s="68"/>
      <c r="H426" s="68"/>
      <c r="I426" s="42"/>
      <c r="J426" s="53"/>
      <c r="K426" s="53"/>
      <c r="L426" s="54"/>
      <c r="M426" s="53"/>
      <c r="N426" s="42"/>
      <c r="O426" s="42"/>
      <c r="P426" s="73"/>
      <c r="Q426" s="73"/>
      <c r="R426" s="42"/>
      <c r="S426" s="53"/>
      <c r="T426" s="54"/>
      <c r="U426" s="52"/>
      <c r="V426" s="52"/>
      <c r="W426" s="52"/>
      <c r="X426" s="52"/>
      <c r="Y426" s="52"/>
    </row>
    <row r="427" spans="3:25" ht="15.75" customHeight="1">
      <c r="C427" s="54"/>
      <c r="D427" s="52"/>
      <c r="E427" s="52"/>
      <c r="F427" s="52"/>
      <c r="G427" s="68"/>
      <c r="H427" s="68"/>
      <c r="I427" s="42"/>
      <c r="J427" s="53"/>
      <c r="K427" s="53"/>
      <c r="L427" s="54"/>
      <c r="M427" s="53"/>
      <c r="N427" s="42"/>
      <c r="O427" s="42"/>
      <c r="P427" s="73"/>
      <c r="Q427" s="73"/>
      <c r="R427" s="42"/>
      <c r="S427" s="53"/>
      <c r="T427" s="54"/>
      <c r="U427" s="52"/>
      <c r="V427" s="52"/>
      <c r="W427" s="52"/>
      <c r="X427" s="52"/>
      <c r="Y427" s="52"/>
    </row>
    <row r="428" spans="3:25" ht="15.75" customHeight="1">
      <c r="C428" s="54"/>
      <c r="D428" s="52"/>
      <c r="E428" s="52"/>
      <c r="F428" s="52"/>
      <c r="G428" s="68"/>
      <c r="H428" s="68"/>
      <c r="I428" s="42"/>
      <c r="J428" s="53"/>
      <c r="K428" s="53"/>
      <c r="L428" s="54"/>
      <c r="M428" s="53"/>
      <c r="N428" s="42"/>
      <c r="O428" s="42"/>
      <c r="P428" s="73"/>
      <c r="Q428" s="73"/>
      <c r="R428" s="42"/>
      <c r="S428" s="53"/>
      <c r="T428" s="54"/>
      <c r="U428" s="52"/>
      <c r="V428" s="52"/>
      <c r="W428" s="52"/>
      <c r="X428" s="52"/>
      <c r="Y428" s="52"/>
    </row>
    <row r="429" spans="3:25" ht="15.75" customHeight="1">
      <c r="C429" s="54"/>
      <c r="D429" s="52"/>
      <c r="E429" s="52"/>
      <c r="F429" s="52"/>
      <c r="G429" s="68"/>
      <c r="H429" s="68"/>
      <c r="I429" s="42"/>
      <c r="J429" s="53"/>
      <c r="K429" s="53"/>
      <c r="L429" s="54"/>
      <c r="M429" s="53"/>
      <c r="N429" s="42"/>
      <c r="O429" s="42"/>
      <c r="P429" s="73"/>
      <c r="Q429" s="73"/>
      <c r="R429" s="42"/>
      <c r="S429" s="53"/>
      <c r="T429" s="54"/>
      <c r="U429" s="52"/>
      <c r="V429" s="52"/>
      <c r="W429" s="52"/>
      <c r="X429" s="52"/>
      <c r="Y429" s="52"/>
    </row>
    <row r="430" spans="3:25" ht="15.75" customHeight="1">
      <c r="C430" s="54"/>
      <c r="D430" s="52"/>
      <c r="E430" s="52"/>
      <c r="F430" s="52"/>
      <c r="G430" s="68"/>
      <c r="H430" s="68"/>
      <c r="I430" s="42"/>
      <c r="J430" s="53"/>
      <c r="K430" s="53"/>
      <c r="L430" s="54"/>
      <c r="M430" s="53"/>
      <c r="N430" s="42"/>
      <c r="O430" s="42"/>
      <c r="P430" s="73"/>
      <c r="Q430" s="73"/>
      <c r="R430" s="42"/>
      <c r="S430" s="53"/>
      <c r="T430" s="54"/>
      <c r="U430" s="52"/>
      <c r="V430" s="52"/>
      <c r="W430" s="52"/>
      <c r="X430" s="52"/>
      <c r="Y430" s="52"/>
    </row>
    <row r="431" spans="3:25" ht="15.75" customHeight="1">
      <c r="C431" s="54"/>
      <c r="D431" s="52"/>
      <c r="E431" s="52"/>
      <c r="F431" s="52"/>
      <c r="G431" s="68"/>
      <c r="H431" s="68"/>
      <c r="I431" s="42"/>
      <c r="J431" s="53"/>
      <c r="K431" s="53"/>
      <c r="L431" s="54"/>
      <c r="M431" s="53"/>
      <c r="N431" s="42"/>
      <c r="O431" s="42"/>
      <c r="P431" s="73"/>
      <c r="Q431" s="73"/>
      <c r="R431" s="42"/>
      <c r="S431" s="53"/>
      <c r="T431" s="54"/>
      <c r="U431" s="52"/>
      <c r="V431" s="52"/>
      <c r="W431" s="52"/>
      <c r="X431" s="52"/>
      <c r="Y431" s="52"/>
    </row>
    <row r="432" spans="3:25" ht="15.75" customHeight="1">
      <c r="C432" s="54"/>
      <c r="D432" s="52"/>
      <c r="E432" s="52"/>
      <c r="F432" s="52"/>
      <c r="G432" s="68"/>
      <c r="H432" s="68"/>
      <c r="I432" s="42"/>
      <c r="J432" s="53"/>
      <c r="K432" s="53"/>
      <c r="L432" s="54"/>
      <c r="M432" s="53"/>
      <c r="N432" s="42"/>
      <c r="O432" s="42"/>
      <c r="P432" s="73"/>
      <c r="Q432" s="73"/>
      <c r="R432" s="42"/>
      <c r="S432" s="53"/>
      <c r="T432" s="54"/>
      <c r="U432" s="52"/>
      <c r="V432" s="52"/>
      <c r="W432" s="52"/>
      <c r="X432" s="52"/>
      <c r="Y432" s="52"/>
    </row>
    <row r="433" spans="3:25" ht="15.75" customHeight="1">
      <c r="C433" s="54"/>
      <c r="D433" s="52"/>
      <c r="E433" s="52"/>
      <c r="F433" s="52"/>
      <c r="G433" s="68"/>
      <c r="H433" s="68"/>
      <c r="I433" s="42"/>
      <c r="J433" s="53"/>
      <c r="K433" s="53"/>
      <c r="L433" s="54"/>
      <c r="M433" s="53"/>
      <c r="N433" s="42"/>
      <c r="O433" s="42"/>
      <c r="P433" s="73"/>
      <c r="Q433" s="73"/>
      <c r="R433" s="42"/>
      <c r="S433" s="53"/>
      <c r="T433" s="54"/>
      <c r="U433" s="52"/>
      <c r="V433" s="52"/>
      <c r="W433" s="52"/>
      <c r="X433" s="52"/>
      <c r="Y433" s="52"/>
    </row>
    <row r="434" spans="3:25" ht="15.75" customHeight="1">
      <c r="C434" s="54"/>
      <c r="D434" s="52"/>
      <c r="E434" s="52"/>
      <c r="F434" s="52"/>
      <c r="G434" s="68"/>
      <c r="H434" s="68"/>
      <c r="I434" s="42"/>
      <c r="J434" s="53"/>
      <c r="K434" s="53"/>
      <c r="L434" s="54"/>
      <c r="M434" s="53"/>
      <c r="N434" s="42"/>
      <c r="O434" s="42"/>
      <c r="P434" s="73"/>
      <c r="Q434" s="73"/>
      <c r="R434" s="42"/>
      <c r="S434" s="53"/>
      <c r="T434" s="54"/>
      <c r="U434" s="52"/>
      <c r="V434" s="52"/>
      <c r="W434" s="52"/>
      <c r="X434" s="52"/>
      <c r="Y434" s="52"/>
    </row>
    <row r="435" spans="3:25" ht="15.75" customHeight="1">
      <c r="C435" s="54"/>
      <c r="D435" s="52"/>
      <c r="E435" s="52"/>
      <c r="F435" s="52"/>
      <c r="G435" s="68"/>
      <c r="H435" s="68"/>
      <c r="I435" s="42"/>
      <c r="J435" s="53"/>
      <c r="K435" s="53"/>
      <c r="L435" s="54"/>
      <c r="M435" s="53"/>
      <c r="N435" s="42"/>
      <c r="O435" s="42"/>
      <c r="P435" s="73"/>
      <c r="Q435" s="73"/>
      <c r="R435" s="42"/>
      <c r="S435" s="53"/>
      <c r="T435" s="54"/>
      <c r="U435" s="52"/>
      <c r="V435" s="52"/>
      <c r="W435" s="52"/>
      <c r="X435" s="52"/>
      <c r="Y435" s="52"/>
    </row>
    <row r="436" spans="3:25" ht="15.75" customHeight="1">
      <c r="C436" s="54"/>
      <c r="D436" s="52"/>
      <c r="E436" s="52"/>
      <c r="F436" s="52"/>
      <c r="G436" s="68"/>
      <c r="H436" s="68"/>
      <c r="I436" s="42"/>
      <c r="J436" s="53"/>
      <c r="K436" s="53"/>
      <c r="L436" s="54"/>
      <c r="M436" s="53"/>
      <c r="N436" s="42"/>
      <c r="O436" s="42"/>
      <c r="P436" s="73"/>
      <c r="Q436" s="73"/>
      <c r="R436" s="42"/>
      <c r="S436" s="53"/>
      <c r="T436" s="54"/>
      <c r="U436" s="52"/>
      <c r="V436" s="52"/>
      <c r="W436" s="52"/>
      <c r="X436" s="52"/>
      <c r="Y436" s="52"/>
    </row>
    <row r="437" spans="3:25" ht="15.75" customHeight="1">
      <c r="C437" s="54"/>
      <c r="D437" s="52"/>
      <c r="E437" s="52"/>
      <c r="F437" s="52"/>
      <c r="G437" s="68"/>
      <c r="H437" s="68"/>
      <c r="I437" s="42"/>
      <c r="J437" s="53"/>
      <c r="K437" s="53"/>
      <c r="L437" s="54"/>
      <c r="M437" s="53"/>
      <c r="N437" s="42"/>
      <c r="O437" s="42"/>
      <c r="P437" s="73"/>
      <c r="Q437" s="73"/>
      <c r="R437" s="42"/>
      <c r="S437" s="53"/>
      <c r="T437" s="54"/>
      <c r="U437" s="52"/>
      <c r="V437" s="52"/>
      <c r="W437" s="52"/>
      <c r="X437" s="52"/>
      <c r="Y437" s="52"/>
    </row>
    <row r="438" spans="3:25" ht="15.75" customHeight="1">
      <c r="C438" s="54"/>
      <c r="D438" s="52"/>
      <c r="E438" s="52"/>
      <c r="F438" s="52"/>
      <c r="G438" s="68"/>
      <c r="H438" s="68"/>
      <c r="I438" s="42"/>
      <c r="J438" s="53"/>
      <c r="K438" s="53"/>
      <c r="L438" s="54"/>
      <c r="M438" s="53"/>
      <c r="N438" s="42"/>
      <c r="O438" s="42"/>
      <c r="P438" s="73"/>
      <c r="Q438" s="73"/>
      <c r="R438" s="42"/>
      <c r="S438" s="53"/>
      <c r="T438" s="54"/>
      <c r="U438" s="52"/>
      <c r="V438" s="52"/>
      <c r="W438" s="52"/>
      <c r="X438" s="52"/>
      <c r="Y438" s="52"/>
    </row>
    <row r="439" spans="3:25" ht="15.75" customHeight="1">
      <c r="C439" s="54"/>
      <c r="D439" s="52"/>
      <c r="E439" s="52"/>
      <c r="F439" s="52"/>
      <c r="G439" s="68"/>
      <c r="H439" s="68"/>
      <c r="I439" s="42"/>
      <c r="J439" s="53"/>
      <c r="K439" s="53"/>
      <c r="L439" s="54"/>
      <c r="M439" s="53"/>
      <c r="N439" s="42"/>
      <c r="O439" s="42"/>
      <c r="P439" s="73"/>
      <c r="Q439" s="73"/>
      <c r="R439" s="42"/>
      <c r="S439" s="53"/>
      <c r="T439" s="54"/>
      <c r="U439" s="52"/>
      <c r="V439" s="52"/>
      <c r="W439" s="52"/>
      <c r="X439" s="52"/>
      <c r="Y439" s="52"/>
    </row>
    <row r="440" spans="3:25" ht="15.75" customHeight="1">
      <c r="C440" s="54"/>
      <c r="D440" s="52"/>
      <c r="E440" s="52"/>
      <c r="F440" s="52"/>
      <c r="G440" s="68"/>
      <c r="H440" s="68"/>
      <c r="I440" s="42"/>
      <c r="J440" s="53"/>
      <c r="K440" s="53"/>
      <c r="L440" s="54"/>
      <c r="M440" s="53"/>
      <c r="N440" s="42"/>
      <c r="O440" s="42"/>
      <c r="P440" s="73"/>
      <c r="Q440" s="73"/>
      <c r="R440" s="42"/>
      <c r="S440" s="53"/>
      <c r="T440" s="54"/>
      <c r="U440" s="52"/>
      <c r="V440" s="52"/>
      <c r="W440" s="52"/>
      <c r="X440" s="52"/>
      <c r="Y440" s="52"/>
    </row>
    <row r="441" spans="3:25" ht="15.75" customHeight="1">
      <c r="C441" s="54"/>
      <c r="D441" s="52"/>
      <c r="E441" s="52"/>
      <c r="F441" s="52"/>
      <c r="G441" s="68"/>
      <c r="H441" s="68"/>
      <c r="I441" s="42"/>
      <c r="J441" s="53"/>
      <c r="K441" s="53"/>
      <c r="L441" s="54"/>
      <c r="M441" s="53"/>
      <c r="N441" s="42"/>
      <c r="O441" s="42"/>
      <c r="P441" s="73"/>
      <c r="Q441" s="73"/>
      <c r="R441" s="42"/>
      <c r="S441" s="53"/>
      <c r="T441" s="54"/>
      <c r="U441" s="52"/>
      <c r="V441" s="52"/>
      <c r="W441" s="52"/>
      <c r="X441" s="52"/>
      <c r="Y441" s="52"/>
    </row>
    <row r="442" spans="3:25" ht="15.75" customHeight="1">
      <c r="C442" s="54"/>
      <c r="D442" s="52"/>
      <c r="E442" s="52"/>
      <c r="F442" s="52"/>
      <c r="G442" s="68"/>
      <c r="H442" s="68"/>
      <c r="I442" s="42"/>
      <c r="J442" s="53"/>
      <c r="K442" s="53"/>
      <c r="L442" s="54"/>
      <c r="M442" s="53"/>
      <c r="N442" s="42"/>
      <c r="O442" s="42"/>
      <c r="P442" s="73"/>
      <c r="Q442" s="73"/>
      <c r="R442" s="42"/>
      <c r="S442" s="53"/>
      <c r="T442" s="54"/>
      <c r="U442" s="52"/>
      <c r="V442" s="52"/>
      <c r="W442" s="52"/>
      <c r="X442" s="52"/>
      <c r="Y442" s="52"/>
    </row>
    <row r="443" spans="3:25" ht="15.75" customHeight="1">
      <c r="C443" s="54"/>
      <c r="D443" s="52"/>
      <c r="E443" s="52"/>
      <c r="F443" s="52"/>
      <c r="G443" s="68"/>
      <c r="H443" s="68"/>
      <c r="I443" s="42"/>
      <c r="J443" s="53"/>
      <c r="K443" s="53"/>
      <c r="L443" s="54"/>
      <c r="M443" s="53"/>
      <c r="N443" s="42"/>
      <c r="O443" s="42"/>
      <c r="P443" s="73"/>
      <c r="Q443" s="73"/>
      <c r="R443" s="42"/>
      <c r="S443" s="53"/>
      <c r="T443" s="54"/>
      <c r="U443" s="52"/>
      <c r="V443" s="52"/>
      <c r="W443" s="52"/>
      <c r="X443" s="52"/>
      <c r="Y443" s="52"/>
    </row>
    <row r="444" spans="3:25" ht="15.75" customHeight="1">
      <c r="C444" s="54"/>
      <c r="D444" s="52"/>
      <c r="E444" s="52"/>
      <c r="F444" s="52"/>
      <c r="G444" s="68"/>
      <c r="H444" s="68"/>
      <c r="I444" s="42"/>
      <c r="J444" s="53"/>
      <c r="K444" s="53"/>
      <c r="L444" s="54"/>
      <c r="M444" s="53"/>
      <c r="N444" s="42"/>
      <c r="O444" s="42"/>
      <c r="P444" s="73"/>
      <c r="Q444" s="73"/>
      <c r="R444" s="42"/>
      <c r="S444" s="53"/>
      <c r="T444" s="54"/>
      <c r="U444" s="52"/>
      <c r="V444" s="52"/>
      <c r="W444" s="52"/>
      <c r="X444" s="52"/>
      <c r="Y444" s="52"/>
    </row>
    <row r="445" spans="3:25" ht="15.75" customHeight="1">
      <c r="C445" s="54"/>
      <c r="D445" s="52"/>
      <c r="E445" s="52"/>
      <c r="F445" s="52"/>
      <c r="G445" s="68"/>
      <c r="H445" s="68"/>
      <c r="I445" s="42"/>
      <c r="J445" s="53"/>
      <c r="K445" s="53"/>
      <c r="L445" s="54"/>
      <c r="M445" s="53"/>
      <c r="N445" s="42"/>
      <c r="O445" s="42"/>
      <c r="P445" s="73"/>
      <c r="Q445" s="73"/>
      <c r="R445" s="42"/>
      <c r="S445" s="53"/>
      <c r="T445" s="54"/>
      <c r="U445" s="52"/>
      <c r="V445" s="52"/>
      <c r="W445" s="52"/>
      <c r="X445" s="52"/>
      <c r="Y445" s="52"/>
    </row>
    <row r="446" spans="3:25" ht="15.75" customHeight="1">
      <c r="C446" s="54"/>
      <c r="D446" s="52"/>
      <c r="E446" s="52"/>
      <c r="F446" s="52"/>
      <c r="G446" s="68"/>
      <c r="H446" s="68"/>
      <c r="I446" s="42"/>
      <c r="J446" s="53"/>
      <c r="K446" s="53"/>
      <c r="L446" s="54"/>
      <c r="M446" s="53"/>
      <c r="N446" s="42"/>
      <c r="O446" s="42"/>
      <c r="P446" s="73"/>
      <c r="Q446" s="73"/>
      <c r="R446" s="42"/>
      <c r="S446" s="53"/>
      <c r="T446" s="54"/>
      <c r="U446" s="52"/>
      <c r="V446" s="52"/>
      <c r="W446" s="52"/>
      <c r="X446" s="52"/>
      <c r="Y446" s="52"/>
    </row>
    <row r="447" spans="3:25" ht="15.75" customHeight="1">
      <c r="C447" s="54"/>
      <c r="D447" s="52"/>
      <c r="E447" s="52"/>
      <c r="F447" s="52"/>
      <c r="G447" s="68"/>
      <c r="H447" s="68"/>
      <c r="I447" s="42"/>
      <c r="J447" s="53"/>
      <c r="K447" s="53"/>
      <c r="L447" s="54"/>
      <c r="M447" s="53"/>
      <c r="N447" s="42"/>
      <c r="O447" s="42"/>
      <c r="P447" s="73"/>
      <c r="Q447" s="73"/>
      <c r="R447" s="42"/>
      <c r="S447" s="53"/>
      <c r="T447" s="54"/>
      <c r="U447" s="52"/>
      <c r="V447" s="52"/>
      <c r="W447" s="52"/>
      <c r="X447" s="52"/>
      <c r="Y447" s="52"/>
    </row>
    <row r="448" spans="3:25" ht="15.75" customHeight="1">
      <c r="C448" s="54"/>
      <c r="D448" s="52"/>
      <c r="E448" s="52"/>
      <c r="F448" s="52"/>
      <c r="G448" s="68"/>
      <c r="H448" s="68"/>
      <c r="I448" s="42"/>
      <c r="J448" s="53"/>
      <c r="K448" s="53"/>
      <c r="L448" s="54"/>
      <c r="M448" s="53"/>
      <c r="N448" s="42"/>
      <c r="O448" s="42"/>
      <c r="P448" s="73"/>
      <c r="Q448" s="73"/>
      <c r="R448" s="42"/>
      <c r="S448" s="53"/>
      <c r="T448" s="54"/>
      <c r="U448" s="52"/>
      <c r="V448" s="52"/>
      <c r="W448" s="52"/>
      <c r="X448" s="52"/>
      <c r="Y448" s="52"/>
    </row>
    <row r="449" spans="3:25" ht="15.75" customHeight="1">
      <c r="C449" s="54"/>
      <c r="D449" s="52"/>
      <c r="E449" s="52"/>
      <c r="F449" s="52"/>
      <c r="G449" s="68"/>
      <c r="H449" s="68"/>
      <c r="I449" s="42"/>
      <c r="J449" s="53"/>
      <c r="K449" s="53"/>
      <c r="L449" s="54"/>
      <c r="M449" s="53"/>
      <c r="N449" s="42"/>
      <c r="O449" s="42"/>
      <c r="P449" s="73"/>
      <c r="Q449" s="73"/>
      <c r="R449" s="42"/>
      <c r="S449" s="53"/>
      <c r="T449" s="54"/>
      <c r="U449" s="52"/>
      <c r="V449" s="52"/>
      <c r="W449" s="52"/>
      <c r="X449" s="52"/>
      <c r="Y449" s="52"/>
    </row>
    <row r="450" spans="3:25" ht="15.75" customHeight="1">
      <c r="C450" s="54"/>
      <c r="D450" s="52"/>
      <c r="E450" s="52"/>
      <c r="F450" s="52"/>
      <c r="G450" s="68"/>
      <c r="H450" s="68"/>
      <c r="I450" s="42"/>
      <c r="J450" s="53"/>
      <c r="K450" s="53"/>
      <c r="L450" s="54"/>
      <c r="M450" s="53"/>
      <c r="N450" s="42"/>
      <c r="O450" s="42"/>
      <c r="P450" s="73"/>
      <c r="Q450" s="73"/>
      <c r="R450" s="42"/>
      <c r="S450" s="53"/>
      <c r="T450" s="54"/>
      <c r="U450" s="52"/>
      <c r="V450" s="52"/>
      <c r="W450" s="52"/>
      <c r="X450" s="52"/>
      <c r="Y450" s="52"/>
    </row>
    <row r="451" spans="3:25" ht="15.75" customHeight="1">
      <c r="C451" s="54"/>
      <c r="D451" s="52"/>
      <c r="E451" s="52"/>
      <c r="F451" s="52"/>
      <c r="G451" s="68"/>
      <c r="H451" s="68"/>
      <c r="I451" s="42"/>
      <c r="J451" s="53"/>
      <c r="K451" s="53"/>
      <c r="L451" s="54"/>
      <c r="M451" s="53"/>
      <c r="N451" s="42"/>
      <c r="O451" s="42"/>
      <c r="P451" s="73"/>
      <c r="Q451" s="73"/>
      <c r="R451" s="42"/>
      <c r="S451" s="53"/>
      <c r="T451" s="54"/>
      <c r="U451" s="52"/>
      <c r="V451" s="52"/>
      <c r="W451" s="52"/>
      <c r="X451" s="52"/>
      <c r="Y451" s="52"/>
    </row>
    <row r="452" spans="3:25" ht="15.75" customHeight="1">
      <c r="C452" s="54"/>
      <c r="D452" s="52"/>
      <c r="E452" s="52"/>
      <c r="F452" s="52"/>
      <c r="G452" s="68"/>
      <c r="H452" s="68"/>
      <c r="I452" s="42"/>
      <c r="J452" s="53"/>
      <c r="K452" s="53"/>
      <c r="L452" s="54"/>
      <c r="M452" s="53"/>
      <c r="N452" s="42"/>
      <c r="O452" s="42"/>
      <c r="P452" s="73"/>
      <c r="Q452" s="73"/>
      <c r="R452" s="42"/>
      <c r="S452" s="53"/>
      <c r="T452" s="54"/>
      <c r="U452" s="52"/>
      <c r="V452" s="52"/>
      <c r="W452" s="52"/>
      <c r="X452" s="52"/>
      <c r="Y452" s="52"/>
    </row>
    <row r="453" spans="3:25" ht="15.75" customHeight="1">
      <c r="C453" s="54"/>
      <c r="D453" s="52"/>
      <c r="E453" s="52"/>
      <c r="F453" s="52"/>
      <c r="G453" s="68"/>
      <c r="H453" s="68"/>
      <c r="I453" s="42"/>
      <c r="J453" s="53"/>
      <c r="K453" s="53"/>
      <c r="L453" s="54"/>
      <c r="M453" s="53"/>
      <c r="N453" s="42"/>
      <c r="O453" s="42"/>
      <c r="P453" s="73"/>
      <c r="Q453" s="73"/>
      <c r="R453" s="42"/>
      <c r="S453" s="53"/>
      <c r="T453" s="54"/>
      <c r="U453" s="52"/>
      <c r="V453" s="52"/>
      <c r="W453" s="52"/>
      <c r="X453" s="52"/>
      <c r="Y453" s="52"/>
    </row>
    <row r="454" spans="3:25" ht="15.75" customHeight="1">
      <c r="C454" s="54"/>
      <c r="D454" s="52"/>
      <c r="E454" s="52"/>
      <c r="F454" s="52"/>
      <c r="G454" s="68"/>
      <c r="H454" s="68"/>
      <c r="I454" s="42"/>
      <c r="J454" s="53"/>
      <c r="K454" s="53"/>
      <c r="L454" s="54"/>
      <c r="M454" s="53"/>
      <c r="N454" s="42"/>
      <c r="O454" s="42"/>
      <c r="P454" s="73"/>
      <c r="Q454" s="73"/>
      <c r="R454" s="42"/>
      <c r="S454" s="53"/>
      <c r="T454" s="54"/>
      <c r="U454" s="52"/>
      <c r="V454" s="52"/>
      <c r="W454" s="52"/>
      <c r="X454" s="52"/>
      <c r="Y454" s="52"/>
    </row>
    <row r="455" spans="3:25" ht="15.75" customHeight="1">
      <c r="C455" s="54"/>
      <c r="D455" s="52"/>
      <c r="E455" s="52"/>
      <c r="F455" s="52"/>
      <c r="G455" s="68"/>
      <c r="H455" s="68"/>
      <c r="I455" s="42"/>
      <c r="J455" s="53"/>
      <c r="K455" s="53"/>
      <c r="L455" s="54"/>
      <c r="M455" s="53"/>
      <c r="N455" s="42"/>
      <c r="O455" s="42"/>
      <c r="P455" s="73"/>
      <c r="Q455" s="73"/>
      <c r="R455" s="42"/>
      <c r="S455" s="53"/>
      <c r="T455" s="54"/>
      <c r="U455" s="52"/>
      <c r="V455" s="52"/>
      <c r="W455" s="52"/>
      <c r="X455" s="52"/>
      <c r="Y455" s="52"/>
    </row>
    <row r="456" spans="3:25" ht="15.75" customHeight="1">
      <c r="C456" s="54"/>
      <c r="D456" s="52"/>
      <c r="E456" s="52"/>
      <c r="F456" s="52"/>
      <c r="G456" s="68"/>
      <c r="H456" s="68"/>
      <c r="I456" s="42"/>
      <c r="J456" s="53"/>
      <c r="K456" s="53"/>
      <c r="L456" s="54"/>
      <c r="M456" s="53"/>
      <c r="N456" s="42"/>
      <c r="O456" s="42"/>
      <c r="P456" s="73"/>
      <c r="Q456" s="73"/>
      <c r="R456" s="42"/>
      <c r="S456" s="53"/>
      <c r="T456" s="54"/>
      <c r="U456" s="52"/>
      <c r="V456" s="52"/>
      <c r="W456" s="52"/>
      <c r="X456" s="52"/>
      <c r="Y456" s="52"/>
    </row>
    <row r="457" spans="3:25" ht="15.75" customHeight="1">
      <c r="C457" s="54"/>
      <c r="D457" s="52"/>
      <c r="E457" s="52"/>
      <c r="F457" s="52"/>
      <c r="G457" s="68"/>
      <c r="H457" s="68"/>
      <c r="I457" s="42"/>
      <c r="J457" s="53"/>
      <c r="K457" s="53"/>
      <c r="L457" s="54"/>
      <c r="M457" s="53"/>
      <c r="N457" s="42"/>
      <c r="O457" s="42"/>
      <c r="P457" s="73"/>
      <c r="Q457" s="73"/>
      <c r="R457" s="42"/>
      <c r="S457" s="53"/>
      <c r="T457" s="54"/>
      <c r="U457" s="52"/>
      <c r="V457" s="52"/>
      <c r="W457" s="52"/>
      <c r="X457" s="52"/>
      <c r="Y457" s="52"/>
    </row>
    <row r="458" spans="3:25" ht="15.75" customHeight="1">
      <c r="C458" s="54"/>
      <c r="D458" s="52"/>
      <c r="E458" s="52"/>
      <c r="F458" s="52"/>
      <c r="G458" s="68"/>
      <c r="H458" s="68"/>
      <c r="I458" s="42"/>
      <c r="J458" s="53"/>
      <c r="K458" s="53"/>
      <c r="L458" s="54"/>
      <c r="M458" s="53"/>
      <c r="N458" s="42"/>
      <c r="O458" s="42"/>
      <c r="P458" s="73"/>
      <c r="Q458" s="73"/>
      <c r="R458" s="42"/>
      <c r="S458" s="53"/>
      <c r="T458" s="54"/>
      <c r="U458" s="52"/>
      <c r="V458" s="52"/>
      <c r="W458" s="52"/>
      <c r="X458" s="52"/>
      <c r="Y458" s="52"/>
    </row>
    <row r="459" spans="3:25" ht="15.75" customHeight="1">
      <c r="C459" s="54"/>
      <c r="D459" s="52"/>
      <c r="E459" s="52"/>
      <c r="F459" s="52"/>
      <c r="G459" s="68"/>
      <c r="H459" s="68"/>
      <c r="I459" s="42"/>
      <c r="J459" s="53"/>
      <c r="K459" s="53"/>
      <c r="L459" s="54"/>
      <c r="M459" s="53"/>
      <c r="N459" s="42"/>
      <c r="O459" s="42"/>
      <c r="P459" s="73"/>
      <c r="Q459" s="73"/>
      <c r="R459" s="42"/>
      <c r="S459" s="53"/>
      <c r="T459" s="54"/>
      <c r="U459" s="52"/>
      <c r="V459" s="52"/>
      <c r="W459" s="52"/>
      <c r="X459" s="52"/>
      <c r="Y459" s="52"/>
    </row>
    <row r="460" spans="3:25" ht="15.75" customHeight="1">
      <c r="C460" s="54"/>
      <c r="D460" s="52"/>
      <c r="E460" s="52"/>
      <c r="F460" s="52"/>
      <c r="G460" s="68"/>
      <c r="H460" s="68"/>
      <c r="I460" s="42"/>
      <c r="J460" s="53"/>
      <c r="K460" s="53"/>
      <c r="L460" s="54"/>
      <c r="M460" s="53"/>
      <c r="N460" s="42"/>
      <c r="O460" s="42"/>
      <c r="P460" s="73"/>
      <c r="Q460" s="73"/>
      <c r="R460" s="42"/>
      <c r="S460" s="53"/>
      <c r="T460" s="54"/>
      <c r="U460" s="52"/>
      <c r="V460" s="52"/>
      <c r="W460" s="52"/>
      <c r="X460" s="52"/>
      <c r="Y460" s="52"/>
    </row>
    <row r="461" spans="3:25" ht="15.75" customHeight="1">
      <c r="C461" s="54"/>
      <c r="D461" s="52"/>
      <c r="E461" s="52"/>
      <c r="F461" s="52"/>
      <c r="G461" s="68"/>
      <c r="H461" s="68"/>
      <c r="I461" s="42"/>
      <c r="J461" s="53"/>
      <c r="K461" s="53"/>
      <c r="L461" s="54"/>
      <c r="M461" s="53"/>
      <c r="N461" s="42"/>
      <c r="O461" s="42"/>
      <c r="P461" s="73"/>
      <c r="Q461" s="73"/>
      <c r="R461" s="42"/>
      <c r="S461" s="53"/>
      <c r="T461" s="54"/>
      <c r="U461" s="52"/>
      <c r="V461" s="52"/>
      <c r="W461" s="52"/>
      <c r="X461" s="52"/>
      <c r="Y461" s="52"/>
    </row>
    <row r="462" spans="3:25" ht="15.75" customHeight="1">
      <c r="C462" s="54"/>
      <c r="D462" s="52"/>
      <c r="E462" s="52"/>
      <c r="F462" s="52"/>
      <c r="G462" s="68"/>
      <c r="H462" s="68"/>
      <c r="I462" s="42"/>
      <c r="J462" s="53"/>
      <c r="K462" s="53"/>
      <c r="L462" s="54"/>
      <c r="M462" s="53"/>
      <c r="N462" s="42"/>
      <c r="O462" s="42"/>
      <c r="P462" s="73"/>
      <c r="Q462" s="73"/>
      <c r="R462" s="42"/>
      <c r="S462" s="53"/>
      <c r="T462" s="54"/>
      <c r="U462" s="52"/>
      <c r="V462" s="52"/>
      <c r="W462" s="52"/>
      <c r="X462" s="52"/>
      <c r="Y462" s="52"/>
    </row>
    <row r="463" spans="3:25" ht="15.75" customHeight="1">
      <c r="C463" s="54"/>
      <c r="D463" s="52"/>
      <c r="E463" s="52"/>
      <c r="F463" s="52"/>
      <c r="G463" s="68"/>
      <c r="H463" s="68"/>
      <c r="I463" s="42"/>
      <c r="J463" s="53"/>
      <c r="K463" s="53"/>
      <c r="L463" s="54"/>
      <c r="M463" s="53"/>
      <c r="N463" s="42"/>
      <c r="O463" s="42"/>
      <c r="P463" s="73"/>
      <c r="Q463" s="73"/>
      <c r="R463" s="42"/>
      <c r="S463" s="53"/>
      <c r="T463" s="54"/>
      <c r="U463" s="52"/>
      <c r="V463" s="52"/>
      <c r="W463" s="52"/>
      <c r="X463" s="52"/>
      <c r="Y463" s="52"/>
    </row>
    <row r="464" spans="3:25" ht="15.75" customHeight="1">
      <c r="C464" s="54"/>
      <c r="D464" s="52"/>
      <c r="E464" s="52"/>
      <c r="F464" s="52"/>
      <c r="G464" s="68"/>
      <c r="H464" s="68"/>
      <c r="I464" s="42"/>
      <c r="J464" s="53"/>
      <c r="K464" s="53"/>
      <c r="L464" s="54"/>
      <c r="M464" s="53"/>
      <c r="N464" s="42"/>
      <c r="O464" s="42"/>
      <c r="P464" s="73"/>
      <c r="Q464" s="73"/>
      <c r="R464" s="42"/>
      <c r="S464" s="53"/>
      <c r="T464" s="54"/>
      <c r="U464" s="52"/>
      <c r="V464" s="52"/>
      <c r="W464" s="52"/>
      <c r="X464" s="52"/>
      <c r="Y464" s="52"/>
    </row>
    <row r="465" spans="3:25" ht="15.75" customHeight="1">
      <c r="C465" s="54"/>
      <c r="D465" s="52"/>
      <c r="E465" s="52"/>
      <c r="F465" s="52"/>
      <c r="G465" s="68"/>
      <c r="H465" s="68"/>
      <c r="I465" s="42"/>
      <c r="J465" s="53"/>
      <c r="K465" s="53"/>
      <c r="L465" s="54"/>
      <c r="M465" s="53"/>
      <c r="N465" s="42"/>
      <c r="O465" s="42"/>
      <c r="P465" s="73"/>
      <c r="Q465" s="73"/>
      <c r="R465" s="42"/>
      <c r="S465" s="53"/>
      <c r="T465" s="54"/>
      <c r="U465" s="52"/>
      <c r="V465" s="52"/>
      <c r="W465" s="52"/>
      <c r="X465" s="52"/>
      <c r="Y465" s="52"/>
    </row>
    <row r="466" spans="3:25" ht="15.75" customHeight="1">
      <c r="C466" s="54"/>
      <c r="D466" s="52"/>
      <c r="E466" s="52"/>
      <c r="F466" s="52"/>
      <c r="G466" s="68"/>
      <c r="H466" s="68"/>
      <c r="I466" s="42"/>
      <c r="J466" s="53"/>
      <c r="K466" s="53"/>
      <c r="L466" s="54"/>
      <c r="M466" s="53"/>
      <c r="N466" s="42"/>
      <c r="O466" s="42"/>
      <c r="P466" s="73"/>
      <c r="Q466" s="73"/>
      <c r="R466" s="42"/>
      <c r="S466" s="53"/>
      <c r="T466" s="54"/>
      <c r="U466" s="52"/>
      <c r="V466" s="52"/>
      <c r="W466" s="52"/>
      <c r="X466" s="52"/>
      <c r="Y466" s="52"/>
    </row>
    <row r="467" spans="3:25" ht="15.75" customHeight="1">
      <c r="C467" s="54"/>
      <c r="D467" s="52"/>
      <c r="E467" s="52"/>
      <c r="F467" s="52"/>
      <c r="G467" s="68"/>
      <c r="H467" s="68"/>
      <c r="I467" s="42"/>
      <c r="J467" s="53"/>
      <c r="K467" s="53"/>
      <c r="L467" s="54"/>
      <c r="M467" s="53"/>
      <c r="N467" s="42"/>
      <c r="O467" s="42"/>
      <c r="P467" s="73"/>
      <c r="Q467" s="73"/>
      <c r="R467" s="42"/>
      <c r="S467" s="53"/>
      <c r="T467" s="54"/>
      <c r="U467" s="52"/>
      <c r="V467" s="52"/>
      <c r="W467" s="52"/>
      <c r="X467" s="52"/>
      <c r="Y467" s="52"/>
    </row>
    <row r="468" spans="3:25" ht="15.75" customHeight="1">
      <c r="C468" s="54"/>
      <c r="D468" s="52"/>
      <c r="E468" s="52"/>
      <c r="F468" s="52"/>
      <c r="G468" s="68"/>
      <c r="H468" s="68"/>
      <c r="I468" s="42"/>
      <c r="J468" s="53"/>
      <c r="K468" s="53"/>
      <c r="L468" s="54"/>
      <c r="M468" s="53"/>
      <c r="N468" s="42"/>
      <c r="O468" s="42"/>
      <c r="P468" s="73"/>
      <c r="Q468" s="73"/>
      <c r="R468" s="42"/>
      <c r="S468" s="53"/>
      <c r="T468" s="54"/>
      <c r="U468" s="52"/>
      <c r="V468" s="52"/>
      <c r="W468" s="52"/>
      <c r="X468" s="52"/>
      <c r="Y468" s="52"/>
    </row>
    <row r="469" spans="3:25" ht="15.75" customHeight="1">
      <c r="C469" s="54"/>
      <c r="D469" s="52"/>
      <c r="E469" s="52"/>
      <c r="F469" s="52"/>
      <c r="G469" s="68"/>
      <c r="H469" s="68"/>
      <c r="I469" s="42"/>
      <c r="J469" s="53"/>
      <c r="K469" s="53"/>
      <c r="L469" s="54"/>
      <c r="M469" s="53"/>
      <c r="N469" s="42"/>
      <c r="O469" s="42"/>
      <c r="P469" s="73"/>
      <c r="Q469" s="73"/>
      <c r="R469" s="42"/>
      <c r="S469" s="53"/>
      <c r="T469" s="54"/>
      <c r="U469" s="52"/>
      <c r="V469" s="52"/>
      <c r="W469" s="52"/>
      <c r="X469" s="52"/>
      <c r="Y469" s="52"/>
    </row>
    <row r="470" spans="3:25" ht="15.75" customHeight="1">
      <c r="C470" s="54"/>
      <c r="D470" s="52"/>
      <c r="E470" s="52"/>
      <c r="F470" s="52"/>
      <c r="G470" s="68"/>
      <c r="H470" s="68"/>
      <c r="I470" s="42"/>
      <c r="J470" s="53"/>
      <c r="K470" s="53"/>
      <c r="L470" s="54"/>
      <c r="M470" s="53"/>
      <c r="N470" s="42"/>
      <c r="O470" s="42"/>
      <c r="P470" s="73"/>
      <c r="Q470" s="73"/>
      <c r="R470" s="42"/>
      <c r="S470" s="53"/>
      <c r="T470" s="54"/>
      <c r="U470" s="52"/>
      <c r="V470" s="52"/>
      <c r="W470" s="52"/>
      <c r="X470" s="52"/>
      <c r="Y470" s="52"/>
    </row>
    <row r="471" spans="3:25" ht="15.75" customHeight="1">
      <c r="C471" s="54"/>
      <c r="D471" s="52"/>
      <c r="E471" s="52"/>
      <c r="F471" s="52"/>
      <c r="G471" s="68"/>
      <c r="H471" s="68"/>
      <c r="I471" s="42"/>
      <c r="J471" s="53"/>
      <c r="K471" s="53"/>
      <c r="L471" s="54"/>
      <c r="M471" s="53"/>
      <c r="N471" s="42"/>
      <c r="O471" s="42"/>
      <c r="P471" s="73"/>
      <c r="Q471" s="73"/>
      <c r="R471" s="42"/>
      <c r="S471" s="53"/>
      <c r="T471" s="54"/>
      <c r="U471" s="52"/>
      <c r="V471" s="52"/>
      <c r="W471" s="52"/>
      <c r="X471" s="52"/>
      <c r="Y471" s="52"/>
    </row>
    <row r="472" spans="3:25" ht="15.75" customHeight="1">
      <c r="C472" s="54"/>
      <c r="D472" s="52"/>
      <c r="E472" s="52"/>
      <c r="F472" s="52"/>
      <c r="G472" s="68"/>
      <c r="H472" s="68"/>
      <c r="I472" s="42"/>
      <c r="J472" s="53"/>
      <c r="K472" s="53"/>
      <c r="L472" s="54"/>
      <c r="M472" s="53"/>
      <c r="N472" s="42"/>
      <c r="O472" s="42"/>
      <c r="P472" s="73"/>
      <c r="Q472" s="73"/>
      <c r="R472" s="42"/>
      <c r="S472" s="53"/>
      <c r="T472" s="54"/>
      <c r="U472" s="52"/>
      <c r="V472" s="52"/>
      <c r="W472" s="52"/>
      <c r="X472" s="52"/>
      <c r="Y472" s="52"/>
    </row>
    <row r="473" spans="3:25" ht="15.75" customHeight="1">
      <c r="C473" s="54"/>
      <c r="D473" s="52"/>
      <c r="E473" s="52"/>
      <c r="F473" s="52"/>
      <c r="G473" s="68"/>
      <c r="H473" s="68"/>
      <c r="I473" s="42"/>
      <c r="J473" s="53"/>
      <c r="K473" s="53"/>
      <c r="L473" s="54"/>
      <c r="M473" s="53"/>
      <c r="N473" s="42"/>
      <c r="O473" s="42"/>
      <c r="P473" s="73"/>
      <c r="Q473" s="73"/>
      <c r="R473" s="42"/>
      <c r="S473" s="53"/>
      <c r="T473" s="54"/>
      <c r="U473" s="52"/>
      <c r="V473" s="52"/>
      <c r="W473" s="52"/>
      <c r="X473" s="52"/>
      <c r="Y473" s="52"/>
    </row>
    <row r="474" spans="3:25" ht="15.75" customHeight="1">
      <c r="C474" s="54"/>
      <c r="D474" s="52"/>
      <c r="E474" s="52"/>
      <c r="F474" s="52"/>
      <c r="G474" s="68"/>
      <c r="H474" s="68"/>
      <c r="I474" s="42"/>
      <c r="J474" s="53"/>
      <c r="K474" s="53"/>
      <c r="L474" s="54"/>
      <c r="M474" s="53"/>
      <c r="N474" s="42"/>
      <c r="O474" s="42"/>
      <c r="P474" s="73"/>
      <c r="Q474" s="73"/>
      <c r="R474" s="42"/>
      <c r="S474" s="53"/>
      <c r="T474" s="54"/>
      <c r="U474" s="52"/>
      <c r="V474" s="52"/>
      <c r="W474" s="52"/>
      <c r="X474" s="52"/>
      <c r="Y474" s="52"/>
    </row>
    <row r="475" spans="3:25" ht="15.75" customHeight="1">
      <c r="C475" s="54"/>
      <c r="D475" s="52"/>
      <c r="E475" s="52"/>
      <c r="F475" s="52"/>
      <c r="G475" s="68"/>
      <c r="H475" s="68"/>
      <c r="I475" s="42"/>
      <c r="J475" s="53"/>
      <c r="K475" s="53"/>
      <c r="L475" s="54"/>
      <c r="M475" s="53"/>
      <c r="N475" s="42"/>
      <c r="O475" s="42"/>
      <c r="P475" s="73"/>
      <c r="Q475" s="73"/>
      <c r="R475" s="42"/>
      <c r="S475" s="53"/>
      <c r="T475" s="54"/>
      <c r="U475" s="52"/>
      <c r="V475" s="52"/>
      <c r="W475" s="52"/>
      <c r="X475" s="52"/>
      <c r="Y475" s="52"/>
    </row>
    <row r="476" spans="3:25" ht="15.75" customHeight="1">
      <c r="C476" s="54"/>
      <c r="D476" s="52"/>
      <c r="E476" s="52"/>
      <c r="F476" s="52"/>
      <c r="G476" s="68"/>
      <c r="H476" s="68"/>
      <c r="I476" s="42"/>
      <c r="J476" s="53"/>
      <c r="K476" s="53"/>
      <c r="L476" s="54"/>
      <c r="M476" s="53"/>
      <c r="N476" s="42"/>
      <c r="O476" s="42"/>
      <c r="P476" s="73"/>
      <c r="Q476" s="73"/>
      <c r="R476" s="42"/>
      <c r="S476" s="53"/>
      <c r="T476" s="54"/>
      <c r="U476" s="52"/>
      <c r="V476" s="52"/>
      <c r="W476" s="52"/>
      <c r="X476" s="52"/>
      <c r="Y476" s="52"/>
    </row>
    <row r="477" spans="3:25" ht="15.75" customHeight="1">
      <c r="C477" s="54"/>
      <c r="D477" s="52"/>
      <c r="E477" s="52"/>
      <c r="F477" s="52"/>
      <c r="G477" s="68"/>
      <c r="H477" s="68"/>
      <c r="I477" s="42"/>
      <c r="J477" s="53"/>
      <c r="K477" s="53"/>
      <c r="L477" s="54"/>
      <c r="M477" s="53"/>
      <c r="N477" s="42"/>
      <c r="O477" s="42"/>
      <c r="P477" s="73"/>
      <c r="Q477" s="73"/>
      <c r="R477" s="42"/>
      <c r="S477" s="53"/>
      <c r="T477" s="54"/>
      <c r="U477" s="52"/>
      <c r="V477" s="52"/>
      <c r="W477" s="52"/>
      <c r="X477" s="52"/>
      <c r="Y477" s="52"/>
    </row>
    <row r="478" spans="3:25" ht="15.75" customHeight="1">
      <c r="C478" s="54"/>
      <c r="D478" s="52"/>
      <c r="E478" s="52"/>
      <c r="F478" s="52"/>
      <c r="G478" s="68"/>
      <c r="H478" s="68"/>
      <c r="I478" s="42"/>
      <c r="J478" s="53"/>
      <c r="K478" s="53"/>
      <c r="L478" s="54"/>
      <c r="M478" s="53"/>
      <c r="N478" s="42"/>
      <c r="O478" s="42"/>
      <c r="P478" s="73"/>
      <c r="Q478" s="73"/>
      <c r="R478" s="42"/>
      <c r="S478" s="53"/>
      <c r="T478" s="54"/>
      <c r="U478" s="52"/>
      <c r="V478" s="52"/>
      <c r="W478" s="52"/>
      <c r="X478" s="52"/>
      <c r="Y478" s="52"/>
    </row>
    <row r="479" spans="3:25" ht="15.75" customHeight="1">
      <c r="C479" s="54"/>
      <c r="D479" s="52"/>
      <c r="E479" s="52"/>
      <c r="F479" s="52"/>
      <c r="G479" s="68"/>
      <c r="H479" s="68"/>
      <c r="I479" s="42"/>
      <c r="J479" s="53"/>
      <c r="K479" s="53"/>
      <c r="L479" s="54"/>
      <c r="M479" s="53"/>
      <c r="N479" s="42"/>
      <c r="O479" s="42"/>
      <c r="P479" s="73"/>
      <c r="Q479" s="73"/>
      <c r="R479" s="42"/>
      <c r="S479" s="53"/>
      <c r="T479" s="54"/>
      <c r="U479" s="52"/>
      <c r="V479" s="52"/>
      <c r="W479" s="52"/>
      <c r="X479" s="52"/>
      <c r="Y479" s="52"/>
    </row>
    <row r="480" spans="3:25" ht="15.75" customHeight="1">
      <c r="C480" s="54"/>
      <c r="D480" s="52"/>
      <c r="E480" s="52"/>
      <c r="F480" s="52"/>
      <c r="G480" s="68"/>
      <c r="H480" s="68"/>
      <c r="I480" s="42"/>
      <c r="J480" s="53"/>
      <c r="K480" s="53"/>
      <c r="L480" s="54"/>
      <c r="M480" s="53"/>
      <c r="N480" s="42"/>
      <c r="O480" s="42"/>
      <c r="P480" s="73"/>
      <c r="Q480" s="73"/>
      <c r="R480" s="42"/>
      <c r="S480" s="53"/>
      <c r="T480" s="54"/>
      <c r="U480" s="52"/>
      <c r="V480" s="52"/>
      <c r="W480" s="52"/>
      <c r="X480" s="52"/>
      <c r="Y480" s="52"/>
    </row>
    <row r="481" spans="3:25" ht="15.75" customHeight="1">
      <c r="C481" s="54"/>
      <c r="D481" s="52"/>
      <c r="E481" s="52"/>
      <c r="F481" s="52"/>
      <c r="G481" s="68"/>
      <c r="H481" s="68"/>
      <c r="I481" s="42"/>
      <c r="J481" s="53"/>
      <c r="K481" s="53"/>
      <c r="L481" s="54"/>
      <c r="M481" s="53"/>
      <c r="N481" s="42"/>
      <c r="O481" s="42"/>
      <c r="P481" s="73"/>
      <c r="Q481" s="73"/>
      <c r="R481" s="42"/>
      <c r="S481" s="53"/>
      <c r="T481" s="54"/>
      <c r="U481" s="52"/>
      <c r="V481" s="52"/>
      <c r="W481" s="52"/>
      <c r="X481" s="52"/>
      <c r="Y481" s="52"/>
    </row>
    <row r="482" spans="3:25" ht="15.75" customHeight="1">
      <c r="C482" s="54"/>
      <c r="D482" s="52"/>
      <c r="E482" s="52"/>
      <c r="F482" s="52"/>
      <c r="G482" s="68"/>
      <c r="H482" s="68"/>
      <c r="I482" s="42"/>
      <c r="J482" s="53"/>
      <c r="K482" s="53"/>
      <c r="L482" s="54"/>
      <c r="M482" s="53"/>
      <c r="N482" s="42"/>
      <c r="O482" s="42"/>
      <c r="P482" s="73"/>
      <c r="Q482" s="73"/>
      <c r="R482" s="42"/>
      <c r="S482" s="53"/>
      <c r="T482" s="54"/>
      <c r="U482" s="52"/>
      <c r="V482" s="52"/>
      <c r="W482" s="52"/>
      <c r="X482" s="52"/>
      <c r="Y482" s="52"/>
    </row>
    <row r="483" spans="3:25" ht="15.75" customHeight="1">
      <c r="C483" s="54"/>
      <c r="D483" s="52"/>
      <c r="E483" s="52"/>
      <c r="F483" s="52"/>
      <c r="G483" s="68"/>
      <c r="H483" s="68"/>
      <c r="I483" s="42"/>
      <c r="J483" s="53"/>
      <c r="K483" s="53"/>
      <c r="L483" s="54"/>
      <c r="M483" s="53"/>
      <c r="N483" s="42"/>
      <c r="O483" s="42"/>
      <c r="P483" s="73"/>
      <c r="Q483" s="73"/>
      <c r="R483" s="42"/>
      <c r="S483" s="53"/>
      <c r="T483" s="54"/>
      <c r="U483" s="52"/>
      <c r="V483" s="52"/>
      <c r="W483" s="52"/>
      <c r="X483" s="52"/>
      <c r="Y483" s="52"/>
    </row>
    <row r="484" spans="3:25" ht="15.75" customHeight="1">
      <c r="C484" s="54"/>
      <c r="D484" s="52"/>
      <c r="E484" s="52"/>
      <c r="F484" s="52"/>
      <c r="G484" s="68"/>
      <c r="H484" s="68"/>
      <c r="I484" s="42"/>
      <c r="J484" s="53"/>
      <c r="K484" s="53"/>
      <c r="L484" s="54"/>
      <c r="M484" s="53"/>
      <c r="N484" s="42"/>
      <c r="O484" s="42"/>
      <c r="P484" s="73"/>
      <c r="Q484" s="73"/>
      <c r="R484" s="42"/>
      <c r="S484" s="53"/>
      <c r="T484" s="54"/>
      <c r="U484" s="52"/>
      <c r="V484" s="52"/>
      <c r="W484" s="52"/>
      <c r="X484" s="52"/>
      <c r="Y484" s="52"/>
    </row>
    <row r="485" spans="3:25" ht="15.75" customHeight="1">
      <c r="C485" s="54"/>
      <c r="D485" s="52"/>
      <c r="E485" s="52"/>
      <c r="F485" s="52"/>
      <c r="G485" s="68"/>
      <c r="H485" s="68"/>
      <c r="I485" s="42"/>
      <c r="J485" s="53"/>
      <c r="K485" s="53"/>
      <c r="L485" s="54"/>
      <c r="M485" s="53"/>
      <c r="N485" s="42"/>
      <c r="O485" s="42"/>
      <c r="P485" s="73"/>
      <c r="Q485" s="73"/>
      <c r="R485" s="42"/>
      <c r="S485" s="53"/>
      <c r="T485" s="54"/>
      <c r="U485" s="52"/>
      <c r="V485" s="52"/>
      <c r="W485" s="52"/>
      <c r="X485" s="52"/>
      <c r="Y485" s="52"/>
    </row>
    <row r="486" spans="3:25" ht="15.75" customHeight="1">
      <c r="C486" s="54"/>
      <c r="D486" s="52"/>
      <c r="E486" s="52"/>
      <c r="F486" s="52"/>
      <c r="G486" s="68"/>
      <c r="H486" s="68"/>
      <c r="I486" s="42"/>
      <c r="J486" s="53"/>
      <c r="K486" s="53"/>
      <c r="L486" s="54"/>
      <c r="M486" s="53"/>
      <c r="N486" s="42"/>
      <c r="O486" s="42"/>
      <c r="P486" s="73"/>
      <c r="Q486" s="73"/>
      <c r="R486" s="42"/>
      <c r="S486" s="53"/>
      <c r="T486" s="54"/>
      <c r="U486" s="52"/>
      <c r="V486" s="52"/>
      <c r="W486" s="52"/>
      <c r="X486" s="52"/>
      <c r="Y486" s="52"/>
    </row>
    <row r="487" spans="3:25" ht="15.75" customHeight="1">
      <c r="C487" s="54"/>
      <c r="D487" s="52"/>
      <c r="E487" s="52"/>
      <c r="F487" s="52"/>
      <c r="G487" s="68"/>
      <c r="H487" s="68"/>
      <c r="I487" s="42"/>
      <c r="J487" s="53"/>
      <c r="K487" s="53"/>
      <c r="L487" s="54"/>
      <c r="M487" s="53"/>
      <c r="N487" s="42"/>
      <c r="O487" s="42"/>
      <c r="P487" s="73"/>
      <c r="Q487" s="73"/>
      <c r="R487" s="42"/>
      <c r="S487" s="53"/>
      <c r="T487" s="54"/>
      <c r="U487" s="52"/>
      <c r="V487" s="52"/>
      <c r="W487" s="52"/>
      <c r="X487" s="52"/>
      <c r="Y487" s="52"/>
    </row>
    <row r="488" spans="3:25" ht="15.75" customHeight="1">
      <c r="C488" s="54"/>
      <c r="D488" s="52"/>
      <c r="E488" s="52"/>
      <c r="F488" s="52"/>
      <c r="G488" s="68"/>
      <c r="H488" s="68"/>
      <c r="I488" s="42"/>
      <c r="J488" s="53"/>
      <c r="K488" s="53"/>
      <c r="L488" s="54"/>
      <c r="M488" s="53"/>
      <c r="N488" s="42"/>
      <c r="O488" s="42"/>
      <c r="P488" s="73"/>
      <c r="Q488" s="73"/>
      <c r="R488" s="42"/>
      <c r="S488" s="53"/>
      <c r="T488" s="54"/>
      <c r="U488" s="52"/>
      <c r="V488" s="52"/>
      <c r="W488" s="52"/>
      <c r="X488" s="52"/>
      <c r="Y488" s="52"/>
    </row>
    <row r="489" spans="3:25" ht="15.75" customHeight="1">
      <c r="C489" s="54"/>
      <c r="D489" s="52"/>
      <c r="E489" s="52"/>
      <c r="F489" s="52"/>
      <c r="G489" s="68"/>
      <c r="H489" s="68"/>
      <c r="I489" s="42"/>
      <c r="J489" s="53"/>
      <c r="K489" s="53"/>
      <c r="L489" s="54"/>
      <c r="M489" s="53"/>
      <c r="N489" s="42"/>
      <c r="O489" s="42"/>
      <c r="P489" s="73"/>
      <c r="Q489" s="73"/>
      <c r="R489" s="42"/>
      <c r="S489" s="53"/>
      <c r="T489" s="54"/>
      <c r="U489" s="52"/>
      <c r="V489" s="52"/>
      <c r="W489" s="52"/>
      <c r="X489" s="52"/>
      <c r="Y489" s="52"/>
    </row>
    <row r="490" spans="3:25" ht="15.75" customHeight="1">
      <c r="C490" s="54"/>
      <c r="D490" s="52"/>
      <c r="E490" s="52"/>
      <c r="F490" s="52"/>
      <c r="G490" s="68"/>
      <c r="H490" s="68"/>
      <c r="I490" s="42"/>
      <c r="J490" s="53"/>
      <c r="K490" s="53"/>
      <c r="L490" s="54"/>
      <c r="M490" s="53"/>
      <c r="N490" s="42"/>
      <c r="O490" s="42"/>
      <c r="P490" s="73"/>
      <c r="Q490" s="73"/>
      <c r="R490" s="42"/>
      <c r="S490" s="53"/>
      <c r="T490" s="54"/>
      <c r="U490" s="52"/>
      <c r="V490" s="52"/>
      <c r="W490" s="52"/>
      <c r="X490" s="52"/>
      <c r="Y490" s="52"/>
    </row>
    <row r="491" spans="3:25" ht="15.75" customHeight="1">
      <c r="C491" s="54"/>
      <c r="D491" s="52"/>
      <c r="E491" s="52"/>
      <c r="F491" s="52"/>
      <c r="G491" s="68"/>
      <c r="H491" s="68"/>
      <c r="I491" s="42"/>
      <c r="J491" s="53"/>
      <c r="K491" s="53"/>
      <c r="L491" s="54"/>
      <c r="M491" s="53"/>
      <c r="N491" s="42"/>
      <c r="O491" s="42"/>
      <c r="P491" s="73"/>
      <c r="Q491" s="73"/>
      <c r="R491" s="42"/>
      <c r="S491" s="53"/>
      <c r="T491" s="54"/>
      <c r="U491" s="52"/>
      <c r="V491" s="52"/>
      <c r="W491" s="52"/>
      <c r="X491" s="52"/>
      <c r="Y491" s="52"/>
    </row>
    <row r="492" spans="3:25" ht="15.75" customHeight="1">
      <c r="C492" s="54"/>
      <c r="D492" s="52"/>
      <c r="E492" s="52"/>
      <c r="F492" s="52"/>
      <c r="G492" s="68"/>
      <c r="H492" s="68"/>
      <c r="I492" s="42"/>
      <c r="J492" s="53"/>
      <c r="K492" s="53"/>
      <c r="L492" s="54"/>
      <c r="M492" s="53"/>
      <c r="N492" s="42"/>
      <c r="O492" s="42"/>
      <c r="P492" s="73"/>
      <c r="Q492" s="73"/>
      <c r="R492" s="42"/>
      <c r="S492" s="53"/>
      <c r="T492" s="54"/>
      <c r="U492" s="52"/>
      <c r="V492" s="52"/>
      <c r="W492" s="52"/>
      <c r="X492" s="52"/>
      <c r="Y492" s="52"/>
    </row>
    <row r="493" spans="3:25" ht="15.75" customHeight="1">
      <c r="C493" s="54"/>
      <c r="D493" s="52"/>
      <c r="E493" s="52"/>
      <c r="F493" s="52"/>
      <c r="G493" s="68"/>
      <c r="H493" s="68"/>
      <c r="I493" s="42"/>
      <c r="J493" s="53"/>
      <c r="K493" s="53"/>
      <c r="L493" s="54"/>
      <c r="M493" s="53"/>
      <c r="N493" s="42"/>
      <c r="O493" s="42"/>
      <c r="P493" s="73"/>
      <c r="Q493" s="73"/>
      <c r="R493" s="42"/>
      <c r="S493" s="53"/>
      <c r="T493" s="54"/>
      <c r="U493" s="52"/>
      <c r="V493" s="52"/>
      <c r="W493" s="52"/>
      <c r="X493" s="52"/>
      <c r="Y493" s="52"/>
    </row>
    <row r="494" spans="3:25" ht="15.75" customHeight="1">
      <c r="C494" s="54"/>
      <c r="D494" s="52"/>
      <c r="E494" s="52"/>
      <c r="F494" s="52"/>
      <c r="G494" s="68"/>
      <c r="H494" s="68"/>
      <c r="I494" s="42"/>
      <c r="J494" s="53"/>
      <c r="K494" s="53"/>
      <c r="L494" s="54"/>
      <c r="M494" s="53"/>
      <c r="N494" s="42"/>
      <c r="O494" s="42"/>
      <c r="P494" s="73"/>
      <c r="Q494" s="73"/>
      <c r="R494" s="42"/>
      <c r="S494" s="53"/>
      <c r="T494" s="54"/>
      <c r="U494" s="52"/>
      <c r="V494" s="52"/>
      <c r="W494" s="52"/>
      <c r="X494" s="52"/>
      <c r="Y494" s="52"/>
    </row>
    <row r="495" spans="3:25" ht="15.75" customHeight="1">
      <c r="C495" s="54"/>
      <c r="D495" s="52"/>
      <c r="E495" s="52"/>
      <c r="F495" s="52"/>
      <c r="G495" s="68"/>
      <c r="H495" s="68"/>
      <c r="I495" s="42"/>
      <c r="J495" s="53"/>
      <c r="K495" s="53"/>
      <c r="L495" s="54"/>
      <c r="M495" s="53"/>
      <c r="N495" s="42"/>
      <c r="O495" s="42"/>
      <c r="P495" s="73"/>
      <c r="Q495" s="73"/>
      <c r="R495" s="42"/>
      <c r="S495" s="53"/>
      <c r="T495" s="54"/>
      <c r="U495" s="52"/>
      <c r="V495" s="52"/>
      <c r="W495" s="52"/>
      <c r="X495" s="52"/>
      <c r="Y495" s="52"/>
    </row>
    <row r="496" spans="3:25" ht="15.75" customHeight="1">
      <c r="C496" s="54"/>
      <c r="D496" s="52"/>
      <c r="E496" s="52"/>
      <c r="F496" s="52"/>
      <c r="G496" s="68"/>
      <c r="H496" s="68"/>
      <c r="I496" s="42"/>
      <c r="J496" s="53"/>
      <c r="K496" s="53"/>
      <c r="L496" s="54"/>
      <c r="M496" s="53"/>
      <c r="N496" s="42"/>
      <c r="O496" s="42"/>
      <c r="P496" s="73"/>
      <c r="Q496" s="73"/>
      <c r="R496" s="42"/>
      <c r="S496" s="53"/>
      <c r="T496" s="54"/>
      <c r="U496" s="52"/>
      <c r="V496" s="52"/>
      <c r="W496" s="52"/>
      <c r="X496" s="52"/>
      <c r="Y496" s="52"/>
    </row>
    <row r="497" spans="3:25" ht="15.75" customHeight="1">
      <c r="C497" s="54"/>
      <c r="D497" s="52"/>
      <c r="E497" s="52"/>
      <c r="F497" s="52"/>
      <c r="G497" s="68"/>
      <c r="H497" s="68"/>
      <c r="I497" s="42"/>
      <c r="J497" s="53"/>
      <c r="K497" s="53"/>
      <c r="L497" s="54"/>
      <c r="M497" s="53"/>
      <c r="N497" s="42"/>
      <c r="O497" s="42"/>
      <c r="P497" s="73"/>
      <c r="Q497" s="73"/>
      <c r="R497" s="42"/>
      <c r="S497" s="53"/>
      <c r="T497" s="54"/>
      <c r="U497" s="52"/>
      <c r="V497" s="52"/>
      <c r="W497" s="52"/>
      <c r="X497" s="52"/>
      <c r="Y497" s="52"/>
    </row>
    <row r="498" spans="3:25" ht="15.75" customHeight="1">
      <c r="C498" s="54"/>
      <c r="D498" s="52"/>
      <c r="E498" s="52"/>
      <c r="F498" s="52"/>
      <c r="G498" s="68"/>
      <c r="H498" s="68"/>
      <c r="I498" s="42"/>
      <c r="J498" s="53"/>
      <c r="K498" s="53"/>
      <c r="L498" s="54"/>
      <c r="M498" s="53"/>
      <c r="N498" s="42"/>
      <c r="O498" s="42"/>
      <c r="P498" s="73"/>
      <c r="Q498" s="73"/>
      <c r="R498" s="42"/>
      <c r="S498" s="53"/>
      <c r="T498" s="54"/>
      <c r="U498" s="52"/>
      <c r="V498" s="52"/>
      <c r="W498" s="52"/>
      <c r="X498" s="52"/>
      <c r="Y498" s="52"/>
    </row>
    <row r="499" spans="3:25" ht="15.75" customHeight="1">
      <c r="C499" s="54"/>
      <c r="D499" s="52"/>
      <c r="E499" s="52"/>
      <c r="F499" s="52"/>
      <c r="G499" s="68"/>
      <c r="H499" s="68"/>
      <c r="I499" s="42"/>
      <c r="J499" s="53"/>
      <c r="K499" s="53"/>
      <c r="L499" s="54"/>
      <c r="M499" s="53"/>
      <c r="N499" s="42"/>
      <c r="O499" s="42"/>
      <c r="P499" s="73"/>
      <c r="Q499" s="73"/>
      <c r="R499" s="42"/>
      <c r="S499" s="53"/>
      <c r="T499" s="54"/>
      <c r="U499" s="52"/>
      <c r="V499" s="52"/>
      <c r="W499" s="52"/>
      <c r="X499" s="52"/>
      <c r="Y499" s="52"/>
    </row>
    <row r="500" spans="3:25" ht="15.75" customHeight="1">
      <c r="C500" s="54"/>
      <c r="D500" s="52"/>
      <c r="E500" s="52"/>
      <c r="F500" s="52"/>
      <c r="G500" s="68"/>
      <c r="H500" s="68"/>
      <c r="I500" s="42"/>
      <c r="J500" s="53"/>
      <c r="K500" s="53"/>
      <c r="L500" s="54"/>
      <c r="M500" s="53"/>
      <c r="N500" s="42"/>
      <c r="O500" s="42"/>
      <c r="P500" s="73"/>
      <c r="Q500" s="73"/>
      <c r="R500" s="42"/>
      <c r="S500" s="53"/>
      <c r="T500" s="54"/>
      <c r="U500" s="52"/>
      <c r="V500" s="52"/>
      <c r="W500" s="52"/>
      <c r="X500" s="52"/>
      <c r="Y500" s="52"/>
    </row>
    <row r="501" spans="3:25" ht="15.75" customHeight="1">
      <c r="C501" s="54"/>
      <c r="D501" s="52"/>
      <c r="E501" s="52"/>
      <c r="F501" s="52"/>
      <c r="G501" s="68"/>
      <c r="H501" s="68"/>
      <c r="I501" s="42"/>
      <c r="J501" s="53"/>
      <c r="K501" s="53"/>
      <c r="L501" s="54"/>
      <c r="M501" s="53"/>
      <c r="N501" s="42"/>
      <c r="O501" s="42"/>
      <c r="P501" s="73"/>
      <c r="Q501" s="73"/>
      <c r="R501" s="42"/>
      <c r="S501" s="53"/>
      <c r="T501" s="54"/>
      <c r="U501" s="52"/>
      <c r="V501" s="52"/>
      <c r="W501" s="52"/>
      <c r="X501" s="52"/>
      <c r="Y501" s="52"/>
    </row>
    <row r="502" spans="3:25" ht="15.75" customHeight="1">
      <c r="C502" s="54"/>
      <c r="D502" s="52"/>
      <c r="E502" s="52"/>
      <c r="F502" s="52"/>
      <c r="G502" s="68"/>
      <c r="H502" s="68"/>
      <c r="I502" s="42"/>
      <c r="J502" s="53"/>
      <c r="K502" s="53"/>
      <c r="L502" s="54"/>
      <c r="M502" s="53"/>
      <c r="N502" s="42"/>
      <c r="O502" s="42"/>
      <c r="P502" s="73"/>
      <c r="Q502" s="73"/>
      <c r="R502" s="42"/>
      <c r="S502" s="53"/>
      <c r="T502" s="54"/>
      <c r="U502" s="52"/>
      <c r="V502" s="52"/>
      <c r="W502" s="52"/>
      <c r="X502" s="52"/>
      <c r="Y502" s="52"/>
    </row>
    <row r="503" spans="3:25" ht="15.75" customHeight="1">
      <c r="C503" s="54"/>
      <c r="D503" s="52"/>
      <c r="E503" s="52"/>
      <c r="F503" s="52"/>
      <c r="G503" s="68"/>
      <c r="H503" s="68"/>
      <c r="I503" s="42"/>
      <c r="J503" s="53"/>
      <c r="K503" s="53"/>
      <c r="L503" s="54"/>
      <c r="M503" s="53"/>
      <c r="N503" s="42"/>
      <c r="O503" s="42"/>
      <c r="P503" s="73"/>
      <c r="Q503" s="73"/>
      <c r="R503" s="42"/>
      <c r="S503" s="53"/>
      <c r="T503" s="54"/>
      <c r="U503" s="52"/>
      <c r="V503" s="52"/>
      <c r="W503" s="52"/>
      <c r="X503" s="52"/>
      <c r="Y503" s="52"/>
    </row>
    <row r="504" spans="3:25" ht="15.75" customHeight="1">
      <c r="C504" s="54"/>
      <c r="D504" s="52"/>
      <c r="E504" s="52"/>
      <c r="F504" s="52"/>
      <c r="G504" s="68"/>
      <c r="H504" s="68"/>
      <c r="I504" s="42"/>
      <c r="J504" s="53"/>
      <c r="K504" s="53"/>
      <c r="L504" s="54"/>
      <c r="M504" s="53"/>
      <c r="N504" s="42"/>
      <c r="O504" s="42"/>
      <c r="P504" s="73"/>
      <c r="Q504" s="73"/>
      <c r="R504" s="42"/>
      <c r="S504" s="53"/>
      <c r="T504" s="54"/>
      <c r="U504" s="52"/>
      <c r="V504" s="52"/>
      <c r="W504" s="52"/>
      <c r="X504" s="52"/>
      <c r="Y504" s="52"/>
    </row>
    <row r="505" spans="3:25" ht="15.75" customHeight="1">
      <c r="C505" s="54"/>
      <c r="D505" s="52"/>
      <c r="E505" s="52"/>
      <c r="F505" s="52"/>
      <c r="G505" s="68"/>
      <c r="H505" s="68"/>
      <c r="I505" s="42"/>
      <c r="J505" s="53"/>
      <c r="K505" s="53"/>
      <c r="L505" s="54"/>
      <c r="M505" s="53"/>
      <c r="N505" s="42"/>
      <c r="O505" s="42"/>
      <c r="P505" s="73"/>
      <c r="Q505" s="73"/>
      <c r="R505" s="42"/>
      <c r="S505" s="53"/>
      <c r="T505" s="54"/>
      <c r="U505" s="52"/>
      <c r="V505" s="52"/>
      <c r="W505" s="52"/>
      <c r="X505" s="52"/>
      <c r="Y505" s="52"/>
    </row>
    <row r="506" spans="3:25" ht="15.75" customHeight="1">
      <c r="C506" s="54"/>
      <c r="D506" s="52"/>
      <c r="E506" s="52"/>
      <c r="F506" s="52"/>
      <c r="G506" s="68"/>
      <c r="H506" s="68"/>
      <c r="I506" s="42"/>
      <c r="J506" s="53"/>
      <c r="K506" s="53"/>
      <c r="L506" s="54"/>
      <c r="M506" s="53"/>
      <c r="N506" s="42"/>
      <c r="O506" s="42"/>
      <c r="P506" s="73"/>
      <c r="Q506" s="73"/>
      <c r="R506" s="42"/>
      <c r="S506" s="53"/>
      <c r="T506" s="54"/>
      <c r="U506" s="52"/>
      <c r="V506" s="52"/>
      <c r="W506" s="52"/>
      <c r="X506" s="52"/>
      <c r="Y506" s="52"/>
    </row>
    <row r="507" spans="3:25" ht="15.75" customHeight="1">
      <c r="C507" s="54"/>
      <c r="D507" s="52"/>
      <c r="E507" s="52"/>
      <c r="F507" s="52"/>
      <c r="G507" s="68"/>
      <c r="H507" s="68"/>
      <c r="I507" s="42"/>
      <c r="J507" s="53"/>
      <c r="K507" s="53"/>
      <c r="L507" s="54"/>
      <c r="M507" s="53"/>
      <c r="N507" s="42"/>
      <c r="O507" s="42"/>
      <c r="P507" s="73"/>
      <c r="Q507" s="73"/>
      <c r="R507" s="42"/>
      <c r="S507" s="53"/>
      <c r="T507" s="54"/>
      <c r="U507" s="52"/>
      <c r="V507" s="52"/>
      <c r="W507" s="52"/>
      <c r="X507" s="52"/>
      <c r="Y507" s="52"/>
    </row>
    <row r="508" spans="3:25" ht="15.75" customHeight="1">
      <c r="C508" s="54"/>
      <c r="D508" s="52"/>
      <c r="E508" s="52"/>
      <c r="F508" s="52"/>
      <c r="G508" s="68"/>
      <c r="H508" s="68"/>
      <c r="I508" s="42"/>
      <c r="J508" s="53"/>
      <c r="K508" s="53"/>
      <c r="L508" s="54"/>
      <c r="M508" s="53"/>
      <c r="N508" s="42"/>
      <c r="O508" s="42"/>
      <c r="P508" s="73"/>
      <c r="Q508" s="73"/>
      <c r="R508" s="42"/>
      <c r="S508" s="53"/>
      <c r="T508" s="54"/>
      <c r="U508" s="52"/>
      <c r="V508" s="52"/>
      <c r="W508" s="52"/>
      <c r="X508" s="52"/>
      <c r="Y508" s="52"/>
    </row>
    <row r="509" spans="3:25" ht="15.75" customHeight="1">
      <c r="C509" s="54"/>
      <c r="D509" s="52"/>
      <c r="E509" s="52"/>
      <c r="F509" s="52"/>
      <c r="G509" s="68"/>
      <c r="H509" s="68"/>
      <c r="I509" s="42"/>
      <c r="J509" s="53"/>
      <c r="K509" s="53"/>
      <c r="L509" s="54"/>
      <c r="M509" s="53"/>
      <c r="N509" s="42"/>
      <c r="O509" s="42"/>
      <c r="P509" s="73"/>
      <c r="Q509" s="73"/>
      <c r="R509" s="42"/>
      <c r="S509" s="53"/>
      <c r="T509" s="54"/>
      <c r="U509" s="52"/>
      <c r="V509" s="52"/>
      <c r="W509" s="52"/>
      <c r="X509" s="52"/>
      <c r="Y509" s="52"/>
    </row>
    <row r="510" spans="3:25" ht="15.75" customHeight="1">
      <c r="C510" s="54"/>
      <c r="D510" s="52"/>
      <c r="E510" s="52"/>
      <c r="F510" s="52"/>
      <c r="G510" s="68"/>
      <c r="H510" s="68"/>
      <c r="I510" s="42"/>
      <c r="J510" s="53"/>
      <c r="K510" s="53"/>
      <c r="L510" s="54"/>
      <c r="M510" s="53"/>
      <c r="N510" s="42"/>
      <c r="O510" s="42"/>
      <c r="P510" s="73"/>
      <c r="Q510" s="73"/>
      <c r="R510" s="42"/>
      <c r="S510" s="53"/>
      <c r="T510" s="54"/>
      <c r="U510" s="52"/>
      <c r="V510" s="52"/>
      <c r="W510" s="52"/>
      <c r="X510" s="52"/>
      <c r="Y510" s="52"/>
    </row>
    <row r="511" spans="3:25" ht="15.75" customHeight="1">
      <c r="C511" s="54"/>
      <c r="D511" s="52"/>
      <c r="E511" s="52"/>
      <c r="F511" s="52"/>
      <c r="G511" s="68"/>
      <c r="H511" s="68"/>
      <c r="I511" s="42"/>
      <c r="J511" s="53"/>
      <c r="K511" s="53"/>
      <c r="L511" s="54"/>
      <c r="M511" s="53"/>
      <c r="N511" s="42"/>
      <c r="O511" s="42"/>
      <c r="P511" s="73"/>
      <c r="Q511" s="73"/>
      <c r="R511" s="42"/>
      <c r="S511" s="53"/>
      <c r="T511" s="54"/>
      <c r="U511" s="52"/>
      <c r="V511" s="52"/>
      <c r="W511" s="52"/>
      <c r="X511" s="52"/>
      <c r="Y511" s="52"/>
    </row>
    <row r="512" spans="3:25" ht="15.75" customHeight="1">
      <c r="C512" s="54"/>
      <c r="D512" s="52"/>
      <c r="E512" s="52"/>
      <c r="F512" s="52"/>
      <c r="G512" s="68"/>
      <c r="H512" s="68"/>
      <c r="I512" s="42"/>
      <c r="J512" s="53"/>
      <c r="K512" s="53"/>
      <c r="L512" s="54"/>
      <c r="M512" s="53"/>
      <c r="N512" s="42"/>
      <c r="O512" s="42"/>
      <c r="P512" s="73"/>
      <c r="Q512" s="73"/>
      <c r="R512" s="42"/>
      <c r="S512" s="53"/>
      <c r="T512" s="54"/>
      <c r="U512" s="52"/>
      <c r="V512" s="52"/>
      <c r="W512" s="52"/>
      <c r="X512" s="52"/>
      <c r="Y512" s="52"/>
    </row>
    <row r="513" spans="3:25" ht="15.75" customHeight="1">
      <c r="C513" s="54"/>
      <c r="D513" s="52"/>
      <c r="E513" s="52"/>
      <c r="F513" s="52"/>
      <c r="G513" s="68"/>
      <c r="H513" s="68"/>
      <c r="I513" s="42"/>
      <c r="J513" s="53"/>
      <c r="K513" s="53"/>
      <c r="L513" s="54"/>
      <c r="M513" s="53"/>
      <c r="N513" s="42"/>
      <c r="O513" s="42"/>
      <c r="P513" s="73"/>
      <c r="Q513" s="73"/>
      <c r="R513" s="42"/>
      <c r="S513" s="53"/>
      <c r="T513" s="54"/>
      <c r="U513" s="52"/>
      <c r="V513" s="52"/>
      <c r="W513" s="52"/>
      <c r="X513" s="52"/>
      <c r="Y513" s="52"/>
    </row>
    <row r="514" spans="3:25" ht="15.75" customHeight="1">
      <c r="C514" s="54"/>
      <c r="D514" s="52"/>
      <c r="E514" s="52"/>
      <c r="F514" s="52"/>
      <c r="G514" s="68"/>
      <c r="H514" s="68"/>
      <c r="I514" s="42"/>
      <c r="J514" s="53"/>
      <c r="K514" s="53"/>
      <c r="L514" s="54"/>
      <c r="M514" s="53"/>
      <c r="N514" s="42"/>
      <c r="O514" s="42"/>
      <c r="P514" s="73"/>
      <c r="Q514" s="73"/>
      <c r="R514" s="42"/>
      <c r="S514" s="53"/>
      <c r="T514" s="54"/>
      <c r="U514" s="52"/>
      <c r="V514" s="52"/>
      <c r="W514" s="52"/>
      <c r="X514" s="52"/>
      <c r="Y514" s="52"/>
    </row>
    <row r="515" spans="3:25" ht="15.75" customHeight="1">
      <c r="C515" s="54"/>
      <c r="D515" s="52"/>
      <c r="E515" s="52"/>
      <c r="F515" s="52"/>
      <c r="G515" s="68"/>
      <c r="H515" s="68"/>
      <c r="I515" s="42"/>
      <c r="J515" s="53"/>
      <c r="K515" s="53"/>
      <c r="L515" s="54"/>
      <c r="M515" s="53"/>
      <c r="N515" s="42"/>
      <c r="O515" s="42"/>
      <c r="P515" s="73"/>
      <c r="Q515" s="73"/>
      <c r="R515" s="42"/>
      <c r="S515" s="53"/>
      <c r="T515" s="54"/>
      <c r="U515" s="52"/>
      <c r="V515" s="52"/>
      <c r="W515" s="52"/>
      <c r="X515" s="52"/>
      <c r="Y515" s="52"/>
    </row>
    <row r="516" spans="3:25" ht="15.75" customHeight="1">
      <c r="C516" s="54"/>
      <c r="D516" s="52"/>
      <c r="E516" s="52"/>
      <c r="F516" s="52"/>
      <c r="G516" s="68"/>
      <c r="H516" s="68"/>
      <c r="I516" s="42"/>
      <c r="J516" s="53"/>
      <c r="K516" s="53"/>
      <c r="L516" s="54"/>
      <c r="M516" s="53"/>
      <c r="N516" s="42"/>
      <c r="O516" s="42"/>
      <c r="P516" s="73"/>
      <c r="Q516" s="73"/>
      <c r="R516" s="42"/>
      <c r="S516" s="53"/>
      <c r="T516" s="54"/>
      <c r="U516" s="52"/>
      <c r="V516" s="52"/>
      <c r="W516" s="52"/>
      <c r="X516" s="52"/>
      <c r="Y516" s="52"/>
    </row>
    <row r="517" spans="3:25" ht="15.75" customHeight="1">
      <c r="C517" s="54"/>
      <c r="D517" s="52"/>
      <c r="E517" s="52"/>
      <c r="F517" s="52"/>
      <c r="G517" s="68"/>
      <c r="H517" s="68"/>
      <c r="I517" s="42"/>
      <c r="J517" s="53"/>
      <c r="K517" s="53"/>
      <c r="L517" s="54"/>
      <c r="M517" s="53"/>
      <c r="N517" s="42"/>
      <c r="O517" s="42"/>
      <c r="P517" s="73"/>
      <c r="Q517" s="73"/>
      <c r="R517" s="42"/>
      <c r="S517" s="53"/>
      <c r="T517" s="54"/>
      <c r="U517" s="52"/>
      <c r="V517" s="52"/>
      <c r="W517" s="52"/>
      <c r="X517" s="52"/>
      <c r="Y517" s="52"/>
    </row>
    <row r="518" spans="3:25" ht="15.75" customHeight="1">
      <c r="C518" s="54"/>
      <c r="D518" s="52"/>
      <c r="E518" s="52"/>
      <c r="F518" s="52"/>
      <c r="G518" s="68"/>
      <c r="H518" s="68"/>
      <c r="I518" s="42"/>
      <c r="J518" s="53"/>
      <c r="K518" s="53"/>
      <c r="L518" s="54"/>
      <c r="M518" s="53"/>
      <c r="N518" s="42"/>
      <c r="O518" s="42"/>
      <c r="P518" s="73"/>
      <c r="Q518" s="73"/>
      <c r="R518" s="42"/>
      <c r="S518" s="53"/>
      <c r="T518" s="54"/>
      <c r="U518" s="52"/>
      <c r="V518" s="52"/>
      <c r="W518" s="52"/>
      <c r="X518" s="52"/>
      <c r="Y518" s="52"/>
    </row>
    <row r="519" spans="3:25" ht="15.75" customHeight="1">
      <c r="C519" s="54"/>
      <c r="D519" s="52"/>
      <c r="E519" s="52"/>
      <c r="F519" s="52"/>
      <c r="G519" s="68"/>
      <c r="H519" s="68"/>
      <c r="I519" s="42"/>
      <c r="J519" s="53"/>
      <c r="K519" s="53"/>
      <c r="L519" s="54"/>
      <c r="M519" s="53"/>
      <c r="N519" s="42"/>
      <c r="O519" s="42"/>
      <c r="P519" s="73"/>
      <c r="Q519" s="73"/>
      <c r="R519" s="42"/>
      <c r="S519" s="53"/>
      <c r="T519" s="54"/>
      <c r="U519" s="52"/>
      <c r="V519" s="52"/>
      <c r="W519" s="52"/>
      <c r="X519" s="52"/>
      <c r="Y519" s="52"/>
    </row>
    <row r="520" spans="3:25" ht="15.75" customHeight="1">
      <c r="C520" s="54"/>
      <c r="D520" s="52"/>
      <c r="E520" s="52"/>
      <c r="F520" s="52"/>
      <c r="G520" s="68"/>
      <c r="H520" s="68"/>
      <c r="I520" s="42"/>
      <c r="J520" s="53"/>
      <c r="K520" s="53"/>
      <c r="L520" s="54"/>
      <c r="M520" s="53"/>
      <c r="N520" s="42"/>
      <c r="O520" s="42"/>
      <c r="P520" s="73"/>
      <c r="Q520" s="73"/>
      <c r="R520" s="42"/>
      <c r="S520" s="53"/>
      <c r="T520" s="54"/>
      <c r="U520" s="52"/>
      <c r="V520" s="52"/>
      <c r="W520" s="52"/>
      <c r="X520" s="52"/>
      <c r="Y520" s="52"/>
    </row>
    <row r="521" spans="3:25" ht="15.75" customHeight="1">
      <c r="C521" s="54"/>
      <c r="D521" s="52"/>
      <c r="E521" s="52"/>
      <c r="F521" s="52"/>
      <c r="G521" s="68"/>
      <c r="H521" s="68"/>
      <c r="I521" s="42"/>
      <c r="J521" s="53"/>
      <c r="K521" s="53"/>
      <c r="L521" s="54"/>
      <c r="M521" s="53"/>
      <c r="N521" s="42"/>
      <c r="O521" s="42"/>
      <c r="P521" s="73"/>
      <c r="Q521" s="73"/>
      <c r="R521" s="42"/>
      <c r="S521" s="53"/>
      <c r="T521" s="54"/>
      <c r="U521" s="52"/>
      <c r="V521" s="52"/>
      <c r="W521" s="52"/>
      <c r="X521" s="52"/>
      <c r="Y521" s="52"/>
    </row>
    <row r="522" spans="3:25" ht="15.75" customHeight="1">
      <c r="C522" s="54"/>
      <c r="D522" s="52"/>
      <c r="E522" s="52"/>
      <c r="F522" s="52"/>
      <c r="G522" s="68"/>
      <c r="H522" s="68"/>
      <c r="I522" s="42"/>
      <c r="J522" s="53"/>
      <c r="K522" s="53"/>
      <c r="L522" s="54"/>
      <c r="M522" s="53"/>
      <c r="N522" s="42"/>
      <c r="O522" s="42"/>
      <c r="P522" s="73"/>
      <c r="Q522" s="73"/>
      <c r="R522" s="42"/>
      <c r="S522" s="53"/>
      <c r="T522" s="54"/>
      <c r="U522" s="52"/>
      <c r="V522" s="52"/>
      <c r="W522" s="52"/>
      <c r="X522" s="52"/>
      <c r="Y522" s="52"/>
    </row>
    <row r="523" spans="3:25" ht="15.75" customHeight="1">
      <c r="C523" s="54"/>
      <c r="D523" s="52"/>
      <c r="E523" s="52"/>
      <c r="F523" s="52"/>
      <c r="G523" s="68"/>
      <c r="H523" s="68"/>
      <c r="I523" s="42"/>
      <c r="J523" s="53"/>
      <c r="K523" s="53"/>
      <c r="L523" s="54"/>
      <c r="M523" s="53"/>
      <c r="N523" s="42"/>
      <c r="O523" s="42"/>
      <c r="P523" s="73"/>
      <c r="Q523" s="73"/>
      <c r="R523" s="42"/>
      <c r="S523" s="53"/>
      <c r="T523" s="54"/>
      <c r="U523" s="52"/>
      <c r="V523" s="52"/>
      <c r="W523" s="52"/>
      <c r="X523" s="52"/>
      <c r="Y523" s="52"/>
    </row>
    <row r="524" spans="3:25" ht="15.75" customHeight="1">
      <c r="C524" s="54"/>
      <c r="D524" s="52"/>
      <c r="E524" s="52"/>
      <c r="F524" s="52"/>
      <c r="G524" s="68"/>
      <c r="H524" s="68"/>
      <c r="I524" s="42"/>
      <c r="J524" s="53"/>
      <c r="K524" s="53"/>
      <c r="L524" s="54"/>
      <c r="M524" s="53"/>
      <c r="N524" s="42"/>
      <c r="O524" s="42"/>
      <c r="P524" s="73"/>
      <c r="Q524" s="73"/>
      <c r="R524" s="42"/>
      <c r="S524" s="53"/>
      <c r="T524" s="54"/>
      <c r="U524" s="52"/>
      <c r="V524" s="52"/>
      <c r="W524" s="52"/>
      <c r="X524" s="52"/>
      <c r="Y524" s="52"/>
    </row>
    <row r="525" spans="3:25" ht="15.75" customHeight="1">
      <c r="C525" s="54"/>
      <c r="D525" s="52"/>
      <c r="E525" s="52"/>
      <c r="F525" s="52"/>
      <c r="G525" s="68"/>
      <c r="H525" s="68"/>
      <c r="I525" s="42"/>
      <c r="J525" s="53"/>
      <c r="K525" s="53"/>
      <c r="L525" s="54"/>
      <c r="M525" s="53"/>
      <c r="N525" s="42"/>
      <c r="O525" s="42"/>
      <c r="P525" s="73"/>
      <c r="Q525" s="73"/>
      <c r="R525" s="42"/>
      <c r="S525" s="53"/>
      <c r="T525" s="54"/>
      <c r="U525" s="52"/>
      <c r="V525" s="52"/>
      <c r="W525" s="52"/>
      <c r="X525" s="52"/>
      <c r="Y525" s="52"/>
    </row>
    <row r="526" spans="3:25" ht="15.75" customHeight="1">
      <c r="C526" s="54"/>
      <c r="D526" s="52"/>
      <c r="E526" s="52"/>
      <c r="F526" s="52"/>
      <c r="G526" s="68"/>
      <c r="H526" s="68"/>
      <c r="I526" s="42"/>
      <c r="J526" s="53"/>
      <c r="K526" s="53"/>
      <c r="L526" s="54"/>
      <c r="M526" s="53"/>
      <c r="N526" s="42"/>
      <c r="O526" s="42"/>
      <c r="P526" s="73"/>
      <c r="Q526" s="73"/>
      <c r="R526" s="42"/>
      <c r="S526" s="53"/>
      <c r="T526" s="54"/>
      <c r="U526" s="52"/>
      <c r="V526" s="52"/>
      <c r="W526" s="52"/>
      <c r="X526" s="52"/>
      <c r="Y526" s="52"/>
    </row>
    <row r="527" spans="3:25" ht="15.75" customHeight="1">
      <c r="C527" s="54"/>
      <c r="D527" s="52"/>
      <c r="E527" s="52"/>
      <c r="F527" s="52"/>
      <c r="G527" s="68"/>
      <c r="H527" s="68"/>
      <c r="I527" s="42"/>
      <c r="J527" s="53"/>
      <c r="K527" s="53"/>
      <c r="L527" s="54"/>
      <c r="M527" s="53"/>
      <c r="N527" s="42"/>
      <c r="O527" s="42"/>
      <c r="P527" s="73"/>
      <c r="Q527" s="73"/>
      <c r="R527" s="42"/>
      <c r="S527" s="53"/>
      <c r="T527" s="54"/>
      <c r="U527" s="52"/>
      <c r="V527" s="52"/>
      <c r="W527" s="52"/>
      <c r="X527" s="52"/>
      <c r="Y527" s="52"/>
    </row>
    <row r="528" spans="3:25" ht="15.75" customHeight="1">
      <c r="C528" s="54"/>
      <c r="D528" s="52"/>
      <c r="E528" s="52"/>
      <c r="F528" s="52"/>
      <c r="G528" s="68"/>
      <c r="H528" s="68"/>
      <c r="I528" s="42"/>
      <c r="J528" s="53"/>
      <c r="K528" s="53"/>
      <c r="L528" s="54"/>
      <c r="M528" s="53"/>
      <c r="N528" s="42"/>
      <c r="O528" s="42"/>
      <c r="P528" s="73"/>
      <c r="Q528" s="73"/>
      <c r="R528" s="42"/>
      <c r="S528" s="53"/>
      <c r="T528" s="54"/>
      <c r="U528" s="52"/>
      <c r="V528" s="52"/>
      <c r="W528" s="52"/>
      <c r="X528" s="52"/>
      <c r="Y528" s="52"/>
    </row>
    <row r="529" spans="3:25" ht="15.75" customHeight="1">
      <c r="C529" s="54"/>
      <c r="D529" s="52"/>
      <c r="E529" s="52"/>
      <c r="F529" s="52"/>
      <c r="G529" s="68"/>
      <c r="H529" s="68"/>
      <c r="I529" s="42"/>
      <c r="J529" s="53"/>
      <c r="K529" s="53"/>
      <c r="L529" s="54"/>
      <c r="M529" s="53"/>
      <c r="N529" s="42"/>
      <c r="O529" s="42"/>
      <c r="P529" s="73"/>
      <c r="Q529" s="73"/>
      <c r="R529" s="42"/>
      <c r="S529" s="53"/>
      <c r="T529" s="54"/>
      <c r="U529" s="52"/>
      <c r="V529" s="52"/>
      <c r="W529" s="52"/>
      <c r="X529" s="52"/>
      <c r="Y529" s="52"/>
    </row>
    <row r="530" spans="3:25" ht="15.75" customHeight="1">
      <c r="C530" s="54"/>
      <c r="D530" s="52"/>
      <c r="E530" s="52"/>
      <c r="F530" s="52"/>
      <c r="G530" s="68"/>
      <c r="H530" s="68"/>
      <c r="I530" s="42"/>
      <c r="J530" s="53"/>
      <c r="K530" s="53"/>
      <c r="L530" s="54"/>
      <c r="M530" s="53"/>
      <c r="N530" s="42"/>
      <c r="O530" s="42"/>
      <c r="P530" s="73"/>
      <c r="Q530" s="73"/>
      <c r="R530" s="42"/>
      <c r="S530" s="53"/>
      <c r="T530" s="54"/>
      <c r="U530" s="52"/>
      <c r="V530" s="52"/>
      <c r="W530" s="52"/>
      <c r="X530" s="52"/>
      <c r="Y530" s="52"/>
    </row>
    <row r="531" spans="3:25" ht="15.75" customHeight="1">
      <c r="C531" s="54"/>
      <c r="D531" s="52"/>
      <c r="E531" s="52"/>
      <c r="F531" s="52"/>
      <c r="G531" s="68"/>
      <c r="H531" s="68"/>
      <c r="I531" s="42"/>
      <c r="J531" s="53"/>
      <c r="K531" s="53"/>
      <c r="L531" s="54"/>
      <c r="M531" s="53"/>
      <c r="N531" s="42"/>
      <c r="O531" s="42"/>
      <c r="P531" s="73"/>
      <c r="Q531" s="73"/>
      <c r="R531" s="42"/>
      <c r="S531" s="53"/>
      <c r="T531" s="54"/>
      <c r="U531" s="52"/>
      <c r="V531" s="52"/>
      <c r="W531" s="52"/>
      <c r="X531" s="52"/>
      <c r="Y531" s="52"/>
    </row>
    <row r="532" spans="3:25" ht="15.75" customHeight="1">
      <c r="C532" s="54"/>
      <c r="D532" s="52"/>
      <c r="E532" s="52"/>
      <c r="F532" s="52"/>
      <c r="G532" s="68"/>
      <c r="H532" s="68"/>
      <c r="I532" s="42"/>
      <c r="J532" s="53"/>
      <c r="K532" s="53"/>
      <c r="L532" s="54"/>
      <c r="M532" s="53"/>
      <c r="N532" s="42"/>
      <c r="O532" s="42"/>
      <c r="P532" s="73"/>
      <c r="Q532" s="73"/>
      <c r="R532" s="42"/>
      <c r="S532" s="53"/>
      <c r="T532" s="54"/>
      <c r="U532" s="52"/>
      <c r="V532" s="52"/>
      <c r="W532" s="52"/>
      <c r="X532" s="52"/>
      <c r="Y532" s="52"/>
    </row>
    <row r="533" spans="3:25" ht="15.75" customHeight="1">
      <c r="C533" s="54"/>
      <c r="D533" s="52"/>
      <c r="E533" s="52"/>
      <c r="F533" s="52"/>
      <c r="G533" s="68"/>
      <c r="H533" s="68"/>
      <c r="I533" s="42"/>
      <c r="J533" s="53"/>
      <c r="K533" s="53"/>
      <c r="L533" s="54"/>
      <c r="M533" s="53"/>
      <c r="N533" s="42"/>
      <c r="O533" s="42"/>
      <c r="P533" s="73"/>
      <c r="Q533" s="73"/>
      <c r="R533" s="42"/>
      <c r="S533" s="53"/>
      <c r="T533" s="54"/>
      <c r="U533" s="52"/>
      <c r="V533" s="52"/>
      <c r="W533" s="52"/>
      <c r="X533" s="52"/>
      <c r="Y533" s="52"/>
    </row>
    <row r="534" spans="3:25" ht="15.75" customHeight="1">
      <c r="C534" s="54"/>
      <c r="D534" s="52"/>
      <c r="E534" s="52"/>
      <c r="F534" s="52"/>
      <c r="G534" s="68"/>
      <c r="H534" s="68"/>
      <c r="I534" s="42"/>
      <c r="J534" s="53"/>
      <c r="K534" s="53"/>
      <c r="L534" s="54"/>
      <c r="M534" s="53"/>
      <c r="N534" s="42"/>
      <c r="O534" s="42"/>
      <c r="P534" s="73"/>
      <c r="Q534" s="73"/>
      <c r="R534" s="42"/>
      <c r="S534" s="53"/>
      <c r="T534" s="54"/>
      <c r="U534" s="52"/>
      <c r="V534" s="52"/>
      <c r="W534" s="52"/>
      <c r="X534" s="52"/>
      <c r="Y534" s="52"/>
    </row>
    <row r="535" spans="3:25" ht="15.75" customHeight="1">
      <c r="C535" s="54"/>
      <c r="D535" s="52"/>
      <c r="E535" s="52"/>
      <c r="F535" s="52"/>
      <c r="G535" s="68"/>
      <c r="H535" s="68"/>
      <c r="I535" s="42"/>
      <c r="J535" s="53"/>
      <c r="K535" s="53"/>
      <c r="L535" s="54"/>
      <c r="M535" s="53"/>
      <c r="N535" s="42"/>
      <c r="O535" s="42"/>
      <c r="P535" s="73"/>
      <c r="Q535" s="73"/>
      <c r="R535" s="42"/>
      <c r="S535" s="53"/>
      <c r="T535" s="54"/>
      <c r="U535" s="52"/>
      <c r="V535" s="52"/>
      <c r="W535" s="52"/>
      <c r="X535" s="52"/>
      <c r="Y535" s="52"/>
    </row>
    <row r="536" spans="3:25" ht="15.75" customHeight="1">
      <c r="C536" s="54"/>
      <c r="D536" s="52"/>
      <c r="E536" s="52"/>
      <c r="F536" s="52"/>
      <c r="G536" s="68"/>
      <c r="H536" s="68"/>
      <c r="I536" s="42"/>
      <c r="J536" s="53"/>
      <c r="K536" s="53"/>
      <c r="L536" s="54"/>
      <c r="M536" s="53"/>
      <c r="N536" s="42"/>
      <c r="O536" s="42"/>
      <c r="P536" s="73"/>
      <c r="Q536" s="73"/>
      <c r="R536" s="42"/>
      <c r="S536" s="53"/>
      <c r="T536" s="54"/>
      <c r="U536" s="52"/>
      <c r="V536" s="52"/>
      <c r="W536" s="52"/>
      <c r="X536" s="52"/>
      <c r="Y536" s="52"/>
    </row>
    <row r="537" spans="3:25" ht="15.75" customHeight="1">
      <c r="C537" s="54"/>
      <c r="D537" s="52"/>
      <c r="E537" s="52"/>
      <c r="F537" s="52"/>
      <c r="G537" s="68"/>
      <c r="H537" s="68"/>
      <c r="I537" s="42"/>
      <c r="J537" s="53"/>
      <c r="K537" s="53"/>
      <c r="L537" s="54"/>
      <c r="M537" s="53"/>
      <c r="N537" s="42"/>
      <c r="O537" s="42"/>
      <c r="P537" s="73"/>
      <c r="Q537" s="73"/>
      <c r="R537" s="42"/>
      <c r="S537" s="53"/>
      <c r="T537" s="54"/>
      <c r="U537" s="52"/>
      <c r="V537" s="52"/>
      <c r="W537" s="52"/>
      <c r="X537" s="52"/>
      <c r="Y537" s="52"/>
    </row>
    <row r="538" spans="3:25" ht="15.75" customHeight="1">
      <c r="C538" s="54"/>
      <c r="D538" s="52"/>
      <c r="E538" s="52"/>
      <c r="F538" s="52"/>
      <c r="G538" s="68"/>
      <c r="H538" s="68"/>
      <c r="I538" s="42"/>
      <c r="J538" s="53"/>
      <c r="K538" s="53"/>
      <c r="L538" s="54"/>
      <c r="M538" s="53"/>
      <c r="N538" s="42"/>
      <c r="O538" s="42"/>
      <c r="P538" s="73"/>
      <c r="Q538" s="73"/>
      <c r="R538" s="42"/>
      <c r="S538" s="53"/>
      <c r="T538" s="54"/>
      <c r="U538" s="52"/>
      <c r="V538" s="52"/>
      <c r="W538" s="52"/>
      <c r="X538" s="52"/>
      <c r="Y538" s="52"/>
    </row>
    <row r="539" spans="3:25" ht="15.75" customHeight="1">
      <c r="C539" s="54"/>
      <c r="D539" s="52"/>
      <c r="E539" s="52"/>
      <c r="F539" s="52"/>
      <c r="G539" s="68"/>
      <c r="H539" s="68"/>
      <c r="I539" s="42"/>
      <c r="J539" s="53"/>
      <c r="K539" s="53"/>
      <c r="L539" s="54"/>
      <c r="M539" s="53"/>
      <c r="N539" s="42"/>
      <c r="O539" s="42"/>
      <c r="P539" s="73"/>
      <c r="Q539" s="73"/>
      <c r="R539" s="42"/>
      <c r="S539" s="53"/>
      <c r="T539" s="54"/>
      <c r="U539" s="52"/>
      <c r="V539" s="52"/>
      <c r="W539" s="52"/>
      <c r="X539" s="52"/>
      <c r="Y539" s="52"/>
    </row>
    <row r="540" spans="3:25" ht="15.75" customHeight="1">
      <c r="C540" s="54"/>
      <c r="D540" s="52"/>
      <c r="E540" s="52"/>
      <c r="F540" s="52"/>
      <c r="G540" s="68"/>
      <c r="H540" s="68"/>
      <c r="I540" s="42"/>
      <c r="J540" s="53"/>
      <c r="K540" s="53"/>
      <c r="L540" s="54"/>
      <c r="M540" s="53"/>
      <c r="N540" s="42"/>
      <c r="O540" s="42"/>
      <c r="P540" s="73"/>
      <c r="Q540" s="73"/>
      <c r="R540" s="42"/>
      <c r="S540" s="53"/>
      <c r="T540" s="54"/>
      <c r="U540" s="52"/>
      <c r="V540" s="52"/>
      <c r="W540" s="52"/>
      <c r="X540" s="52"/>
      <c r="Y540" s="52"/>
    </row>
    <row r="541" spans="3:25" ht="15.75" customHeight="1">
      <c r="C541" s="54"/>
      <c r="D541" s="52"/>
      <c r="E541" s="52"/>
      <c r="F541" s="52"/>
      <c r="G541" s="68"/>
      <c r="H541" s="68"/>
      <c r="I541" s="42"/>
      <c r="J541" s="53"/>
      <c r="K541" s="53"/>
      <c r="L541" s="54"/>
      <c r="M541" s="53"/>
      <c r="N541" s="42"/>
      <c r="O541" s="42"/>
      <c r="P541" s="73"/>
      <c r="Q541" s="73"/>
      <c r="R541" s="42"/>
      <c r="S541" s="53"/>
      <c r="T541" s="54"/>
      <c r="U541" s="52"/>
      <c r="V541" s="52"/>
      <c r="W541" s="52"/>
      <c r="X541" s="52"/>
      <c r="Y541" s="52"/>
    </row>
    <row r="542" spans="3:25" ht="15.75" customHeight="1">
      <c r="C542" s="54"/>
      <c r="D542" s="52"/>
      <c r="E542" s="52"/>
      <c r="F542" s="52"/>
      <c r="G542" s="68"/>
      <c r="H542" s="68"/>
      <c r="I542" s="42"/>
      <c r="J542" s="53"/>
      <c r="K542" s="53"/>
      <c r="L542" s="54"/>
      <c r="M542" s="53"/>
      <c r="N542" s="42"/>
      <c r="O542" s="42"/>
      <c r="P542" s="73"/>
      <c r="Q542" s="73"/>
      <c r="R542" s="42"/>
      <c r="S542" s="53"/>
      <c r="T542" s="54"/>
      <c r="U542" s="52"/>
      <c r="V542" s="52"/>
      <c r="W542" s="52"/>
      <c r="X542" s="52"/>
      <c r="Y542" s="52"/>
    </row>
    <row r="543" spans="3:25" ht="15.75" customHeight="1">
      <c r="C543" s="54"/>
      <c r="D543" s="52"/>
      <c r="E543" s="52"/>
      <c r="F543" s="52"/>
      <c r="G543" s="68"/>
      <c r="H543" s="68"/>
      <c r="I543" s="42"/>
      <c r="J543" s="53"/>
      <c r="K543" s="53"/>
      <c r="L543" s="54"/>
      <c r="M543" s="53"/>
      <c r="N543" s="42"/>
      <c r="O543" s="42"/>
      <c r="P543" s="73"/>
      <c r="Q543" s="73"/>
      <c r="R543" s="42"/>
      <c r="S543" s="53"/>
      <c r="T543" s="54"/>
      <c r="U543" s="52"/>
      <c r="V543" s="52"/>
      <c r="W543" s="52"/>
      <c r="X543" s="52"/>
      <c r="Y543" s="52"/>
    </row>
    <row r="544" spans="3:25" ht="15.75" customHeight="1">
      <c r="C544" s="54"/>
      <c r="D544" s="52"/>
      <c r="E544" s="52"/>
      <c r="F544" s="52"/>
      <c r="G544" s="68"/>
      <c r="H544" s="68"/>
      <c r="I544" s="42"/>
      <c r="J544" s="53"/>
      <c r="K544" s="53"/>
      <c r="L544" s="54"/>
      <c r="M544" s="53"/>
      <c r="N544" s="42"/>
      <c r="O544" s="42"/>
      <c r="P544" s="73"/>
      <c r="Q544" s="73"/>
      <c r="R544" s="42"/>
      <c r="S544" s="53"/>
      <c r="T544" s="54"/>
      <c r="U544" s="52"/>
      <c r="V544" s="52"/>
      <c r="W544" s="52"/>
      <c r="X544" s="52"/>
      <c r="Y544" s="52"/>
    </row>
    <row r="545" spans="3:25" ht="15.75" customHeight="1">
      <c r="C545" s="54"/>
      <c r="D545" s="52"/>
      <c r="E545" s="52"/>
      <c r="F545" s="52"/>
      <c r="G545" s="68"/>
      <c r="H545" s="68"/>
      <c r="I545" s="42"/>
      <c r="J545" s="53"/>
      <c r="K545" s="53"/>
      <c r="L545" s="54"/>
      <c r="M545" s="53"/>
      <c r="N545" s="42"/>
      <c r="O545" s="42"/>
      <c r="P545" s="73"/>
      <c r="Q545" s="73"/>
      <c r="R545" s="42"/>
      <c r="S545" s="53"/>
      <c r="T545" s="54"/>
      <c r="U545" s="52"/>
      <c r="V545" s="52"/>
      <c r="W545" s="52"/>
      <c r="X545" s="52"/>
      <c r="Y545" s="52"/>
    </row>
    <row r="546" spans="3:25" ht="15.75" customHeight="1">
      <c r="C546" s="54"/>
      <c r="D546" s="52"/>
      <c r="E546" s="52"/>
      <c r="F546" s="52"/>
      <c r="G546" s="68"/>
      <c r="H546" s="68"/>
      <c r="I546" s="42"/>
      <c r="J546" s="53"/>
      <c r="K546" s="53"/>
      <c r="L546" s="54"/>
      <c r="M546" s="53"/>
      <c r="N546" s="42"/>
      <c r="O546" s="42"/>
      <c r="P546" s="73"/>
      <c r="Q546" s="73"/>
      <c r="R546" s="42"/>
      <c r="S546" s="53"/>
      <c r="T546" s="54"/>
      <c r="U546" s="52"/>
      <c r="V546" s="52"/>
      <c r="W546" s="52"/>
      <c r="X546" s="52"/>
      <c r="Y546" s="52"/>
    </row>
    <row r="547" spans="3:25" ht="15.75" customHeight="1">
      <c r="C547" s="54"/>
      <c r="D547" s="52"/>
      <c r="E547" s="52"/>
      <c r="F547" s="52"/>
      <c r="G547" s="68"/>
      <c r="H547" s="68"/>
      <c r="I547" s="42"/>
      <c r="J547" s="53"/>
      <c r="K547" s="53"/>
      <c r="L547" s="54"/>
      <c r="M547" s="53"/>
      <c r="N547" s="42"/>
      <c r="O547" s="42"/>
      <c r="P547" s="73"/>
      <c r="Q547" s="73"/>
      <c r="R547" s="42"/>
      <c r="S547" s="53"/>
      <c r="T547" s="54"/>
      <c r="U547" s="52"/>
      <c r="V547" s="52"/>
      <c r="W547" s="52"/>
      <c r="X547" s="52"/>
      <c r="Y547" s="52"/>
    </row>
    <row r="548" spans="3:25" ht="15.75" customHeight="1">
      <c r="C548" s="54"/>
      <c r="D548" s="52"/>
      <c r="E548" s="52"/>
      <c r="F548" s="52"/>
      <c r="G548" s="68"/>
      <c r="H548" s="68"/>
      <c r="I548" s="42"/>
      <c r="J548" s="53"/>
      <c r="K548" s="53"/>
      <c r="L548" s="54"/>
      <c r="M548" s="53"/>
      <c r="N548" s="42"/>
      <c r="O548" s="42"/>
      <c r="P548" s="73"/>
      <c r="Q548" s="73"/>
      <c r="R548" s="42"/>
      <c r="S548" s="53"/>
      <c r="T548" s="54"/>
      <c r="U548" s="52"/>
      <c r="V548" s="52"/>
      <c r="W548" s="52"/>
      <c r="X548" s="52"/>
      <c r="Y548" s="52"/>
    </row>
    <row r="549" spans="3:25" ht="15.75" customHeight="1">
      <c r="C549" s="54"/>
      <c r="D549" s="52"/>
      <c r="E549" s="52"/>
      <c r="F549" s="52"/>
      <c r="G549" s="68"/>
      <c r="H549" s="68"/>
      <c r="I549" s="42"/>
      <c r="J549" s="53"/>
      <c r="K549" s="53"/>
      <c r="L549" s="54"/>
      <c r="M549" s="53"/>
      <c r="N549" s="42"/>
      <c r="O549" s="42"/>
      <c r="P549" s="73"/>
      <c r="Q549" s="73"/>
      <c r="R549" s="42"/>
      <c r="S549" s="53"/>
      <c r="T549" s="54"/>
      <c r="U549" s="52"/>
      <c r="V549" s="52"/>
      <c r="W549" s="52"/>
      <c r="X549" s="52"/>
      <c r="Y549" s="52"/>
    </row>
    <row r="550" spans="3:25" ht="15.75" customHeight="1">
      <c r="C550" s="54"/>
      <c r="D550" s="52"/>
      <c r="E550" s="52"/>
      <c r="F550" s="52"/>
      <c r="G550" s="68"/>
      <c r="H550" s="68"/>
      <c r="I550" s="42"/>
      <c r="J550" s="53"/>
      <c r="K550" s="53"/>
      <c r="L550" s="54"/>
      <c r="M550" s="53"/>
      <c r="N550" s="42"/>
      <c r="O550" s="42"/>
      <c r="P550" s="73"/>
      <c r="Q550" s="73"/>
      <c r="R550" s="42"/>
      <c r="S550" s="53"/>
      <c r="T550" s="54"/>
      <c r="U550" s="52"/>
      <c r="V550" s="52"/>
      <c r="W550" s="52"/>
      <c r="X550" s="52"/>
      <c r="Y550" s="52"/>
    </row>
    <row r="551" spans="3:25" ht="15.75" customHeight="1">
      <c r="C551" s="54"/>
      <c r="D551" s="52"/>
      <c r="E551" s="52"/>
      <c r="F551" s="52"/>
      <c r="G551" s="68"/>
      <c r="H551" s="68"/>
      <c r="I551" s="42"/>
      <c r="J551" s="53"/>
      <c r="K551" s="53"/>
      <c r="L551" s="54"/>
      <c r="M551" s="53"/>
      <c r="N551" s="42"/>
      <c r="O551" s="42"/>
      <c r="P551" s="73"/>
      <c r="Q551" s="73"/>
      <c r="R551" s="42"/>
      <c r="S551" s="53"/>
      <c r="T551" s="54"/>
      <c r="U551" s="52"/>
      <c r="V551" s="52"/>
      <c r="W551" s="52"/>
      <c r="X551" s="52"/>
      <c r="Y551" s="52"/>
    </row>
    <row r="552" spans="3:25" ht="15.75" customHeight="1">
      <c r="C552" s="54"/>
      <c r="D552" s="52"/>
      <c r="E552" s="52"/>
      <c r="F552" s="52"/>
      <c r="G552" s="68"/>
      <c r="H552" s="68"/>
      <c r="I552" s="42"/>
      <c r="J552" s="53"/>
      <c r="K552" s="53"/>
      <c r="L552" s="54"/>
      <c r="M552" s="53"/>
      <c r="N552" s="42"/>
      <c r="O552" s="42"/>
      <c r="P552" s="73"/>
      <c r="Q552" s="73"/>
      <c r="R552" s="42"/>
      <c r="S552" s="53"/>
      <c r="T552" s="54"/>
      <c r="U552" s="52"/>
      <c r="V552" s="52"/>
      <c r="W552" s="52"/>
      <c r="X552" s="52"/>
      <c r="Y552" s="52"/>
    </row>
    <row r="553" spans="3:25" ht="15.75" customHeight="1">
      <c r="C553" s="54"/>
      <c r="D553" s="52"/>
      <c r="E553" s="52"/>
      <c r="F553" s="52"/>
      <c r="G553" s="68"/>
      <c r="H553" s="68"/>
      <c r="I553" s="42"/>
      <c r="J553" s="53"/>
      <c r="K553" s="53"/>
      <c r="L553" s="54"/>
      <c r="M553" s="53"/>
      <c r="N553" s="42"/>
      <c r="O553" s="42"/>
      <c r="P553" s="73"/>
      <c r="Q553" s="73"/>
      <c r="R553" s="42"/>
      <c r="S553" s="53"/>
      <c r="T553" s="54"/>
      <c r="U553" s="52"/>
      <c r="V553" s="52"/>
      <c r="W553" s="52"/>
      <c r="X553" s="52"/>
      <c r="Y553" s="52"/>
    </row>
    <row r="554" spans="3:25" ht="15.75" customHeight="1">
      <c r="C554" s="54"/>
      <c r="D554" s="52"/>
      <c r="E554" s="52"/>
      <c r="F554" s="52"/>
      <c r="G554" s="68"/>
      <c r="H554" s="68"/>
      <c r="I554" s="42"/>
      <c r="J554" s="53"/>
      <c r="K554" s="53"/>
      <c r="L554" s="54"/>
      <c r="M554" s="53"/>
      <c r="N554" s="42"/>
      <c r="O554" s="42"/>
      <c r="P554" s="73"/>
      <c r="Q554" s="73"/>
      <c r="R554" s="42"/>
      <c r="S554" s="53"/>
      <c r="T554" s="54"/>
      <c r="U554" s="52"/>
      <c r="V554" s="52"/>
      <c r="W554" s="52"/>
      <c r="X554" s="52"/>
      <c r="Y554" s="52"/>
    </row>
    <row r="555" spans="3:25" ht="15.75" customHeight="1">
      <c r="C555" s="54"/>
      <c r="D555" s="52"/>
      <c r="E555" s="52"/>
      <c r="F555" s="52"/>
      <c r="G555" s="68"/>
      <c r="H555" s="68"/>
      <c r="I555" s="42"/>
      <c r="J555" s="53"/>
      <c r="K555" s="53"/>
      <c r="L555" s="54"/>
      <c r="M555" s="53"/>
      <c r="N555" s="42"/>
      <c r="O555" s="42"/>
      <c r="P555" s="73"/>
      <c r="Q555" s="73"/>
      <c r="R555" s="42"/>
      <c r="S555" s="53"/>
      <c r="T555" s="54"/>
      <c r="U555" s="52"/>
      <c r="V555" s="52"/>
      <c r="W555" s="52"/>
      <c r="X555" s="52"/>
      <c r="Y555" s="52"/>
    </row>
    <row r="556" spans="3:25" ht="15.75" customHeight="1">
      <c r="C556" s="54"/>
      <c r="D556" s="52"/>
      <c r="E556" s="52"/>
      <c r="F556" s="52"/>
      <c r="G556" s="68"/>
      <c r="H556" s="68"/>
      <c r="I556" s="42"/>
      <c r="J556" s="53"/>
      <c r="K556" s="53"/>
      <c r="L556" s="54"/>
      <c r="M556" s="53"/>
      <c r="N556" s="42"/>
      <c r="O556" s="42"/>
      <c r="P556" s="73"/>
      <c r="Q556" s="73"/>
      <c r="R556" s="42"/>
      <c r="S556" s="53"/>
      <c r="T556" s="54"/>
      <c r="U556" s="52"/>
      <c r="V556" s="52"/>
      <c r="W556" s="52"/>
      <c r="X556" s="52"/>
      <c r="Y556" s="52"/>
    </row>
    <row r="557" spans="3:25" ht="15.75" customHeight="1">
      <c r="C557" s="54"/>
      <c r="D557" s="52"/>
      <c r="E557" s="52"/>
      <c r="F557" s="52"/>
      <c r="G557" s="68"/>
      <c r="H557" s="68"/>
      <c r="I557" s="42"/>
      <c r="J557" s="53"/>
      <c r="K557" s="53"/>
      <c r="L557" s="54"/>
      <c r="M557" s="53"/>
      <c r="N557" s="42"/>
      <c r="O557" s="42"/>
      <c r="P557" s="73"/>
      <c r="Q557" s="73"/>
      <c r="R557" s="42"/>
      <c r="S557" s="53"/>
      <c r="T557" s="54"/>
      <c r="U557" s="52"/>
      <c r="V557" s="52"/>
      <c r="W557" s="52"/>
      <c r="X557" s="52"/>
      <c r="Y557" s="52"/>
    </row>
    <row r="558" spans="3:25" ht="15.75" customHeight="1">
      <c r="C558" s="54"/>
      <c r="D558" s="52"/>
      <c r="E558" s="52"/>
      <c r="F558" s="52"/>
      <c r="G558" s="68"/>
      <c r="H558" s="68"/>
      <c r="I558" s="42"/>
      <c r="J558" s="53"/>
      <c r="K558" s="53"/>
      <c r="L558" s="54"/>
      <c r="M558" s="53"/>
      <c r="N558" s="42"/>
      <c r="O558" s="42"/>
      <c r="P558" s="73"/>
      <c r="Q558" s="73"/>
      <c r="R558" s="42"/>
      <c r="S558" s="53"/>
      <c r="T558" s="54"/>
      <c r="U558" s="52"/>
      <c r="V558" s="52"/>
      <c r="W558" s="52"/>
      <c r="X558" s="52"/>
      <c r="Y558" s="52"/>
    </row>
    <row r="559" spans="3:25" ht="15.75" customHeight="1">
      <c r="C559" s="54"/>
      <c r="D559" s="52"/>
      <c r="E559" s="52"/>
      <c r="F559" s="52"/>
      <c r="G559" s="68"/>
      <c r="H559" s="68"/>
      <c r="I559" s="42"/>
      <c r="J559" s="53"/>
      <c r="K559" s="53"/>
      <c r="L559" s="54"/>
      <c r="M559" s="53"/>
      <c r="N559" s="42"/>
      <c r="O559" s="42"/>
      <c r="P559" s="73"/>
      <c r="Q559" s="73"/>
      <c r="R559" s="42"/>
      <c r="S559" s="53"/>
      <c r="T559" s="54"/>
      <c r="U559" s="52"/>
      <c r="V559" s="52"/>
      <c r="W559" s="52"/>
      <c r="X559" s="52"/>
      <c r="Y559" s="52"/>
    </row>
    <row r="560" spans="3:25" ht="15.75" customHeight="1">
      <c r="C560" s="54"/>
      <c r="D560" s="52"/>
      <c r="E560" s="52"/>
      <c r="F560" s="52"/>
      <c r="G560" s="68"/>
      <c r="H560" s="68"/>
      <c r="I560" s="42"/>
      <c r="J560" s="53"/>
      <c r="K560" s="53"/>
      <c r="L560" s="54"/>
      <c r="M560" s="53"/>
      <c r="N560" s="42"/>
      <c r="O560" s="42"/>
      <c r="P560" s="73"/>
      <c r="Q560" s="73"/>
      <c r="R560" s="42"/>
      <c r="S560" s="53"/>
      <c r="T560" s="54"/>
      <c r="U560" s="52"/>
      <c r="V560" s="52"/>
      <c r="W560" s="52"/>
      <c r="X560" s="52"/>
      <c r="Y560" s="52"/>
    </row>
    <row r="561" spans="3:25" ht="15.75" customHeight="1">
      <c r="C561" s="54"/>
      <c r="D561" s="52"/>
      <c r="E561" s="52"/>
      <c r="F561" s="52"/>
      <c r="G561" s="68"/>
      <c r="H561" s="68"/>
      <c r="I561" s="42"/>
      <c r="J561" s="53"/>
      <c r="K561" s="53"/>
      <c r="L561" s="54"/>
      <c r="M561" s="53"/>
      <c r="N561" s="42"/>
      <c r="O561" s="42"/>
      <c r="P561" s="73"/>
      <c r="Q561" s="73"/>
      <c r="R561" s="42"/>
      <c r="S561" s="53"/>
      <c r="T561" s="54"/>
      <c r="U561" s="52"/>
      <c r="V561" s="52"/>
      <c r="W561" s="52"/>
      <c r="X561" s="52"/>
      <c r="Y561" s="52"/>
    </row>
    <row r="562" spans="3:25" ht="15.75" customHeight="1">
      <c r="C562" s="54"/>
      <c r="D562" s="52"/>
      <c r="E562" s="52"/>
      <c r="F562" s="52"/>
      <c r="G562" s="68"/>
      <c r="H562" s="68"/>
      <c r="I562" s="42"/>
      <c r="J562" s="53"/>
      <c r="K562" s="53"/>
      <c r="L562" s="54"/>
      <c r="M562" s="53"/>
      <c r="N562" s="42"/>
      <c r="O562" s="42"/>
      <c r="P562" s="73"/>
      <c r="Q562" s="73"/>
      <c r="R562" s="42"/>
      <c r="S562" s="53"/>
      <c r="T562" s="54"/>
      <c r="U562" s="52"/>
      <c r="V562" s="52"/>
      <c r="W562" s="52"/>
      <c r="X562" s="52"/>
      <c r="Y562" s="52"/>
    </row>
    <row r="563" spans="3:25" ht="15.75" customHeight="1">
      <c r="C563" s="54"/>
      <c r="D563" s="52"/>
      <c r="E563" s="52"/>
      <c r="F563" s="52"/>
      <c r="G563" s="68"/>
      <c r="H563" s="68"/>
      <c r="I563" s="42"/>
      <c r="J563" s="53"/>
      <c r="K563" s="53"/>
      <c r="L563" s="54"/>
      <c r="M563" s="53"/>
      <c r="N563" s="42"/>
      <c r="O563" s="42"/>
      <c r="P563" s="73"/>
      <c r="Q563" s="73"/>
      <c r="R563" s="42"/>
      <c r="S563" s="53"/>
      <c r="T563" s="54"/>
      <c r="U563" s="52"/>
      <c r="V563" s="52"/>
      <c r="W563" s="52"/>
      <c r="X563" s="52"/>
      <c r="Y563" s="52"/>
    </row>
    <row r="564" spans="3:25" ht="15.75" customHeight="1">
      <c r="C564" s="54"/>
      <c r="D564" s="52"/>
      <c r="E564" s="52"/>
      <c r="F564" s="52"/>
      <c r="G564" s="68"/>
      <c r="H564" s="68"/>
      <c r="I564" s="42"/>
      <c r="J564" s="53"/>
      <c r="K564" s="53"/>
      <c r="L564" s="54"/>
      <c r="M564" s="53"/>
      <c r="N564" s="42"/>
      <c r="O564" s="42"/>
      <c r="P564" s="73"/>
      <c r="Q564" s="73"/>
      <c r="R564" s="42"/>
      <c r="S564" s="53"/>
      <c r="T564" s="54"/>
      <c r="U564" s="52"/>
      <c r="V564" s="52"/>
      <c r="W564" s="52"/>
      <c r="X564" s="52"/>
      <c r="Y564" s="52"/>
    </row>
    <row r="565" spans="3:25" ht="15.75" customHeight="1">
      <c r="C565" s="54"/>
      <c r="D565" s="52"/>
      <c r="E565" s="52"/>
      <c r="F565" s="52"/>
      <c r="G565" s="68"/>
      <c r="H565" s="68"/>
      <c r="I565" s="42"/>
      <c r="J565" s="53"/>
      <c r="K565" s="53"/>
      <c r="L565" s="54"/>
      <c r="M565" s="53"/>
      <c r="N565" s="42"/>
      <c r="O565" s="42"/>
      <c r="P565" s="73"/>
      <c r="Q565" s="73"/>
      <c r="R565" s="42"/>
      <c r="S565" s="53"/>
      <c r="T565" s="54"/>
      <c r="U565" s="52"/>
      <c r="V565" s="52"/>
      <c r="W565" s="52"/>
      <c r="X565" s="52"/>
      <c r="Y565" s="52"/>
    </row>
    <row r="566" spans="3:25" ht="15.75" customHeight="1">
      <c r="C566" s="54"/>
      <c r="D566" s="52"/>
      <c r="E566" s="52"/>
      <c r="F566" s="52"/>
      <c r="G566" s="68"/>
      <c r="H566" s="68"/>
      <c r="I566" s="42"/>
      <c r="J566" s="53"/>
      <c r="K566" s="53"/>
      <c r="L566" s="54"/>
      <c r="M566" s="53"/>
      <c r="N566" s="42"/>
      <c r="O566" s="42"/>
      <c r="P566" s="73"/>
      <c r="Q566" s="73"/>
      <c r="R566" s="42"/>
      <c r="S566" s="53"/>
      <c r="T566" s="54"/>
      <c r="U566" s="52"/>
      <c r="V566" s="52"/>
      <c r="W566" s="52"/>
      <c r="X566" s="52"/>
      <c r="Y566" s="52"/>
    </row>
    <row r="567" spans="3:25" ht="15.75" customHeight="1">
      <c r="C567" s="54"/>
      <c r="D567" s="52"/>
      <c r="E567" s="52"/>
      <c r="F567" s="52"/>
      <c r="G567" s="68"/>
      <c r="H567" s="68"/>
      <c r="I567" s="42"/>
      <c r="J567" s="53"/>
      <c r="K567" s="53"/>
      <c r="L567" s="54"/>
      <c r="M567" s="53"/>
      <c r="N567" s="42"/>
      <c r="O567" s="42"/>
      <c r="P567" s="73"/>
      <c r="Q567" s="73"/>
      <c r="R567" s="42"/>
      <c r="S567" s="53"/>
      <c r="T567" s="54"/>
      <c r="U567" s="52"/>
      <c r="V567" s="52"/>
      <c r="W567" s="52"/>
      <c r="X567" s="52"/>
      <c r="Y567" s="52"/>
    </row>
    <row r="568" spans="3:25" ht="15.75" customHeight="1">
      <c r="C568" s="54"/>
      <c r="D568" s="52"/>
      <c r="E568" s="52"/>
      <c r="F568" s="52"/>
      <c r="G568" s="68"/>
      <c r="H568" s="68"/>
      <c r="I568" s="42"/>
      <c r="J568" s="53"/>
      <c r="K568" s="53"/>
      <c r="L568" s="54"/>
      <c r="M568" s="53"/>
      <c r="N568" s="42"/>
      <c r="O568" s="42"/>
      <c r="P568" s="73"/>
      <c r="Q568" s="73"/>
      <c r="R568" s="42"/>
      <c r="S568" s="53"/>
      <c r="T568" s="54"/>
      <c r="U568" s="52"/>
      <c r="V568" s="52"/>
      <c r="W568" s="52"/>
      <c r="X568" s="52"/>
      <c r="Y568" s="52"/>
    </row>
    <row r="569" spans="3:25" ht="15.75" customHeight="1">
      <c r="C569" s="54"/>
      <c r="D569" s="52"/>
      <c r="E569" s="52"/>
      <c r="F569" s="52"/>
      <c r="G569" s="68"/>
      <c r="H569" s="68"/>
      <c r="I569" s="42"/>
      <c r="J569" s="53"/>
      <c r="K569" s="53"/>
      <c r="L569" s="54"/>
      <c r="M569" s="53"/>
      <c r="N569" s="42"/>
      <c r="O569" s="42"/>
      <c r="P569" s="73"/>
      <c r="Q569" s="73"/>
      <c r="R569" s="42"/>
      <c r="S569" s="53"/>
      <c r="T569" s="54"/>
      <c r="U569" s="52"/>
      <c r="V569" s="52"/>
      <c r="W569" s="52"/>
      <c r="X569" s="52"/>
      <c r="Y569" s="52"/>
    </row>
    <row r="570" spans="3:25" ht="15.75" customHeight="1">
      <c r="C570" s="54"/>
      <c r="D570" s="52"/>
      <c r="E570" s="52"/>
      <c r="F570" s="52"/>
      <c r="G570" s="68"/>
      <c r="H570" s="68"/>
      <c r="I570" s="42"/>
      <c r="J570" s="53"/>
      <c r="K570" s="53"/>
      <c r="L570" s="54"/>
      <c r="M570" s="53"/>
      <c r="N570" s="42"/>
      <c r="O570" s="42"/>
      <c r="P570" s="73"/>
      <c r="Q570" s="73"/>
      <c r="R570" s="42"/>
      <c r="S570" s="53"/>
      <c r="T570" s="54"/>
      <c r="U570" s="52"/>
      <c r="V570" s="52"/>
      <c r="W570" s="52"/>
      <c r="X570" s="52"/>
      <c r="Y570" s="52"/>
    </row>
    <row r="571" spans="3:25" ht="15.75" customHeight="1">
      <c r="C571" s="54"/>
      <c r="D571" s="52"/>
      <c r="E571" s="52"/>
      <c r="F571" s="52"/>
      <c r="G571" s="68"/>
      <c r="H571" s="68"/>
      <c r="I571" s="42"/>
      <c r="J571" s="53"/>
      <c r="K571" s="53"/>
      <c r="L571" s="54"/>
      <c r="M571" s="53"/>
      <c r="N571" s="42"/>
      <c r="O571" s="42"/>
      <c r="P571" s="73"/>
      <c r="Q571" s="73"/>
      <c r="R571" s="42"/>
      <c r="S571" s="53"/>
      <c r="T571" s="54"/>
      <c r="U571" s="52"/>
      <c r="V571" s="52"/>
      <c r="W571" s="52"/>
      <c r="X571" s="52"/>
      <c r="Y571" s="52"/>
    </row>
    <row r="572" spans="3:25" ht="15.75" customHeight="1">
      <c r="C572" s="54"/>
      <c r="D572" s="52"/>
      <c r="E572" s="52"/>
      <c r="F572" s="52"/>
      <c r="G572" s="68"/>
      <c r="H572" s="68"/>
      <c r="I572" s="42"/>
      <c r="J572" s="53"/>
      <c r="K572" s="53"/>
      <c r="L572" s="54"/>
      <c r="M572" s="53"/>
      <c r="N572" s="42"/>
      <c r="O572" s="42"/>
      <c r="P572" s="73"/>
      <c r="Q572" s="73"/>
      <c r="R572" s="42"/>
      <c r="S572" s="53"/>
      <c r="T572" s="54"/>
      <c r="U572" s="52"/>
      <c r="V572" s="52"/>
      <c r="W572" s="52"/>
      <c r="X572" s="52"/>
      <c r="Y572" s="52"/>
    </row>
    <row r="573" spans="3:25" ht="15.75" customHeight="1">
      <c r="C573" s="54"/>
      <c r="D573" s="52"/>
      <c r="E573" s="52"/>
      <c r="F573" s="52"/>
      <c r="G573" s="68"/>
      <c r="H573" s="68"/>
      <c r="I573" s="42"/>
      <c r="J573" s="53"/>
      <c r="K573" s="53"/>
      <c r="L573" s="54"/>
      <c r="M573" s="53"/>
      <c r="N573" s="42"/>
      <c r="O573" s="42"/>
      <c r="P573" s="73"/>
      <c r="Q573" s="73"/>
      <c r="R573" s="42"/>
      <c r="S573" s="53"/>
      <c r="T573" s="54"/>
      <c r="U573" s="52"/>
      <c r="V573" s="52"/>
      <c r="W573" s="52"/>
      <c r="X573" s="52"/>
      <c r="Y573" s="52"/>
    </row>
    <row r="574" spans="3:25" ht="15.75" customHeight="1">
      <c r="C574" s="54"/>
      <c r="D574" s="52"/>
      <c r="E574" s="52"/>
      <c r="F574" s="52"/>
      <c r="G574" s="68"/>
      <c r="H574" s="68"/>
      <c r="I574" s="42"/>
      <c r="J574" s="53"/>
      <c r="K574" s="53"/>
      <c r="L574" s="54"/>
      <c r="M574" s="53"/>
      <c r="N574" s="42"/>
      <c r="O574" s="42"/>
      <c r="P574" s="73"/>
      <c r="Q574" s="73"/>
      <c r="R574" s="42"/>
      <c r="S574" s="53"/>
      <c r="T574" s="54"/>
      <c r="U574" s="52"/>
      <c r="V574" s="52"/>
      <c r="W574" s="52"/>
      <c r="X574" s="52"/>
      <c r="Y574" s="52"/>
    </row>
    <row r="575" spans="3:25" ht="15.75" customHeight="1">
      <c r="C575" s="54"/>
      <c r="D575" s="52"/>
      <c r="E575" s="52"/>
      <c r="F575" s="52"/>
      <c r="G575" s="68"/>
      <c r="H575" s="68"/>
      <c r="I575" s="42"/>
      <c r="J575" s="53"/>
      <c r="K575" s="53"/>
      <c r="L575" s="54"/>
      <c r="M575" s="53"/>
      <c r="N575" s="42"/>
      <c r="O575" s="42"/>
      <c r="P575" s="73"/>
      <c r="Q575" s="73"/>
      <c r="R575" s="42"/>
      <c r="S575" s="53"/>
      <c r="T575" s="54"/>
      <c r="U575" s="52"/>
      <c r="V575" s="52"/>
      <c r="W575" s="52"/>
      <c r="X575" s="52"/>
      <c r="Y575" s="52"/>
    </row>
    <row r="576" spans="3:25" ht="15.75" customHeight="1">
      <c r="C576" s="54"/>
      <c r="D576" s="52"/>
      <c r="E576" s="52"/>
      <c r="F576" s="52"/>
      <c r="G576" s="68"/>
      <c r="H576" s="68"/>
      <c r="I576" s="42"/>
      <c r="J576" s="53"/>
      <c r="K576" s="53"/>
      <c r="L576" s="54"/>
      <c r="M576" s="53"/>
      <c r="N576" s="42"/>
      <c r="O576" s="42"/>
      <c r="P576" s="73"/>
      <c r="Q576" s="73"/>
      <c r="R576" s="42"/>
      <c r="S576" s="53"/>
      <c r="T576" s="54"/>
      <c r="U576" s="52"/>
      <c r="V576" s="52"/>
      <c r="W576" s="52"/>
      <c r="X576" s="52"/>
      <c r="Y576" s="52"/>
    </row>
    <row r="577" spans="3:25" ht="15.75" customHeight="1">
      <c r="C577" s="54"/>
      <c r="D577" s="52"/>
      <c r="E577" s="52"/>
      <c r="F577" s="52"/>
      <c r="G577" s="68"/>
      <c r="H577" s="68"/>
      <c r="I577" s="42"/>
      <c r="J577" s="53"/>
      <c r="K577" s="53"/>
      <c r="L577" s="54"/>
      <c r="M577" s="53"/>
      <c r="N577" s="42"/>
      <c r="O577" s="42"/>
      <c r="P577" s="73"/>
      <c r="Q577" s="73"/>
      <c r="R577" s="42"/>
      <c r="S577" s="53"/>
      <c r="T577" s="54"/>
      <c r="U577" s="52"/>
      <c r="V577" s="52"/>
      <c r="W577" s="52"/>
      <c r="X577" s="52"/>
      <c r="Y577" s="52"/>
    </row>
    <row r="578" spans="3:25" ht="15.75" customHeight="1">
      <c r="C578" s="54"/>
      <c r="D578" s="52"/>
      <c r="E578" s="52"/>
      <c r="F578" s="52"/>
      <c r="G578" s="68"/>
      <c r="H578" s="68"/>
      <c r="I578" s="42"/>
      <c r="J578" s="53"/>
      <c r="K578" s="53"/>
      <c r="L578" s="54"/>
      <c r="M578" s="53"/>
      <c r="N578" s="42"/>
      <c r="O578" s="42"/>
      <c r="P578" s="73"/>
      <c r="Q578" s="73"/>
      <c r="R578" s="42"/>
      <c r="S578" s="53"/>
      <c r="T578" s="54"/>
      <c r="U578" s="52"/>
      <c r="V578" s="52"/>
      <c r="W578" s="52"/>
      <c r="X578" s="52"/>
      <c r="Y578" s="52"/>
    </row>
    <row r="579" spans="3:25" ht="15.75" customHeight="1">
      <c r="C579" s="54"/>
      <c r="D579" s="52"/>
      <c r="E579" s="52"/>
      <c r="F579" s="52"/>
      <c r="G579" s="68"/>
      <c r="H579" s="68"/>
      <c r="I579" s="42"/>
      <c r="J579" s="53"/>
      <c r="K579" s="53"/>
      <c r="L579" s="54"/>
      <c r="M579" s="53"/>
      <c r="N579" s="42"/>
      <c r="O579" s="42"/>
      <c r="P579" s="73"/>
      <c r="Q579" s="73"/>
      <c r="R579" s="42"/>
      <c r="S579" s="53"/>
      <c r="T579" s="54"/>
      <c r="U579" s="52"/>
      <c r="V579" s="52"/>
      <c r="W579" s="52"/>
      <c r="X579" s="52"/>
      <c r="Y579" s="52"/>
    </row>
    <row r="580" spans="3:25" ht="15.75" customHeight="1">
      <c r="C580" s="54"/>
      <c r="D580" s="52"/>
      <c r="E580" s="52"/>
      <c r="F580" s="52"/>
      <c r="G580" s="68"/>
      <c r="H580" s="68"/>
      <c r="I580" s="42"/>
      <c r="J580" s="53"/>
      <c r="K580" s="53"/>
      <c r="L580" s="54"/>
      <c r="M580" s="53"/>
      <c r="N580" s="42"/>
      <c r="O580" s="42"/>
      <c r="P580" s="73"/>
      <c r="Q580" s="73"/>
      <c r="R580" s="42"/>
      <c r="S580" s="53"/>
      <c r="T580" s="54"/>
      <c r="U580" s="52"/>
      <c r="V580" s="52"/>
      <c r="W580" s="52"/>
      <c r="X580" s="52"/>
      <c r="Y580" s="52"/>
    </row>
    <row r="581" spans="3:25" ht="15.75" customHeight="1">
      <c r="C581" s="54"/>
      <c r="D581" s="52"/>
      <c r="E581" s="52"/>
      <c r="F581" s="52"/>
      <c r="G581" s="68"/>
      <c r="H581" s="68"/>
      <c r="I581" s="42"/>
      <c r="J581" s="53"/>
      <c r="K581" s="53"/>
      <c r="L581" s="54"/>
      <c r="M581" s="53"/>
      <c r="N581" s="42"/>
      <c r="O581" s="42"/>
      <c r="P581" s="73"/>
      <c r="Q581" s="73"/>
      <c r="R581" s="42"/>
      <c r="S581" s="53"/>
      <c r="T581" s="54"/>
      <c r="U581" s="52"/>
      <c r="V581" s="52"/>
      <c r="W581" s="52"/>
      <c r="X581" s="52"/>
      <c r="Y581" s="52"/>
    </row>
  </sheetData>
  <sheetProtection insertRows="0" deleteRows="0"/>
  <mergeCells count="279">
    <mergeCell ref="V11:V14"/>
    <mergeCell ref="W11:W14"/>
    <mergeCell ref="X11:X14"/>
    <mergeCell ref="Y11:Y14"/>
    <mergeCell ref="Q15:Q17"/>
    <mergeCell ref="P11:P14"/>
    <mergeCell ref="Q11:Q14"/>
    <mergeCell ref="P15:P17"/>
    <mergeCell ref="U15:U17"/>
    <mergeCell ref="V15:V17"/>
    <mergeCell ref="W15:W17"/>
    <mergeCell ref="X15:X17"/>
    <mergeCell ref="Y15:Y17"/>
    <mergeCell ref="T15:T17"/>
    <mergeCell ref="T11:T14"/>
    <mergeCell ref="D9:D10"/>
    <mergeCell ref="C11:C14"/>
    <mergeCell ref="D11:D14"/>
    <mergeCell ref="C9:C10"/>
    <mergeCell ref="O11:O12"/>
    <mergeCell ref="O13:O14"/>
    <mergeCell ref="N11:N12"/>
    <mergeCell ref="U9:U10"/>
    <mergeCell ref="S9:S10"/>
    <mergeCell ref="E9:E10"/>
    <mergeCell ref="F9:F10"/>
    <mergeCell ref="G9:I9"/>
    <mergeCell ref="H11:H14"/>
    <mergeCell ref="G11:G14"/>
    <mergeCell ref="M9:O9"/>
    <mergeCell ref="J9:J10"/>
    <mergeCell ref="R11:R14"/>
    <mergeCell ref="P9:R9"/>
    <mergeCell ref="I11:I14"/>
    <mergeCell ref="E13:E14"/>
    <mergeCell ref="F13:F14"/>
    <mergeCell ref="U11:U14"/>
    <mergeCell ref="B24:B29"/>
    <mergeCell ref="C24:C29"/>
    <mergeCell ref="D15:D17"/>
    <mergeCell ref="N15:N17"/>
    <mergeCell ref="O15:O17"/>
    <mergeCell ref="O18:O20"/>
    <mergeCell ref="O21:O23"/>
    <mergeCell ref="J18:J23"/>
    <mergeCell ref="G18:G23"/>
    <mergeCell ref="H18:H23"/>
    <mergeCell ref="N18:N20"/>
    <mergeCell ref="N21:N23"/>
    <mergeCell ref="B18:B23"/>
    <mergeCell ref="B11:B17"/>
    <mergeCell ref="L11:L14"/>
    <mergeCell ref="K11:K14"/>
    <mergeCell ref="L15:L17"/>
    <mergeCell ref="K15:K17"/>
    <mergeCell ref="J11:J14"/>
    <mergeCell ref="A18:A23"/>
    <mergeCell ref="R15:R17"/>
    <mergeCell ref="S15:S17"/>
    <mergeCell ref="K9:K10"/>
    <mergeCell ref="A9:A10"/>
    <mergeCell ref="B9:B10"/>
    <mergeCell ref="A11:A14"/>
    <mergeCell ref="A15:A17"/>
    <mergeCell ref="F18:F23"/>
    <mergeCell ref="D18:D23"/>
    <mergeCell ref="G15:G17"/>
    <mergeCell ref="I15:I17"/>
    <mergeCell ref="J15:J17"/>
    <mergeCell ref="H15:H17"/>
    <mergeCell ref="S18:S23"/>
    <mergeCell ref="S11:S14"/>
    <mergeCell ref="N13:N14"/>
    <mergeCell ref="C18:C23"/>
    <mergeCell ref="R18:R23"/>
    <mergeCell ref="I18:I23"/>
    <mergeCell ref="C15:C17"/>
    <mergeCell ref="N30:N32"/>
    <mergeCell ref="N27:N29"/>
    <mergeCell ref="N33:N35"/>
    <mergeCell ref="S24:S29"/>
    <mergeCell ref="R30:R35"/>
    <mergeCell ref="S30:S35"/>
    <mergeCell ref="I24:I29"/>
    <mergeCell ref="J24:J29"/>
    <mergeCell ref="R24:R29"/>
    <mergeCell ref="N24:N26"/>
    <mergeCell ref="A30:A35"/>
    <mergeCell ref="B30:B35"/>
    <mergeCell ref="C30:C35"/>
    <mergeCell ref="D30:D35"/>
    <mergeCell ref="F30:F35"/>
    <mergeCell ref="G30:G35"/>
    <mergeCell ref="H30:H35"/>
    <mergeCell ref="I30:I35"/>
    <mergeCell ref="J30:J35"/>
    <mergeCell ref="A48:A53"/>
    <mergeCell ref="O42:O44"/>
    <mergeCell ref="B48:B53"/>
    <mergeCell ref="C48:C53"/>
    <mergeCell ref="D48:D53"/>
    <mergeCell ref="N48:N50"/>
    <mergeCell ref="O48:O50"/>
    <mergeCell ref="A24:A29"/>
    <mergeCell ref="J36:J41"/>
    <mergeCell ref="N36:N38"/>
    <mergeCell ref="O36:O38"/>
    <mergeCell ref="O24:O26"/>
    <mergeCell ref="O30:O32"/>
    <mergeCell ref="O27:O29"/>
    <mergeCell ref="O33:O35"/>
    <mergeCell ref="F24:F29"/>
    <mergeCell ref="G24:G29"/>
    <mergeCell ref="H24:H29"/>
    <mergeCell ref="D24:D29"/>
    <mergeCell ref="A36:A41"/>
    <mergeCell ref="B36:B41"/>
    <mergeCell ref="C36:C41"/>
    <mergeCell ref="A42:A47"/>
    <mergeCell ref="B42:B47"/>
    <mergeCell ref="C42:C47"/>
    <mergeCell ref="D42:D47"/>
    <mergeCell ref="F42:F47"/>
    <mergeCell ref="G42:G47"/>
    <mergeCell ref="H42:H47"/>
    <mergeCell ref="I42:I47"/>
    <mergeCell ref="J42:J47"/>
    <mergeCell ref="N42:N44"/>
    <mergeCell ref="D36:D41"/>
    <mergeCell ref="F36:F41"/>
    <mergeCell ref="G36:G41"/>
    <mergeCell ref="H36:H41"/>
    <mergeCell ref="I36:I41"/>
    <mergeCell ref="N45:N47"/>
    <mergeCell ref="R48:R53"/>
    <mergeCell ref="S48:S53"/>
    <mergeCell ref="N51:N53"/>
    <mergeCell ref="O51:O53"/>
    <mergeCell ref="R54:R59"/>
    <mergeCell ref="S54:S59"/>
    <mergeCell ref="F48:F53"/>
    <mergeCell ref="G48:G53"/>
    <mergeCell ref="H48:H53"/>
    <mergeCell ref="I48:I53"/>
    <mergeCell ref="J48:J53"/>
    <mergeCell ref="N57:N59"/>
    <mergeCell ref="O57:O59"/>
    <mergeCell ref="R42:R47"/>
    <mergeCell ref="S42:S47"/>
    <mergeCell ref="R36:R41"/>
    <mergeCell ref="S36:S41"/>
    <mergeCell ref="N39:N41"/>
    <mergeCell ref="O39:O41"/>
    <mergeCell ref="O45:O47"/>
    <mergeCell ref="A60:A65"/>
    <mergeCell ref="B60:B65"/>
    <mergeCell ref="C60:C65"/>
    <mergeCell ref="J54:J59"/>
    <mergeCell ref="N54:N56"/>
    <mergeCell ref="O54:O56"/>
    <mergeCell ref="D54:D59"/>
    <mergeCell ref="F54:F59"/>
    <mergeCell ref="G54:G59"/>
    <mergeCell ref="H54:H59"/>
    <mergeCell ref="I54:I59"/>
    <mergeCell ref="A54:A59"/>
    <mergeCell ref="B54:B59"/>
    <mergeCell ref="C54:C59"/>
    <mergeCell ref="R60:R65"/>
    <mergeCell ref="S60:S65"/>
    <mergeCell ref="N63:N65"/>
    <mergeCell ref="O63:O65"/>
    <mergeCell ref="N69:N71"/>
    <mergeCell ref="O69:O71"/>
    <mergeCell ref="A72:A77"/>
    <mergeCell ref="B72:B77"/>
    <mergeCell ref="C72:C77"/>
    <mergeCell ref="D72:D77"/>
    <mergeCell ref="F72:F77"/>
    <mergeCell ref="G72:G77"/>
    <mergeCell ref="H72:H77"/>
    <mergeCell ref="I72:I77"/>
    <mergeCell ref="J72:J77"/>
    <mergeCell ref="N72:N74"/>
    <mergeCell ref="O72:O74"/>
    <mergeCell ref="A66:A71"/>
    <mergeCell ref="B66:B71"/>
    <mergeCell ref="C66:C71"/>
    <mergeCell ref="I66:I71"/>
    <mergeCell ref="J66:J71"/>
    <mergeCell ref="J60:J65"/>
    <mergeCell ref="N60:N62"/>
    <mergeCell ref="O60:O62"/>
    <mergeCell ref="D60:D65"/>
    <mergeCell ref="F60:F65"/>
    <mergeCell ref="G60:G65"/>
    <mergeCell ref="H60:H65"/>
    <mergeCell ref="I60:I65"/>
    <mergeCell ref="D66:D71"/>
    <mergeCell ref="F66:F71"/>
    <mergeCell ref="G66:G71"/>
    <mergeCell ref="H66:H71"/>
    <mergeCell ref="A78:A83"/>
    <mergeCell ref="B78:B83"/>
    <mergeCell ref="C78:C83"/>
    <mergeCell ref="D78:D83"/>
    <mergeCell ref="F78:F83"/>
    <mergeCell ref="G78:G83"/>
    <mergeCell ref="H78:H83"/>
    <mergeCell ref="R66:R71"/>
    <mergeCell ref="S66:S71"/>
    <mergeCell ref="N66:N68"/>
    <mergeCell ref="O66:O68"/>
    <mergeCell ref="A84:A89"/>
    <mergeCell ref="B84:B89"/>
    <mergeCell ref="C84:C89"/>
    <mergeCell ref="D84:D89"/>
    <mergeCell ref="F84:F89"/>
    <mergeCell ref="G84:G89"/>
    <mergeCell ref="H84:H89"/>
    <mergeCell ref="R72:R77"/>
    <mergeCell ref="S72:S77"/>
    <mergeCell ref="N75:N77"/>
    <mergeCell ref="O75:O77"/>
    <mergeCell ref="I84:I89"/>
    <mergeCell ref="J84:J89"/>
    <mergeCell ref="N84:N86"/>
    <mergeCell ref="J78:J83"/>
    <mergeCell ref="N78:N80"/>
    <mergeCell ref="O78:O80"/>
    <mergeCell ref="I78:I83"/>
    <mergeCell ref="O84:O86"/>
    <mergeCell ref="R84:R89"/>
    <mergeCell ref="S84:S89"/>
    <mergeCell ref="R78:R83"/>
    <mergeCell ref="S78:S83"/>
    <mergeCell ref="N81:N83"/>
    <mergeCell ref="O81:O83"/>
    <mergeCell ref="N87:N89"/>
    <mergeCell ref="O87:O89"/>
    <mergeCell ref="R90:R95"/>
    <mergeCell ref="S90:S95"/>
    <mergeCell ref="N93:N95"/>
    <mergeCell ref="O93:O95"/>
    <mergeCell ref="I90:I95"/>
    <mergeCell ref="J90:J95"/>
    <mergeCell ref="N90:N92"/>
    <mergeCell ref="O90:O92"/>
    <mergeCell ref="A90:A95"/>
    <mergeCell ref="B90:B95"/>
    <mergeCell ref="C90:C95"/>
    <mergeCell ref="D90:D95"/>
    <mergeCell ref="F90:F95"/>
    <mergeCell ref="G90:G95"/>
    <mergeCell ref="H90:H95"/>
    <mergeCell ref="A1:B4"/>
    <mergeCell ref="C1:W1"/>
    <mergeCell ref="C2:W2"/>
    <mergeCell ref="C3:W3"/>
    <mergeCell ref="C4:W4"/>
    <mergeCell ref="A5:Y5"/>
    <mergeCell ref="W6:Y6"/>
    <mergeCell ref="A6:D6"/>
    <mergeCell ref="E6:K6"/>
    <mergeCell ref="X1:Y1"/>
    <mergeCell ref="X2:Y2"/>
    <mergeCell ref="X3:Y3"/>
    <mergeCell ref="X4:Y4"/>
    <mergeCell ref="Y9:Y10"/>
    <mergeCell ref="W9:W10"/>
    <mergeCell ref="X9:X10"/>
    <mergeCell ref="T9:T10"/>
    <mergeCell ref="T6:V6"/>
    <mergeCell ref="M6:S6"/>
    <mergeCell ref="M7:Y7"/>
    <mergeCell ref="A7:D7"/>
    <mergeCell ref="E7:K7"/>
    <mergeCell ref="A8:Y8"/>
    <mergeCell ref="V9:V10"/>
  </mergeCells>
  <conditionalFormatting sqref="K11 K15 K18:K95">
    <cfRule type="containsText" dxfId="12" priority="199" operator="containsText" text="Mitigación">
      <formula>NOT(ISERROR(SEARCH("Mitigación",K11)))</formula>
    </cfRule>
    <cfRule type="containsText" dxfId="11" priority="200" operator="containsText" text="Prevención">
      <formula>NOT(ISERROR(SEARCH("Prevención",K11)))</formula>
    </cfRule>
  </conditionalFormatting>
  <conditionalFormatting sqref="I11:I95">
    <cfRule type="containsText" dxfId="10" priority="751" operator="containsText" text="Bajo">
      <formula>NOT(ISERROR(SEARCH("Bajo",I11)))</formula>
    </cfRule>
    <cfRule type="containsText" dxfId="9" priority="752" operator="containsText" text="Moderado">
      <formula>NOT(ISERROR(SEARCH("Moderado",I11)))</formula>
    </cfRule>
    <cfRule type="containsText" dxfId="8" priority="753" operator="containsText" text="Alto">
      <formula>NOT(ISERROR(SEARCH("Alto",I11)))</formula>
    </cfRule>
    <cfRule type="containsText" dxfId="7" priority="754" operator="containsText" text="Extremo">
      <formula>NOT(ISERROR(SEARCH("Extremo",I11)))</formula>
    </cfRule>
  </conditionalFormatting>
  <conditionalFormatting sqref="R11:R95">
    <cfRule type="containsText" dxfId="6" priority="555" operator="containsText" text="Bajo">
      <formula>NOT(ISERROR(SEARCH("Bajo",R11)))</formula>
    </cfRule>
    <cfRule type="containsText" dxfId="5" priority="556" operator="containsText" text="Moderado">
      <formula>NOT(ISERROR(SEARCH("Moderado",R11)))</formula>
    </cfRule>
    <cfRule type="containsText" dxfId="4" priority="557" operator="containsText" text="Alto">
      <formula>NOT(ISERROR(SEARCH("Alto",R11)))</formula>
    </cfRule>
    <cfRule type="containsText" dxfId="3" priority="558" operator="containsText" text="Extremo">
      <formula>NOT(ISERROR(SEARCH("Extremo",R11)))</formula>
    </cfRule>
  </conditionalFormatting>
  <dataValidations count="4">
    <dataValidation type="list" allowBlank="1" showInputMessage="1" showErrorMessage="1" sqref="K11 K15 K18:K95" xr:uid="{00000000-0002-0000-0100-000001000000}">
      <formula1>"Prevención,Mitigación"</formula1>
    </dataValidation>
    <dataValidation type="list" allowBlank="1" showInputMessage="1" showErrorMessage="1" sqref="B48:B53 B66:B71 C96:C1048576" xr:uid="{00000000-0002-0000-0100-000003000000}">
      <formula1>#REF!</formula1>
    </dataValidation>
    <dataValidation type="list" allowBlank="1" showInputMessage="1" showErrorMessage="1" sqref="S11:S95 J11:J95" xr:uid="{00000000-0002-0000-0100-000000000000}">
      <formula1>"Evitar,Reducir,Compartir o transferir,Aceptar"</formula1>
    </dataValidation>
    <dataValidation type="list" allowBlank="1" showInputMessage="1" showErrorMessage="1" sqref="C11:C95" xr:uid="{00000000-0002-0000-0100-000002000000}">
      <formula1>"Gestión,Corrupción"</formula1>
    </dataValidation>
  </dataValidations>
  <hyperlinks>
    <hyperlink ref="W15" r:id="rId1" display="https://alcart-my.sharepoint.com/:f:/g/personal/nroman_cartagena_gov_co/Egg-Wy1P065Dhzw0cOe3tmcB1PApZWPUs_AcZrtsLR3MCg?e=xC7Dub" xr:uid="{40A12B28-72B2-4338-A673-0214B20CC1FB}"/>
  </hyperlinks>
  <printOptions horizontalCentered="1"/>
  <pageMargins left="0.70866141732283505" right="0.70866141732283505" top="0.74803149606299202" bottom="0.74803149606299202" header="0" footer="0"/>
  <pageSetup scale="41" fitToWidth="2" orientation="landscape" r:id="rId2"/>
  <ignoredErrors>
    <ignoredError sqref="N13 N15 N18 N24 N30 N33 N27 N21" formulaRange="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1:Q29"/>
  <sheetViews>
    <sheetView topLeftCell="A2" zoomScale="63" zoomScaleNormal="63" workbookViewId="0">
      <selection activeCell="E7" sqref="E7"/>
    </sheetView>
  </sheetViews>
  <sheetFormatPr baseColWidth="10" defaultColWidth="10.875" defaultRowHeight="18.75"/>
  <cols>
    <col min="1" max="1" width="4.875" style="1" customWidth="1"/>
    <col min="2" max="2" width="5.5" style="1" customWidth="1"/>
    <col min="3" max="3" width="9.375" style="1" bestFit="1" customWidth="1"/>
    <col min="4" max="4" width="20.125" style="1" customWidth="1"/>
    <col min="5" max="5" width="52.875" style="1" customWidth="1"/>
    <col min="6" max="6" width="26.5" style="1" customWidth="1"/>
    <col min="7" max="8" width="6" style="1" customWidth="1"/>
    <col min="9" max="9" width="16.5" style="1" customWidth="1"/>
    <col min="10" max="11" width="58.625" style="1" customWidth="1"/>
    <col min="12" max="13" width="6" style="1" customWidth="1"/>
    <col min="14" max="14" width="4.5" style="1" customWidth="1"/>
    <col min="15" max="15" width="75.625" style="1" customWidth="1"/>
    <col min="16" max="16384" width="10.875" style="1"/>
  </cols>
  <sheetData>
    <row r="1" spans="3:17" s="46" customFormat="1"/>
    <row r="2" spans="3:17" s="46" customFormat="1"/>
    <row r="3" spans="3:17" ht="19.5" thickBot="1">
      <c r="C3" s="248" t="s">
        <v>25</v>
      </c>
      <c r="D3" s="248"/>
      <c r="E3" s="248"/>
      <c r="F3" s="248"/>
      <c r="I3" s="249" t="s">
        <v>110</v>
      </c>
      <c r="J3" s="249"/>
      <c r="K3" s="249"/>
      <c r="N3" s="249" t="s">
        <v>111</v>
      </c>
      <c r="O3" s="249"/>
      <c r="P3" s="249"/>
      <c r="Q3" s="249"/>
    </row>
    <row r="4" spans="3:17" ht="19.5" thickBot="1">
      <c r="C4" s="2" t="s">
        <v>112</v>
      </c>
      <c r="D4" s="3" t="s">
        <v>113</v>
      </c>
      <c r="E4" s="3" t="s">
        <v>114</v>
      </c>
      <c r="F4" s="3" t="s">
        <v>115</v>
      </c>
      <c r="I4" s="252" t="s">
        <v>112</v>
      </c>
      <c r="J4" s="4" t="s">
        <v>116</v>
      </c>
      <c r="K4" s="4" t="s">
        <v>116</v>
      </c>
      <c r="N4" s="256" t="s">
        <v>117</v>
      </c>
      <c r="O4" s="258" t="s">
        <v>118</v>
      </c>
      <c r="P4" s="260" t="s">
        <v>119</v>
      </c>
      <c r="Q4" s="261"/>
    </row>
    <row r="5" spans="3:17" ht="38.25" thickBot="1">
      <c r="C5" s="76">
        <v>5</v>
      </c>
      <c r="D5" s="5" t="s">
        <v>120</v>
      </c>
      <c r="E5" s="6" t="s">
        <v>121</v>
      </c>
      <c r="F5" s="6" t="s">
        <v>122</v>
      </c>
      <c r="I5" s="253"/>
      <c r="J5" s="7" t="s">
        <v>123</v>
      </c>
      <c r="K5" s="7" t="s">
        <v>124</v>
      </c>
      <c r="N5" s="257"/>
      <c r="O5" s="259"/>
      <c r="P5" s="8" t="s">
        <v>125</v>
      </c>
      <c r="Q5" s="8" t="s">
        <v>126</v>
      </c>
    </row>
    <row r="6" spans="3:17" ht="38.25" thickBot="1">
      <c r="C6" s="76">
        <v>4</v>
      </c>
      <c r="D6" s="5" t="s">
        <v>127</v>
      </c>
      <c r="E6" s="6" t="s">
        <v>128</v>
      </c>
      <c r="F6" s="6" t="s">
        <v>129</v>
      </c>
      <c r="I6" s="245" t="s">
        <v>130</v>
      </c>
      <c r="J6" s="9" t="s">
        <v>131</v>
      </c>
      <c r="K6" s="9" t="s">
        <v>132</v>
      </c>
      <c r="N6" s="76">
        <v>1</v>
      </c>
      <c r="O6" s="6" t="s">
        <v>133</v>
      </c>
      <c r="P6" s="27" t="s">
        <v>134</v>
      </c>
      <c r="Q6" s="27"/>
    </row>
    <row r="7" spans="3:17" ht="38.25" thickBot="1">
      <c r="C7" s="76">
        <v>3</v>
      </c>
      <c r="D7" s="5" t="s">
        <v>135</v>
      </c>
      <c r="E7" s="6" t="s">
        <v>136</v>
      </c>
      <c r="F7" s="6" t="s">
        <v>137</v>
      </c>
      <c r="I7" s="246"/>
      <c r="J7" s="9" t="s">
        <v>138</v>
      </c>
      <c r="K7" s="9" t="s">
        <v>139</v>
      </c>
      <c r="N7" s="76">
        <v>2</v>
      </c>
      <c r="O7" s="6" t="s">
        <v>140</v>
      </c>
      <c r="P7" s="27" t="s">
        <v>134</v>
      </c>
      <c r="Q7" s="27"/>
    </row>
    <row r="8" spans="3:17" ht="57" thickBot="1">
      <c r="C8" s="76">
        <v>2</v>
      </c>
      <c r="D8" s="5" t="s">
        <v>141</v>
      </c>
      <c r="E8" s="6" t="s">
        <v>142</v>
      </c>
      <c r="F8" s="6" t="s">
        <v>143</v>
      </c>
      <c r="I8" s="246"/>
      <c r="J8" s="9" t="s">
        <v>144</v>
      </c>
      <c r="K8" s="9" t="s">
        <v>145</v>
      </c>
      <c r="N8" s="76">
        <v>3</v>
      </c>
      <c r="O8" s="6" t="s">
        <v>146</v>
      </c>
      <c r="P8" s="27" t="s">
        <v>147</v>
      </c>
      <c r="Q8" s="27" t="s">
        <v>134</v>
      </c>
    </row>
    <row r="9" spans="3:17" ht="75.75" thickBot="1">
      <c r="C9" s="76">
        <v>1</v>
      </c>
      <c r="D9" s="5" t="s">
        <v>148</v>
      </c>
      <c r="E9" s="6" t="s">
        <v>149</v>
      </c>
      <c r="F9" s="6" t="s">
        <v>150</v>
      </c>
      <c r="I9" s="246"/>
      <c r="J9" s="9" t="s">
        <v>151</v>
      </c>
      <c r="K9" s="9" t="s">
        <v>152</v>
      </c>
      <c r="N9" s="76">
        <v>4</v>
      </c>
      <c r="O9" s="6" t="s">
        <v>153</v>
      </c>
      <c r="P9" s="27" t="s">
        <v>147</v>
      </c>
      <c r="Q9" s="27" t="s">
        <v>134</v>
      </c>
    </row>
    <row r="10" spans="3:17" ht="38.25" thickBot="1">
      <c r="I10" s="247"/>
      <c r="J10" s="10"/>
      <c r="K10" s="6" t="s">
        <v>154</v>
      </c>
      <c r="N10" s="76">
        <v>5</v>
      </c>
      <c r="O10" s="6" t="s">
        <v>155</v>
      </c>
      <c r="P10" s="27" t="s">
        <v>134</v>
      </c>
      <c r="Q10" s="27"/>
    </row>
    <row r="11" spans="3:17" ht="38.25" thickBot="1">
      <c r="I11" s="245" t="s">
        <v>156</v>
      </c>
      <c r="J11" s="11" t="s">
        <v>157</v>
      </c>
      <c r="K11" s="11" t="s">
        <v>158</v>
      </c>
      <c r="N11" s="76">
        <v>6</v>
      </c>
      <c r="O11" s="6" t="s">
        <v>159</v>
      </c>
      <c r="P11" s="27" t="s">
        <v>147</v>
      </c>
      <c r="Q11" s="27" t="s">
        <v>134</v>
      </c>
    </row>
    <row r="12" spans="3:17" ht="38.25" thickBot="1">
      <c r="I12" s="246"/>
      <c r="J12" s="9" t="s">
        <v>160</v>
      </c>
      <c r="K12" s="9" t="s">
        <v>161</v>
      </c>
      <c r="N12" s="76">
        <v>7</v>
      </c>
      <c r="O12" s="6" t="s">
        <v>162</v>
      </c>
      <c r="P12" s="27" t="s">
        <v>147</v>
      </c>
      <c r="Q12" s="27" t="s">
        <v>134</v>
      </c>
    </row>
    <row r="13" spans="3:17" ht="57" thickBot="1">
      <c r="I13" s="246"/>
      <c r="J13" s="9" t="s">
        <v>163</v>
      </c>
      <c r="K13" s="9" t="s">
        <v>164</v>
      </c>
      <c r="N13" s="76">
        <v>8</v>
      </c>
      <c r="O13" s="6" t="s">
        <v>165</v>
      </c>
      <c r="P13" s="27"/>
      <c r="Q13" s="27" t="s">
        <v>134</v>
      </c>
    </row>
    <row r="14" spans="3:17" ht="75.75" thickBot="1">
      <c r="I14" s="246"/>
      <c r="J14" s="9" t="s">
        <v>166</v>
      </c>
      <c r="K14" s="9" t="s">
        <v>167</v>
      </c>
      <c r="N14" s="76">
        <v>9</v>
      </c>
      <c r="O14" s="6" t="s">
        <v>168</v>
      </c>
      <c r="P14" s="27" t="s">
        <v>134</v>
      </c>
      <c r="Q14" s="27" t="s">
        <v>147</v>
      </c>
    </row>
    <row r="15" spans="3:17" ht="57" thickBot="1">
      <c r="I15" s="247"/>
      <c r="J15" s="10"/>
      <c r="K15" s="6" t="s">
        <v>169</v>
      </c>
      <c r="N15" s="76">
        <v>10</v>
      </c>
      <c r="O15" s="6" t="s">
        <v>170</v>
      </c>
      <c r="P15" s="27" t="s">
        <v>147</v>
      </c>
      <c r="Q15" s="27" t="s">
        <v>134</v>
      </c>
    </row>
    <row r="16" spans="3:17" ht="38.25" thickBot="1">
      <c r="I16" s="246" t="s">
        <v>171</v>
      </c>
      <c r="J16" s="9" t="s">
        <v>172</v>
      </c>
      <c r="K16" s="9" t="s">
        <v>173</v>
      </c>
      <c r="N16" s="76">
        <v>11</v>
      </c>
      <c r="O16" s="6" t="s">
        <v>174</v>
      </c>
      <c r="P16" s="27" t="s">
        <v>147</v>
      </c>
      <c r="Q16" s="27" t="s">
        <v>134</v>
      </c>
    </row>
    <row r="17" spans="9:17" ht="57" thickBot="1">
      <c r="I17" s="246"/>
      <c r="J17" s="9" t="s">
        <v>175</v>
      </c>
      <c r="K17" s="9" t="s">
        <v>176</v>
      </c>
      <c r="N17" s="76">
        <v>12</v>
      </c>
      <c r="O17" s="6" t="s">
        <v>177</v>
      </c>
      <c r="P17" s="27" t="s">
        <v>134</v>
      </c>
      <c r="Q17" s="27"/>
    </row>
    <row r="18" spans="9:17" ht="57" thickBot="1">
      <c r="I18" s="246"/>
      <c r="J18" s="9" t="s">
        <v>178</v>
      </c>
      <c r="K18" s="9" t="s">
        <v>179</v>
      </c>
      <c r="N18" s="76">
        <v>13</v>
      </c>
      <c r="O18" s="6" t="s">
        <v>180</v>
      </c>
      <c r="P18" s="27"/>
      <c r="Q18" s="27" t="s">
        <v>134</v>
      </c>
    </row>
    <row r="19" spans="9:17" ht="75.75" thickBot="1">
      <c r="I19" s="246"/>
      <c r="J19" s="9" t="s">
        <v>181</v>
      </c>
      <c r="K19" s="9" t="s">
        <v>182</v>
      </c>
      <c r="N19" s="76">
        <v>14</v>
      </c>
      <c r="O19" s="6" t="s">
        <v>183</v>
      </c>
      <c r="P19" s="27" t="s">
        <v>147</v>
      </c>
      <c r="Q19" s="27" t="s">
        <v>134</v>
      </c>
    </row>
    <row r="20" spans="9:17" ht="57" thickBot="1">
      <c r="I20" s="246"/>
      <c r="J20" s="13"/>
      <c r="K20" s="9" t="s">
        <v>184</v>
      </c>
      <c r="N20" s="76">
        <v>15</v>
      </c>
      <c r="O20" s="6" t="s">
        <v>185</v>
      </c>
      <c r="P20" s="27" t="s">
        <v>147</v>
      </c>
      <c r="Q20" s="27" t="s">
        <v>134</v>
      </c>
    </row>
    <row r="21" spans="9:17" ht="19.5" thickBot="1">
      <c r="I21" s="247"/>
      <c r="J21" s="10"/>
      <c r="K21" s="6" t="s">
        <v>186</v>
      </c>
      <c r="N21" s="76">
        <v>16</v>
      </c>
      <c r="O21" s="6" t="s">
        <v>187</v>
      </c>
      <c r="P21" s="27"/>
      <c r="Q21" s="27" t="s">
        <v>134</v>
      </c>
    </row>
    <row r="22" spans="9:17" ht="38.25" thickBot="1">
      <c r="I22" s="245" t="s">
        <v>188</v>
      </c>
      <c r="J22" s="9" t="s">
        <v>189</v>
      </c>
      <c r="K22" s="9" t="s">
        <v>190</v>
      </c>
      <c r="N22" s="76">
        <v>17</v>
      </c>
      <c r="O22" s="6" t="s">
        <v>191</v>
      </c>
      <c r="P22" s="27"/>
      <c r="Q22" s="27" t="s">
        <v>134</v>
      </c>
    </row>
    <row r="23" spans="9:17" ht="38.25" thickBot="1">
      <c r="I23" s="246"/>
      <c r="J23" s="9" t="s">
        <v>192</v>
      </c>
      <c r="K23" s="9" t="s">
        <v>193</v>
      </c>
      <c r="N23" s="76">
        <v>18</v>
      </c>
      <c r="O23" s="6" t="s">
        <v>194</v>
      </c>
      <c r="P23" s="27"/>
      <c r="Q23" s="27" t="s">
        <v>134</v>
      </c>
    </row>
    <row r="24" spans="9:17" ht="57" thickBot="1">
      <c r="I24" s="246"/>
      <c r="J24" s="9" t="s">
        <v>195</v>
      </c>
      <c r="K24" s="9" t="s">
        <v>196</v>
      </c>
      <c r="N24" s="76">
        <v>19</v>
      </c>
      <c r="O24" s="12" t="s">
        <v>197</v>
      </c>
      <c r="P24" s="27"/>
      <c r="Q24" s="27" t="s">
        <v>134</v>
      </c>
    </row>
    <row r="25" spans="9:17" ht="75.75" thickBot="1">
      <c r="I25" s="247"/>
      <c r="J25" s="6" t="s">
        <v>198</v>
      </c>
      <c r="K25" s="6"/>
      <c r="N25" s="262" t="s">
        <v>199</v>
      </c>
      <c r="O25" s="263"/>
      <c r="P25" s="250">
        <f>COUNTIF(P6:P24,"X")</f>
        <v>5</v>
      </c>
      <c r="Q25" s="251"/>
    </row>
    <row r="26" spans="9:17" ht="38.25" thickBot="1">
      <c r="I26" s="245" t="s">
        <v>200</v>
      </c>
      <c r="J26" s="9" t="s">
        <v>201</v>
      </c>
      <c r="K26" s="9" t="s">
        <v>202</v>
      </c>
      <c r="N26" s="262" t="s">
        <v>203</v>
      </c>
      <c r="O26" s="263"/>
      <c r="P26" s="254" t="str">
        <f>IF(P25&lt;=5,"Moderado",IF(AND(P25&gt;=6,P25&lt;=11),"Mayor",IF(P25&gt;=12,"Catastrófico")))</f>
        <v>Moderado</v>
      </c>
      <c r="Q26" s="255"/>
    </row>
    <row r="27" spans="9:17" ht="37.5">
      <c r="I27" s="246"/>
      <c r="J27" s="9" t="s">
        <v>204</v>
      </c>
      <c r="K27" s="9" t="s">
        <v>205</v>
      </c>
    </row>
    <row r="28" spans="9:17" ht="56.25">
      <c r="I28" s="246"/>
      <c r="J28" s="9" t="s">
        <v>206</v>
      </c>
      <c r="K28" s="9" t="s">
        <v>207</v>
      </c>
    </row>
    <row r="29" spans="9:17" ht="75.75" thickBot="1">
      <c r="I29" s="247"/>
      <c r="J29" s="6" t="s">
        <v>208</v>
      </c>
      <c r="K29" s="10"/>
    </row>
  </sheetData>
  <sheetProtection algorithmName="SHA-512" hashValue="JYHl0A1aGjehXHpvvBJwHxq1WpyKRKtdroW9XMffuZ5jja7xpoStD1C//cdAFrslprrlejSh+YeL8zti5Ilg1w==" saltValue="FkZO0Vv0xQcDEL/w38/4rQ==" spinCount="100000" sheet="1" objects="1" scenarios="1"/>
  <mergeCells count="16">
    <mergeCell ref="I26:I29"/>
    <mergeCell ref="C3:F3"/>
    <mergeCell ref="N3:Q3"/>
    <mergeCell ref="P25:Q25"/>
    <mergeCell ref="I4:I5"/>
    <mergeCell ref="I6:I10"/>
    <mergeCell ref="P26:Q26"/>
    <mergeCell ref="N4:N5"/>
    <mergeCell ref="O4:O5"/>
    <mergeCell ref="P4:Q4"/>
    <mergeCell ref="N25:O25"/>
    <mergeCell ref="I3:K3"/>
    <mergeCell ref="I11:I15"/>
    <mergeCell ref="N26:O26"/>
    <mergeCell ref="I16:I21"/>
    <mergeCell ref="I22:I25"/>
  </mergeCells>
  <conditionalFormatting sqref="P26:Q26">
    <cfRule type="containsText" dxfId="2" priority="1" operator="containsText" text="Moderado">
      <formula>NOT(ISERROR(SEARCH("Moderado",P26)))</formula>
    </cfRule>
    <cfRule type="containsText" dxfId="1" priority="2" operator="containsText" text="Mayor">
      <formula>NOT(ISERROR(SEARCH("Mayor",P26)))</formula>
    </cfRule>
    <cfRule type="containsText" dxfId="0" priority="3" operator="containsText" text="Catastrófico">
      <formula>NOT(ISERROR(SEARCH("Catastrófico",P26)))</formula>
    </cfRule>
  </conditionalFormatting>
  <dataValidations count="1">
    <dataValidation type="list" allowBlank="1" showInputMessage="1" showErrorMessage="1" sqref="P6:Q24" xr:uid="{00000000-0002-0000-0200-000000000000}">
      <formula1>"X,-"</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C1:I13"/>
  <sheetViews>
    <sheetView topLeftCell="A2" zoomScale="80" zoomScaleNormal="80" workbookViewId="0">
      <selection activeCell="C12" sqref="C12"/>
    </sheetView>
  </sheetViews>
  <sheetFormatPr baseColWidth="10" defaultColWidth="65" defaultRowHeight="18.75"/>
  <cols>
    <col min="1" max="2" width="5.125" style="1" customWidth="1"/>
    <col min="3" max="3" width="65" style="1"/>
    <col min="4" max="5" width="13.5" style="1" customWidth="1"/>
    <col min="6" max="6" width="15.125" style="1" customWidth="1"/>
    <col min="7" max="7" width="20.625" style="1" customWidth="1"/>
    <col min="8" max="8" width="25.875" style="1" customWidth="1"/>
    <col min="9" max="9" width="18.5" style="1" customWidth="1"/>
    <col min="10" max="16384" width="65" style="1"/>
  </cols>
  <sheetData>
    <row r="1" spans="3:9" s="46" customFormat="1"/>
    <row r="2" spans="3:9" s="46" customFormat="1" ht="19.5" thickBot="1"/>
    <row r="3" spans="3:9" ht="36" customHeight="1" thickBot="1">
      <c r="C3" s="270" t="s">
        <v>209</v>
      </c>
      <c r="D3" s="271"/>
      <c r="E3" s="271"/>
      <c r="F3" s="272"/>
      <c r="H3" s="91" t="s">
        <v>210</v>
      </c>
      <c r="I3" s="92" t="s">
        <v>211</v>
      </c>
    </row>
    <row r="4" spans="3:9" ht="19.5" thickBot="1">
      <c r="C4" s="22" t="s">
        <v>212</v>
      </c>
      <c r="D4" s="264" t="s">
        <v>213</v>
      </c>
      <c r="E4" s="265"/>
      <c r="F4" s="266"/>
      <c r="H4" s="25" t="s">
        <v>214</v>
      </c>
      <c r="I4" s="26">
        <v>0</v>
      </c>
    </row>
    <row r="5" spans="3:9" ht="41.1" customHeight="1" thickBot="1">
      <c r="C5" s="23" t="s">
        <v>215</v>
      </c>
      <c r="D5" s="77" t="s">
        <v>125</v>
      </c>
      <c r="E5" s="77" t="s">
        <v>126</v>
      </c>
      <c r="F5" s="77" t="s">
        <v>216</v>
      </c>
      <c r="H5" s="25" t="s">
        <v>217</v>
      </c>
      <c r="I5" s="26">
        <v>1</v>
      </c>
    </row>
    <row r="6" spans="3:9" ht="38.25" thickBot="1">
      <c r="C6" s="24" t="s">
        <v>218</v>
      </c>
      <c r="D6" s="27" t="s">
        <v>134</v>
      </c>
      <c r="E6" s="27"/>
      <c r="F6" s="5">
        <f>IF(D6="X",15,0)</f>
        <v>15</v>
      </c>
      <c r="H6" s="25" t="s">
        <v>219</v>
      </c>
      <c r="I6" s="26">
        <v>2</v>
      </c>
    </row>
    <row r="7" spans="3:9" ht="38.25" thickBot="1">
      <c r="C7" s="24" t="s">
        <v>220</v>
      </c>
      <c r="D7" s="27" t="s">
        <v>134</v>
      </c>
      <c r="E7" s="27" t="s">
        <v>147</v>
      </c>
      <c r="F7" s="5">
        <f>IF(D7="X",5,0)</f>
        <v>5</v>
      </c>
    </row>
    <row r="8" spans="3:9" ht="19.5" thickBot="1">
      <c r="C8" s="24" t="s">
        <v>221</v>
      </c>
      <c r="D8" s="27" t="s">
        <v>147</v>
      </c>
      <c r="E8" s="27" t="s">
        <v>134</v>
      </c>
      <c r="F8" s="5">
        <f>IF(D8="X",15,0)</f>
        <v>0</v>
      </c>
    </row>
    <row r="9" spans="3:9" ht="19.5" thickBot="1">
      <c r="C9" s="24" t="s">
        <v>222</v>
      </c>
      <c r="D9" s="27" t="s">
        <v>134</v>
      </c>
      <c r="E9" s="27"/>
      <c r="F9" s="5">
        <f>IF(D9="X",10,0)</f>
        <v>10</v>
      </c>
    </row>
    <row r="10" spans="3:9" ht="38.25" thickBot="1">
      <c r="C10" s="24" t="s">
        <v>223</v>
      </c>
      <c r="D10" s="27" t="s">
        <v>134</v>
      </c>
      <c r="E10" s="27"/>
      <c r="F10" s="5">
        <f>IF(D10="X",15,0)</f>
        <v>15</v>
      </c>
    </row>
    <row r="11" spans="3:9" ht="38.25" thickBot="1">
      <c r="C11" s="24" t="s">
        <v>224</v>
      </c>
      <c r="D11" s="27" t="s">
        <v>134</v>
      </c>
      <c r="E11" s="27" t="s">
        <v>147</v>
      </c>
      <c r="F11" s="5">
        <f>IF(D11="X",10,0)</f>
        <v>10</v>
      </c>
    </row>
    <row r="12" spans="3:9" ht="38.25" thickBot="1">
      <c r="C12" s="24" t="s">
        <v>225</v>
      </c>
      <c r="D12" s="27" t="s">
        <v>134</v>
      </c>
      <c r="E12" s="27" t="s">
        <v>147</v>
      </c>
      <c r="F12" s="5">
        <f>IF(D12="X",30,0)</f>
        <v>30</v>
      </c>
    </row>
    <row r="13" spans="3:9" ht="19.5" thickBot="1">
      <c r="C13" s="22" t="s">
        <v>226</v>
      </c>
      <c r="D13" s="267">
        <f>SUM(F6:F12)</f>
        <v>85</v>
      </c>
      <c r="E13" s="268"/>
      <c r="F13" s="269"/>
    </row>
  </sheetData>
  <sheetProtection algorithmName="SHA-512" hashValue="l3RYnnoh7CU4tM20rIP0mv0n5AzfJZODLVL++qixSSnaKnMDX63eJHEygm6kU3Sq73Xt+p2Szo0DKcMaSyWrBA==" saltValue="plN1io5B7HD+prjnHA63FA==" spinCount="100000" sheet="1"/>
  <mergeCells count="3">
    <mergeCell ref="D4:F4"/>
    <mergeCell ref="D13:F13"/>
    <mergeCell ref="C3:F3"/>
  </mergeCells>
  <dataValidations count="1">
    <dataValidation type="list" allowBlank="1" showInputMessage="1" showErrorMessage="1" sqref="D6:E12" xr:uid="{00000000-0002-0000-0300-000000000000}">
      <formula1>"X,-"</formula1>
    </dataValidation>
  </dataValidations>
  <pageMargins left="0.7" right="0.7" top="0.75" bottom="0.75" header="0.3" footer="0.3"/>
  <ignoredErrors>
    <ignoredError sqref="F7 F9:F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H12"/>
  <sheetViews>
    <sheetView zoomScale="80" zoomScaleNormal="80" workbookViewId="0">
      <selection activeCell="G11" sqref="G11"/>
    </sheetView>
  </sheetViews>
  <sheetFormatPr baseColWidth="10" defaultColWidth="10.875" defaultRowHeight="18.75"/>
  <cols>
    <col min="1" max="1" width="10.875" style="1"/>
    <col min="2" max="2" width="4.875" style="1" customWidth="1"/>
    <col min="3" max="3" width="18" style="1" customWidth="1"/>
    <col min="4" max="8" width="22.875" style="1" customWidth="1"/>
    <col min="9" max="16384" width="10.875" style="1"/>
  </cols>
  <sheetData>
    <row r="1" spans="2:8" s="46" customFormat="1"/>
    <row r="2" spans="2:8" s="46" customFormat="1"/>
    <row r="4" spans="2:8">
      <c r="D4" s="273" t="s">
        <v>227</v>
      </c>
      <c r="E4" s="273"/>
      <c r="F4" s="273"/>
      <c r="G4" s="273"/>
      <c r="H4" s="273"/>
    </row>
    <row r="5" spans="2:8" ht="19.5" thickBot="1"/>
    <row r="6" spans="2:8" ht="44.1" customHeight="1" thickBot="1">
      <c r="B6" s="274" t="s">
        <v>228</v>
      </c>
      <c r="C6" s="14" t="s">
        <v>229</v>
      </c>
      <c r="D6" s="16" t="s">
        <v>230</v>
      </c>
      <c r="E6" s="16" t="s">
        <v>230</v>
      </c>
      <c r="F6" s="17" t="s">
        <v>231</v>
      </c>
      <c r="G6" s="17" t="s">
        <v>231</v>
      </c>
      <c r="H6" s="17" t="s">
        <v>231</v>
      </c>
    </row>
    <row r="7" spans="2:8" ht="44.1" customHeight="1" thickBot="1">
      <c r="B7" s="275"/>
      <c r="C7" s="14" t="s">
        <v>232</v>
      </c>
      <c r="D7" s="18" t="s">
        <v>233</v>
      </c>
      <c r="E7" s="19" t="s">
        <v>230</v>
      </c>
      <c r="F7" s="19" t="s">
        <v>230</v>
      </c>
      <c r="G7" s="20" t="s">
        <v>231</v>
      </c>
      <c r="H7" s="20" t="s">
        <v>231</v>
      </c>
    </row>
    <row r="8" spans="2:8" ht="44.1" customHeight="1" thickBot="1">
      <c r="B8" s="275"/>
      <c r="C8" s="14" t="s">
        <v>234</v>
      </c>
      <c r="D8" s="21" t="s">
        <v>235</v>
      </c>
      <c r="E8" s="18" t="s">
        <v>233</v>
      </c>
      <c r="F8" s="19" t="s">
        <v>230</v>
      </c>
      <c r="G8" s="20" t="s">
        <v>231</v>
      </c>
      <c r="H8" s="20" t="s">
        <v>231</v>
      </c>
    </row>
    <row r="9" spans="2:8" ht="44.1" customHeight="1" thickBot="1">
      <c r="B9" s="275"/>
      <c r="C9" s="14" t="s">
        <v>236</v>
      </c>
      <c r="D9" s="21" t="s">
        <v>235</v>
      </c>
      <c r="E9" s="21" t="s">
        <v>235</v>
      </c>
      <c r="F9" s="18" t="s">
        <v>233</v>
      </c>
      <c r="G9" s="19" t="s">
        <v>230</v>
      </c>
      <c r="H9" s="20" t="s">
        <v>231</v>
      </c>
    </row>
    <row r="10" spans="2:8" ht="44.1" customHeight="1" thickBot="1">
      <c r="B10" s="276"/>
      <c r="C10" s="14" t="s">
        <v>237</v>
      </c>
      <c r="D10" s="21" t="s">
        <v>235</v>
      </c>
      <c r="E10" s="21" t="s">
        <v>235</v>
      </c>
      <c r="F10" s="18" t="s">
        <v>233</v>
      </c>
      <c r="G10" s="19" t="s">
        <v>230</v>
      </c>
      <c r="H10" s="20" t="s">
        <v>231</v>
      </c>
    </row>
    <row r="11" spans="2:8" ht="35.1" customHeight="1" thickBot="1">
      <c r="C11" s="15"/>
      <c r="D11" s="15" t="s">
        <v>200</v>
      </c>
      <c r="E11" s="15" t="s">
        <v>188</v>
      </c>
      <c r="F11" s="15" t="s">
        <v>171</v>
      </c>
      <c r="G11" s="15" t="s">
        <v>156</v>
      </c>
      <c r="H11" s="15" t="s">
        <v>130</v>
      </c>
    </row>
    <row r="12" spans="2:8" ht="19.5" thickBot="1">
      <c r="D12" s="277" t="s">
        <v>238</v>
      </c>
      <c r="E12" s="278"/>
      <c r="F12" s="278"/>
      <c r="G12" s="278"/>
      <c r="H12" s="279"/>
    </row>
  </sheetData>
  <sheetProtection algorithmName="SHA-512" hashValue="vAWhrQ6bpw2tCjVkquCKo2ERBKytvE6SgSy33WwGBOSAYVxUnYnzKzZ+iORvF4HR+KijLwUWPNY3UzAxocMG0g==" saltValue="GrIBXLesJyrhPG8gkIJQpA==" spinCount="100000" sheet="1" objects="1" scenarios="1"/>
  <mergeCells count="3">
    <mergeCell ref="D4:H4"/>
    <mergeCell ref="B6:B10"/>
    <mergeCell ref="D12:H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1:H1000"/>
  <sheetViews>
    <sheetView zoomScale="80" zoomScaleNormal="80" workbookViewId="0">
      <selection activeCell="K9" sqref="K9"/>
    </sheetView>
  </sheetViews>
  <sheetFormatPr baseColWidth="10" defaultColWidth="10.625" defaultRowHeight="15.75"/>
  <cols>
    <col min="2" max="2" width="4.125" bestFit="1" customWidth="1"/>
    <col min="3" max="8" width="22" customWidth="1"/>
    <col min="11" max="11" width="11.5" bestFit="1" customWidth="1"/>
  </cols>
  <sheetData>
    <row r="1" spans="2:8" s="47" customFormat="1"/>
    <row r="2" spans="2:8" s="47" customFormat="1"/>
    <row r="4" spans="2:8" ht="18.75">
      <c r="B4" s="1"/>
      <c r="C4" s="1"/>
      <c r="D4" s="273" t="s">
        <v>239</v>
      </c>
      <c r="E4" s="273"/>
      <c r="F4" s="273"/>
      <c r="G4" s="273"/>
      <c r="H4" s="273"/>
    </row>
    <row r="5" spans="2:8" ht="19.5" thickBot="1">
      <c r="B5" s="1"/>
      <c r="C5" s="1"/>
      <c r="D5" s="1"/>
      <c r="E5" s="1"/>
      <c r="F5" s="1"/>
      <c r="G5" s="1"/>
      <c r="H5" s="1"/>
    </row>
    <row r="6" spans="2:8" ht="38.25" thickBot="1">
      <c r="B6" s="274" t="s">
        <v>228</v>
      </c>
      <c r="C6" s="14" t="s">
        <v>229</v>
      </c>
      <c r="D6" s="16">
        <f>COUNTIFS(C17:C1000,5,D17:D1000,1)</f>
        <v>0</v>
      </c>
      <c r="E6" s="16">
        <f>COUNTIFS(C17:C1000,5,D17:D1000,2)</f>
        <v>0</v>
      </c>
      <c r="F6" s="17">
        <f>COUNTIFS(C17:C1000,5,D17:D1000,3)</f>
        <v>0</v>
      </c>
      <c r="G6" s="17">
        <f>COUNTIFS(C17:C1000,5,D17:D1000,4)</f>
        <v>0</v>
      </c>
      <c r="H6" s="17">
        <f>COUNTIFS(C17:C1000,5,D17:D1000,5)</f>
        <v>0</v>
      </c>
    </row>
    <row r="7" spans="2:8" ht="38.25" thickBot="1">
      <c r="B7" s="275"/>
      <c r="C7" s="14" t="s">
        <v>232</v>
      </c>
      <c r="D7" s="18">
        <f>COUNTIFS(C17:C1000,4,D17:D1000,1)</f>
        <v>0</v>
      </c>
      <c r="E7" s="19">
        <f>COUNTIFS(C17:C1000,4,D17:D1000,2)</f>
        <v>0</v>
      </c>
      <c r="F7" s="19">
        <f>COUNTIFS(C17:C1000,4,D17:D1000,3)</f>
        <v>0</v>
      </c>
      <c r="G7" s="20">
        <f>COUNTIFS(C17:C1000,4,D17:D1000,4)</f>
        <v>0</v>
      </c>
      <c r="H7" s="20">
        <f>COUNTIFS(C17:C1000,4,D17:D1000,5)</f>
        <v>0</v>
      </c>
    </row>
    <row r="8" spans="2:8" ht="38.25" thickBot="1">
      <c r="B8" s="275"/>
      <c r="C8" s="14" t="s">
        <v>234</v>
      </c>
      <c r="D8" s="21">
        <f>COUNTIFS(C17:C1000,3,D17:D1000,1)</f>
        <v>0</v>
      </c>
      <c r="E8" s="18">
        <f>COUNTIFS(C17:C1000,3,D17:D1000,2)</f>
        <v>0</v>
      </c>
      <c r="F8" s="19">
        <f>COUNTIFS(C17:C1000,3,D17:D1000,3)</f>
        <v>1</v>
      </c>
      <c r="G8" s="20">
        <f>COUNTIFS(C17:C1000,3,D17:D1000,4)</f>
        <v>0</v>
      </c>
      <c r="H8" s="20">
        <f>COUNTIFS(C17:C1000,3,D17:D1000,5)</f>
        <v>0</v>
      </c>
    </row>
    <row r="9" spans="2:8" ht="38.25" thickBot="1">
      <c r="B9" s="275"/>
      <c r="C9" s="14" t="s">
        <v>236</v>
      </c>
      <c r="D9" s="21">
        <f>COUNTIFS(C17:C1000,2,D17:D1000,1)</f>
        <v>0</v>
      </c>
      <c r="E9" s="21">
        <f>COUNTIFS(C17:C1000,2,D17:D1000,2)</f>
        <v>0</v>
      </c>
      <c r="F9" s="18">
        <f>COUNTIFS(C17:C1000,2,D17:D1000,3)</f>
        <v>1</v>
      </c>
      <c r="G9" s="19">
        <f>COUNTIFS(C17:C1000,2,D17:D1000,4)</f>
        <v>0</v>
      </c>
      <c r="H9" s="20">
        <f>COUNTIFS(C17:C1000,2,D17:D1000,5)</f>
        <v>0</v>
      </c>
    </row>
    <row r="10" spans="2:8" ht="38.25" thickBot="1">
      <c r="B10" s="276"/>
      <c r="C10" s="14" t="s">
        <v>237</v>
      </c>
      <c r="D10" s="21">
        <f>COUNTIFS(C17:C1000,1,D17:D1000,1)</f>
        <v>12</v>
      </c>
      <c r="E10" s="21">
        <f>COUNTIFS(C17:C1000,1,D17:D1000,2)</f>
        <v>0</v>
      </c>
      <c r="F10" s="18">
        <f>COUNTIFS(C17:C1000,1,D17:D1000,3)</f>
        <v>0</v>
      </c>
      <c r="G10" s="19">
        <f>COUNTIFS(C17:C1000,1,D17:D1000,4)</f>
        <v>0</v>
      </c>
      <c r="H10" s="20">
        <f>COUNTIFS(C17:C1000,1,D17:D1000,5)</f>
        <v>0</v>
      </c>
    </row>
    <row r="11" spans="2:8" ht="38.25" thickBot="1">
      <c r="B11" s="1"/>
      <c r="C11" s="15"/>
      <c r="D11" s="15" t="s">
        <v>200</v>
      </c>
      <c r="E11" s="15" t="s">
        <v>188</v>
      </c>
      <c r="F11" s="15" t="s">
        <v>171</v>
      </c>
      <c r="G11" s="15" t="s">
        <v>156</v>
      </c>
      <c r="H11" s="15" t="s">
        <v>130</v>
      </c>
    </row>
    <row r="12" spans="2:8" ht="19.5" thickBot="1">
      <c r="D12" s="277" t="s">
        <v>238</v>
      </c>
      <c r="E12" s="278"/>
      <c r="F12" s="278"/>
      <c r="G12" s="278"/>
      <c r="H12" s="279"/>
    </row>
    <row r="16" spans="2:8">
      <c r="C16" s="70" t="s">
        <v>25</v>
      </c>
      <c r="D16" s="70" t="s">
        <v>27</v>
      </c>
    </row>
    <row r="17" spans="3:5">
      <c r="C17" s="71">
        <f>'Matriz de riesgos Corrupción'!P11</f>
        <v>3</v>
      </c>
      <c r="D17" s="71">
        <f>'Matriz de riesgos Corrupción'!Q11</f>
        <v>3</v>
      </c>
    </row>
    <row r="18" spans="3:5">
      <c r="C18" s="71">
        <f>'Matriz de riesgos Corrupción'!P12</f>
        <v>0</v>
      </c>
      <c r="D18" s="71">
        <f>'Matriz de riesgos Corrupción'!Q12</f>
        <v>0</v>
      </c>
    </row>
    <row r="19" spans="3:5">
      <c r="C19" s="71" t="e">
        <f>'Matriz de riesgos Corrupción'!#REF!</f>
        <v>#REF!</v>
      </c>
      <c r="D19" s="71" t="e">
        <f>'Matriz de riesgos Corrupción'!#REF!</f>
        <v>#REF!</v>
      </c>
    </row>
    <row r="20" spans="3:5">
      <c r="C20" s="71">
        <f>'Matriz de riesgos Corrupción'!P13</f>
        <v>0</v>
      </c>
      <c r="D20" s="71">
        <f>'Matriz de riesgos Corrupción'!Q13</f>
        <v>0</v>
      </c>
    </row>
    <row r="21" spans="3:5">
      <c r="C21" s="71" t="e">
        <f>'Matriz de riesgos Corrupción'!#REF!</f>
        <v>#REF!</v>
      </c>
      <c r="D21" s="71" t="e">
        <f>'Matriz de riesgos Corrupción'!#REF!</f>
        <v>#REF!</v>
      </c>
    </row>
    <row r="22" spans="3:5">
      <c r="C22" s="71">
        <f>'Matriz de riesgos Corrupción'!P14</f>
        <v>0</v>
      </c>
      <c r="D22" s="71">
        <f>'Matriz de riesgos Corrupción'!Q14</f>
        <v>0</v>
      </c>
    </row>
    <row r="23" spans="3:5">
      <c r="C23" s="71">
        <f>'Matriz de riesgos Corrupción'!P15</f>
        <v>2</v>
      </c>
      <c r="D23" s="71">
        <f>'Matriz de riesgos Corrupción'!Q15</f>
        <v>3</v>
      </c>
    </row>
    <row r="24" spans="3:5" ht="18.75">
      <c r="C24" s="71">
        <f>'Matriz de riesgos Corrupción'!P16</f>
        <v>0</v>
      </c>
      <c r="D24" s="71">
        <f>'Matriz de riesgos Corrupción'!Q16</f>
        <v>0</v>
      </c>
      <c r="E24" s="1"/>
    </row>
    <row r="25" spans="3:5" ht="18.75">
      <c r="C25" s="71">
        <f>'Matriz de riesgos Corrupción'!P17</f>
        <v>0</v>
      </c>
      <c r="D25" s="71">
        <f>'Matriz de riesgos Corrupción'!Q17</f>
        <v>0</v>
      </c>
      <c r="E25" s="1"/>
    </row>
    <row r="26" spans="3:5">
      <c r="C26" s="71" t="e">
        <f>'Matriz de riesgos Corrupción'!#REF!</f>
        <v>#REF!</v>
      </c>
      <c r="D26" s="71" t="e">
        <f>'Matriz de riesgos Corrupción'!#REF!</f>
        <v>#REF!</v>
      </c>
    </row>
    <row r="27" spans="3:5">
      <c r="C27" s="71" t="e">
        <f>'Matriz de riesgos Corrupción'!#REF!</f>
        <v>#REF!</v>
      </c>
      <c r="D27" s="71" t="e">
        <f>'Matriz de riesgos Corrupción'!#REF!</f>
        <v>#REF!</v>
      </c>
    </row>
    <row r="28" spans="3:5">
      <c r="C28" s="71" t="e">
        <f>'Matriz de riesgos Corrupción'!#REF!</f>
        <v>#REF!</v>
      </c>
      <c r="D28" s="71" t="e">
        <f>'Matriz de riesgos Corrupción'!#REF!</f>
        <v>#REF!</v>
      </c>
    </row>
    <row r="29" spans="3:5">
      <c r="C29" s="71" t="str">
        <f>'Matriz de riesgos Corrupción'!P18</f>
        <v xml:space="preserve"> </v>
      </c>
      <c r="D29" s="71" t="str">
        <f>'Matriz de riesgos Corrupción'!Q18</f>
        <v xml:space="preserve"> </v>
      </c>
    </row>
    <row r="30" spans="3:5">
      <c r="C30" s="71">
        <f>'Matriz de riesgos Corrupción'!P19</f>
        <v>0</v>
      </c>
      <c r="D30" s="71">
        <f>'Matriz de riesgos Corrupción'!Q19</f>
        <v>0</v>
      </c>
    </row>
    <row r="31" spans="3:5">
      <c r="C31" s="71">
        <f>'Matriz de riesgos Corrupción'!P20</f>
        <v>0</v>
      </c>
      <c r="D31" s="71">
        <f>'Matriz de riesgos Corrupción'!Q20</f>
        <v>0</v>
      </c>
    </row>
    <row r="32" spans="3:5">
      <c r="C32" s="71">
        <f>'Matriz de riesgos Corrupción'!P21</f>
        <v>0</v>
      </c>
      <c r="D32" s="71">
        <f>'Matriz de riesgos Corrupción'!Q21</f>
        <v>0</v>
      </c>
    </row>
    <row r="33" spans="3:4">
      <c r="C33" s="71">
        <f>'Matriz de riesgos Corrupción'!P22</f>
        <v>0</v>
      </c>
      <c r="D33" s="71">
        <f>'Matriz de riesgos Corrupción'!Q22</f>
        <v>0</v>
      </c>
    </row>
    <row r="34" spans="3:4">
      <c r="C34" s="71">
        <f>'Matriz de riesgos Corrupción'!P23</f>
        <v>0</v>
      </c>
      <c r="D34" s="71">
        <f>'Matriz de riesgos Corrupción'!Q23</f>
        <v>0</v>
      </c>
    </row>
    <row r="35" spans="3:4">
      <c r="C35" s="71">
        <f>'Matriz de riesgos Corrupción'!P24</f>
        <v>1</v>
      </c>
      <c r="D35" s="71">
        <f>'Matriz de riesgos Corrupción'!Q24</f>
        <v>1</v>
      </c>
    </row>
    <row r="36" spans="3:4">
      <c r="C36" s="71">
        <f>'Matriz de riesgos Corrupción'!P25</f>
        <v>0</v>
      </c>
      <c r="D36" s="71">
        <f>'Matriz de riesgos Corrupción'!Q25</f>
        <v>0</v>
      </c>
    </row>
    <row r="37" spans="3:4">
      <c r="C37" s="71">
        <f>'Matriz de riesgos Corrupción'!P26</f>
        <v>0</v>
      </c>
      <c r="D37" s="71">
        <f>'Matriz de riesgos Corrupción'!Q26</f>
        <v>0</v>
      </c>
    </row>
    <row r="38" spans="3:4">
      <c r="C38" s="71">
        <f>'Matriz de riesgos Corrupción'!P27</f>
        <v>0</v>
      </c>
      <c r="D38" s="71">
        <f>'Matriz de riesgos Corrupción'!Q27</f>
        <v>0</v>
      </c>
    </row>
    <row r="39" spans="3:4">
      <c r="C39" s="71">
        <f>'Matriz de riesgos Corrupción'!P28</f>
        <v>0</v>
      </c>
      <c r="D39" s="71">
        <f>'Matriz de riesgos Corrupción'!Q28</f>
        <v>0</v>
      </c>
    </row>
    <row r="40" spans="3:4">
      <c r="C40" s="71">
        <f>'Matriz de riesgos Corrupción'!P29</f>
        <v>0</v>
      </c>
      <c r="D40" s="71">
        <f>'Matriz de riesgos Corrupción'!Q29</f>
        <v>0</v>
      </c>
    </row>
    <row r="41" spans="3:4">
      <c r="C41" s="71">
        <f>'Matriz de riesgos Corrupción'!P30</f>
        <v>1</v>
      </c>
      <c r="D41" s="71">
        <f>'Matriz de riesgos Corrupción'!Q30</f>
        <v>1</v>
      </c>
    </row>
    <row r="42" spans="3:4">
      <c r="C42" s="71">
        <f>'Matriz de riesgos Corrupción'!P31</f>
        <v>0</v>
      </c>
      <c r="D42" s="71">
        <f>'Matriz de riesgos Corrupción'!Q31</f>
        <v>0</v>
      </c>
    </row>
    <row r="43" spans="3:4">
      <c r="C43" s="71">
        <f>'Matriz de riesgos Corrupción'!P32</f>
        <v>0</v>
      </c>
      <c r="D43" s="71">
        <f>'Matriz de riesgos Corrupción'!Q32</f>
        <v>0</v>
      </c>
    </row>
    <row r="44" spans="3:4">
      <c r="C44" s="71">
        <f>'Matriz de riesgos Corrupción'!P33</f>
        <v>0</v>
      </c>
      <c r="D44" s="71">
        <f>'Matriz de riesgos Corrupción'!Q33</f>
        <v>0</v>
      </c>
    </row>
    <row r="45" spans="3:4">
      <c r="C45" s="71">
        <f>'Matriz de riesgos Corrupción'!P34</f>
        <v>0</v>
      </c>
      <c r="D45" s="71">
        <f>'Matriz de riesgos Corrupción'!Q34</f>
        <v>0</v>
      </c>
    </row>
    <row r="46" spans="3:4">
      <c r="C46" s="71">
        <f>'Matriz de riesgos Corrupción'!P35</f>
        <v>0</v>
      </c>
      <c r="D46" s="71">
        <f>'Matriz de riesgos Corrupción'!Q35</f>
        <v>0</v>
      </c>
    </row>
    <row r="47" spans="3:4">
      <c r="C47" s="71">
        <f>'Matriz de riesgos Corrupción'!P36</f>
        <v>1</v>
      </c>
      <c r="D47" s="71">
        <f>'Matriz de riesgos Corrupción'!Q36</f>
        <v>1</v>
      </c>
    </row>
    <row r="48" spans="3:4">
      <c r="C48" s="71">
        <f>'Matriz de riesgos Corrupción'!P37</f>
        <v>0</v>
      </c>
      <c r="D48" s="71">
        <f>'Matriz de riesgos Corrupción'!Q37</f>
        <v>0</v>
      </c>
    </row>
    <row r="49" spans="3:4">
      <c r="C49" s="71">
        <f>'Matriz de riesgos Corrupción'!P38</f>
        <v>0</v>
      </c>
      <c r="D49" s="71">
        <f>'Matriz de riesgos Corrupción'!Q38</f>
        <v>0</v>
      </c>
    </row>
    <row r="50" spans="3:4">
      <c r="C50" s="71">
        <f>'Matriz de riesgos Corrupción'!P39</f>
        <v>0</v>
      </c>
      <c r="D50" s="71">
        <f>'Matriz de riesgos Corrupción'!Q39</f>
        <v>0</v>
      </c>
    </row>
    <row r="51" spans="3:4">
      <c r="C51" s="71">
        <f>'Matriz de riesgos Corrupción'!P40</f>
        <v>0</v>
      </c>
      <c r="D51" s="71">
        <f>'Matriz de riesgos Corrupción'!Q40</f>
        <v>0</v>
      </c>
    </row>
    <row r="52" spans="3:4">
      <c r="C52" s="71">
        <f>'Matriz de riesgos Corrupción'!P41</f>
        <v>0</v>
      </c>
      <c r="D52" s="71">
        <f>'Matriz de riesgos Corrupción'!Q41</f>
        <v>0</v>
      </c>
    </row>
    <row r="53" spans="3:4">
      <c r="C53" s="71">
        <f>'Matriz de riesgos Corrupción'!P42</f>
        <v>1</v>
      </c>
      <c r="D53" s="71">
        <f>'Matriz de riesgos Corrupción'!Q42</f>
        <v>1</v>
      </c>
    </row>
    <row r="54" spans="3:4">
      <c r="C54" s="71">
        <f>'Matriz de riesgos Corrupción'!P43</f>
        <v>0</v>
      </c>
      <c r="D54" s="71">
        <f>'Matriz de riesgos Corrupción'!Q43</f>
        <v>0</v>
      </c>
    </row>
    <row r="55" spans="3:4">
      <c r="C55" s="71">
        <f>'Matriz de riesgos Corrupción'!P44</f>
        <v>0</v>
      </c>
      <c r="D55" s="71">
        <f>'Matriz de riesgos Corrupción'!Q44</f>
        <v>0</v>
      </c>
    </row>
    <row r="56" spans="3:4">
      <c r="C56" s="71">
        <f>'Matriz de riesgos Corrupción'!P45</f>
        <v>0</v>
      </c>
      <c r="D56" s="71">
        <f>'Matriz de riesgos Corrupción'!Q45</f>
        <v>0</v>
      </c>
    </row>
    <row r="57" spans="3:4">
      <c r="C57" s="71">
        <f>'Matriz de riesgos Corrupción'!P46</f>
        <v>0</v>
      </c>
      <c r="D57" s="71">
        <f>'Matriz de riesgos Corrupción'!Q46</f>
        <v>0</v>
      </c>
    </row>
    <row r="58" spans="3:4">
      <c r="C58" s="71">
        <f>'Matriz de riesgos Corrupción'!P47</f>
        <v>0</v>
      </c>
      <c r="D58" s="71">
        <f>'Matriz de riesgos Corrupción'!Q47</f>
        <v>0</v>
      </c>
    </row>
    <row r="59" spans="3:4">
      <c r="C59" s="71">
        <f>'Matriz de riesgos Corrupción'!P48</f>
        <v>1</v>
      </c>
      <c r="D59" s="71">
        <f>'Matriz de riesgos Corrupción'!Q48</f>
        <v>1</v>
      </c>
    </row>
    <row r="60" spans="3:4">
      <c r="C60" s="71">
        <f>'Matriz de riesgos Corrupción'!P49</f>
        <v>0</v>
      </c>
      <c r="D60" s="71">
        <f>'Matriz de riesgos Corrupción'!Q49</f>
        <v>0</v>
      </c>
    </row>
    <row r="61" spans="3:4">
      <c r="C61" s="71" t="e">
        <f>'Matriz de riesgos Corrupción'!#REF!</f>
        <v>#REF!</v>
      </c>
      <c r="D61" s="71" t="e">
        <f>'Matriz de riesgos Corrupción'!#REF!</f>
        <v>#REF!</v>
      </c>
    </row>
    <row r="62" spans="3:4">
      <c r="C62" s="71">
        <f>'Matriz de riesgos Corrupción'!P51</f>
        <v>0</v>
      </c>
      <c r="D62" s="71">
        <f>'Matriz de riesgos Corrupción'!Q51</f>
        <v>0</v>
      </c>
    </row>
    <row r="63" spans="3:4">
      <c r="C63" s="71">
        <f>'Matriz de riesgos Corrupción'!P52</f>
        <v>0</v>
      </c>
      <c r="D63" s="71">
        <f>'Matriz de riesgos Corrupción'!Q52</f>
        <v>0</v>
      </c>
    </row>
    <row r="64" spans="3:4">
      <c r="C64" s="71">
        <f>'Matriz de riesgos Corrupción'!P53</f>
        <v>0</v>
      </c>
      <c r="D64" s="71">
        <f>'Matriz de riesgos Corrupción'!Q53</f>
        <v>0</v>
      </c>
    </row>
    <row r="65" spans="3:4">
      <c r="C65" s="71">
        <f>'Matriz de riesgos Corrupción'!P54</f>
        <v>1</v>
      </c>
      <c r="D65" s="71">
        <f>'Matriz de riesgos Corrupción'!Q54</f>
        <v>1</v>
      </c>
    </row>
    <row r="66" spans="3:4">
      <c r="C66" s="71">
        <f>'Matriz de riesgos Corrupción'!P55</f>
        <v>0</v>
      </c>
      <c r="D66" s="71">
        <f>'Matriz de riesgos Corrupción'!Q55</f>
        <v>0</v>
      </c>
    </row>
    <row r="67" spans="3:4">
      <c r="C67" s="71">
        <f>'Matriz de riesgos Corrupción'!P56</f>
        <v>0</v>
      </c>
      <c r="D67" s="71">
        <f>'Matriz de riesgos Corrupción'!Q56</f>
        <v>0</v>
      </c>
    </row>
    <row r="68" spans="3:4">
      <c r="C68" s="71">
        <f>'Matriz de riesgos Corrupción'!P57</f>
        <v>0</v>
      </c>
      <c r="D68" s="71">
        <f>'Matriz de riesgos Corrupción'!Q57</f>
        <v>0</v>
      </c>
    </row>
    <row r="69" spans="3:4">
      <c r="C69" s="71">
        <f>'Matriz de riesgos Corrupción'!P58</f>
        <v>0</v>
      </c>
      <c r="D69" s="71">
        <f>'Matriz de riesgos Corrupción'!Q58</f>
        <v>0</v>
      </c>
    </row>
    <row r="70" spans="3:4">
      <c r="C70" s="71">
        <f>'Matriz de riesgos Corrupción'!P59</f>
        <v>0</v>
      </c>
      <c r="D70" s="71">
        <f>'Matriz de riesgos Corrupción'!Q59</f>
        <v>0</v>
      </c>
    </row>
    <row r="71" spans="3:4">
      <c r="C71" s="71">
        <f>'Matriz de riesgos Corrupción'!P60</f>
        <v>1</v>
      </c>
      <c r="D71" s="71">
        <f>'Matriz de riesgos Corrupción'!Q60</f>
        <v>1</v>
      </c>
    </row>
    <row r="72" spans="3:4">
      <c r="C72" s="71">
        <f>'Matriz de riesgos Corrupción'!P61</f>
        <v>0</v>
      </c>
      <c r="D72" s="71">
        <f>'Matriz de riesgos Corrupción'!Q61</f>
        <v>0</v>
      </c>
    </row>
    <row r="73" spans="3:4">
      <c r="C73" s="71">
        <f>'Matriz de riesgos Corrupción'!P62</f>
        <v>0</v>
      </c>
      <c r="D73" s="71">
        <f>'Matriz de riesgos Corrupción'!Q62</f>
        <v>0</v>
      </c>
    </row>
    <row r="74" spans="3:4">
      <c r="C74" s="71">
        <f>'Matriz de riesgos Corrupción'!P63</f>
        <v>0</v>
      </c>
      <c r="D74" s="71">
        <f>'Matriz de riesgos Corrupción'!Q63</f>
        <v>0</v>
      </c>
    </row>
    <row r="75" spans="3:4">
      <c r="C75" s="71">
        <f>'Matriz de riesgos Corrupción'!P64</f>
        <v>0</v>
      </c>
      <c r="D75" s="71">
        <f>'Matriz de riesgos Corrupción'!Q64</f>
        <v>0</v>
      </c>
    </row>
    <row r="76" spans="3:4">
      <c r="C76" s="71">
        <f>'Matriz de riesgos Corrupción'!P65</f>
        <v>0</v>
      </c>
      <c r="D76" s="71">
        <f>'Matriz de riesgos Corrupción'!Q65</f>
        <v>0</v>
      </c>
    </row>
    <row r="77" spans="3:4">
      <c r="C77" s="71">
        <f>'Matriz de riesgos Corrupción'!P66</f>
        <v>1</v>
      </c>
      <c r="D77" s="71">
        <f>'Matriz de riesgos Corrupción'!Q66</f>
        <v>1</v>
      </c>
    </row>
    <row r="78" spans="3:4">
      <c r="C78" s="71">
        <f>'Matriz de riesgos Corrupción'!P67</f>
        <v>0</v>
      </c>
      <c r="D78" s="71">
        <f>'Matriz de riesgos Corrupción'!Q67</f>
        <v>0</v>
      </c>
    </row>
    <row r="79" spans="3:4">
      <c r="C79" s="71" t="e">
        <f>'Matriz de riesgos Corrupción'!#REF!</f>
        <v>#REF!</v>
      </c>
      <c r="D79" s="71" t="e">
        <f>'Matriz de riesgos Corrupción'!#REF!</f>
        <v>#REF!</v>
      </c>
    </row>
    <row r="80" spans="3:4">
      <c r="C80" s="71">
        <f>'Matriz de riesgos Corrupción'!P69</f>
        <v>0</v>
      </c>
      <c r="D80" s="71">
        <f>'Matriz de riesgos Corrupción'!Q69</f>
        <v>0</v>
      </c>
    </row>
    <row r="81" spans="3:4">
      <c r="C81" s="71">
        <f>'Matriz de riesgos Corrupción'!P70</f>
        <v>0</v>
      </c>
      <c r="D81" s="71">
        <f>'Matriz de riesgos Corrupción'!Q70</f>
        <v>0</v>
      </c>
    </row>
    <row r="82" spans="3:4">
      <c r="C82" s="71">
        <f>'Matriz de riesgos Corrupción'!P71</f>
        <v>0</v>
      </c>
      <c r="D82" s="71">
        <f>'Matriz de riesgos Corrupción'!Q71</f>
        <v>0</v>
      </c>
    </row>
    <row r="83" spans="3:4">
      <c r="C83" s="71">
        <f>'Matriz de riesgos Corrupción'!P72</f>
        <v>1</v>
      </c>
      <c r="D83" s="71">
        <f>'Matriz de riesgos Corrupción'!Q72</f>
        <v>1</v>
      </c>
    </row>
    <row r="84" spans="3:4">
      <c r="C84" s="71">
        <f>'Matriz de riesgos Corrupción'!P73</f>
        <v>0</v>
      </c>
      <c r="D84" s="71">
        <f>'Matriz de riesgos Corrupción'!Q73</f>
        <v>0</v>
      </c>
    </row>
    <row r="85" spans="3:4">
      <c r="C85" s="71">
        <f>'Matriz de riesgos Corrupción'!P74</f>
        <v>0</v>
      </c>
      <c r="D85" s="71">
        <f>'Matriz de riesgos Corrupción'!Q74</f>
        <v>0</v>
      </c>
    </row>
    <row r="86" spans="3:4">
      <c r="C86" s="71">
        <f>'Matriz de riesgos Corrupción'!P75</f>
        <v>0</v>
      </c>
      <c r="D86" s="71">
        <f>'Matriz de riesgos Corrupción'!Q75</f>
        <v>0</v>
      </c>
    </row>
    <row r="87" spans="3:4">
      <c r="C87" s="71">
        <f>'Matriz de riesgos Corrupción'!P76</f>
        <v>0</v>
      </c>
      <c r="D87" s="71">
        <f>'Matriz de riesgos Corrupción'!Q76</f>
        <v>0</v>
      </c>
    </row>
    <row r="88" spans="3:4">
      <c r="C88" s="71">
        <f>'Matriz de riesgos Corrupción'!P77</f>
        <v>0</v>
      </c>
      <c r="D88" s="71">
        <f>'Matriz de riesgos Corrupción'!Q77</f>
        <v>0</v>
      </c>
    </row>
    <row r="89" spans="3:4">
      <c r="C89" s="71">
        <f>'Matriz de riesgos Corrupción'!P78</f>
        <v>1</v>
      </c>
      <c r="D89" s="71">
        <f>'Matriz de riesgos Corrupción'!Q78</f>
        <v>1</v>
      </c>
    </row>
    <row r="90" spans="3:4">
      <c r="C90" s="71">
        <f>'Matriz de riesgos Corrupción'!P79</f>
        <v>0</v>
      </c>
      <c r="D90" s="71">
        <f>'Matriz de riesgos Corrupción'!Q79</f>
        <v>0</v>
      </c>
    </row>
    <row r="91" spans="3:4">
      <c r="C91" s="71">
        <f>'Matriz de riesgos Corrupción'!P80</f>
        <v>0</v>
      </c>
      <c r="D91" s="71">
        <f>'Matriz de riesgos Corrupción'!Q80</f>
        <v>0</v>
      </c>
    </row>
    <row r="92" spans="3:4">
      <c r="C92" s="71">
        <f>'Matriz de riesgos Corrupción'!P81</f>
        <v>0</v>
      </c>
      <c r="D92" s="71">
        <f>'Matriz de riesgos Corrupción'!Q81</f>
        <v>0</v>
      </c>
    </row>
    <row r="93" spans="3:4">
      <c r="C93" s="71">
        <f>'Matriz de riesgos Corrupción'!P82</f>
        <v>0</v>
      </c>
      <c r="D93" s="71">
        <f>'Matriz de riesgos Corrupción'!Q82</f>
        <v>0</v>
      </c>
    </row>
    <row r="94" spans="3:4">
      <c r="C94" s="71">
        <f>'Matriz de riesgos Corrupción'!P83</f>
        <v>0</v>
      </c>
      <c r="D94" s="71">
        <f>'Matriz de riesgos Corrupción'!Q83</f>
        <v>0</v>
      </c>
    </row>
    <row r="95" spans="3:4">
      <c r="C95" s="71">
        <f>'Matriz de riesgos Corrupción'!P84</f>
        <v>1</v>
      </c>
      <c r="D95" s="71">
        <f>'Matriz de riesgos Corrupción'!Q84</f>
        <v>1</v>
      </c>
    </row>
    <row r="96" spans="3:4">
      <c r="C96" s="71">
        <f>'Matriz de riesgos Corrupción'!P85</f>
        <v>0</v>
      </c>
      <c r="D96" s="71">
        <f>'Matriz de riesgos Corrupción'!Q85</f>
        <v>0</v>
      </c>
    </row>
    <row r="97" spans="3:4">
      <c r="C97" s="71">
        <f>'Matriz de riesgos Corrupción'!P86</f>
        <v>0</v>
      </c>
      <c r="D97" s="71">
        <f>'Matriz de riesgos Corrupción'!Q86</f>
        <v>0</v>
      </c>
    </row>
    <row r="98" spans="3:4">
      <c r="C98" s="71">
        <f>'Matriz de riesgos Corrupción'!P87</f>
        <v>0</v>
      </c>
      <c r="D98" s="71">
        <f>'Matriz de riesgos Corrupción'!Q87</f>
        <v>0</v>
      </c>
    </row>
    <row r="99" spans="3:4">
      <c r="C99" s="71">
        <f>'Matriz de riesgos Corrupción'!P88</f>
        <v>0</v>
      </c>
      <c r="D99" s="71">
        <f>'Matriz de riesgos Corrupción'!Q88</f>
        <v>0</v>
      </c>
    </row>
    <row r="100" spans="3:4">
      <c r="C100" s="71">
        <f>'Matriz de riesgos Corrupción'!P89</f>
        <v>0</v>
      </c>
      <c r="D100" s="71">
        <f>'Matriz de riesgos Corrupción'!Q89</f>
        <v>0</v>
      </c>
    </row>
    <row r="101" spans="3:4">
      <c r="C101" s="71">
        <f>'Matriz de riesgos Corrupción'!P90</f>
        <v>1</v>
      </c>
      <c r="D101" s="71">
        <f>'Matriz de riesgos Corrupción'!Q90</f>
        <v>1</v>
      </c>
    </row>
    <row r="102" spans="3:4">
      <c r="C102" s="71">
        <f>'Matriz de riesgos Corrupción'!P91</f>
        <v>0</v>
      </c>
      <c r="D102" s="71">
        <f>'Matriz de riesgos Corrupción'!Q91</f>
        <v>0</v>
      </c>
    </row>
    <row r="103" spans="3:4">
      <c r="C103" s="71">
        <f>'Matriz de riesgos Corrupción'!P92</f>
        <v>0</v>
      </c>
      <c r="D103" s="71">
        <f>'Matriz de riesgos Corrupción'!Q92</f>
        <v>0</v>
      </c>
    </row>
    <row r="104" spans="3:4">
      <c r="C104" s="71">
        <f>'Matriz de riesgos Corrupción'!P93</f>
        <v>0</v>
      </c>
      <c r="D104" s="71">
        <f>'Matriz de riesgos Corrupción'!Q93</f>
        <v>0</v>
      </c>
    </row>
    <row r="105" spans="3:4">
      <c r="C105" s="71">
        <f>'Matriz de riesgos Corrupción'!P94</f>
        <v>0</v>
      </c>
      <c r="D105" s="71">
        <f>'Matriz de riesgos Corrupción'!Q94</f>
        <v>0</v>
      </c>
    </row>
    <row r="106" spans="3:4">
      <c r="C106" s="71">
        <f>'Matriz de riesgos Corrupción'!P95</f>
        <v>0</v>
      </c>
      <c r="D106" s="71">
        <f>'Matriz de riesgos Corrupción'!Q95</f>
        <v>0</v>
      </c>
    </row>
    <row r="107" spans="3:4">
      <c r="C107" s="71" t="e">
        <f>'Matriz de riesgos Corrupción'!#REF!</f>
        <v>#REF!</v>
      </c>
      <c r="D107" s="71" t="e">
        <f>'Matriz de riesgos Corrupción'!#REF!</f>
        <v>#REF!</v>
      </c>
    </row>
    <row r="108" spans="3:4">
      <c r="C108" s="71" t="e">
        <f>'Matriz de riesgos Corrupción'!#REF!</f>
        <v>#REF!</v>
      </c>
      <c r="D108" s="71" t="e">
        <f>'Matriz de riesgos Corrupción'!#REF!</f>
        <v>#REF!</v>
      </c>
    </row>
    <row r="109" spans="3:4">
      <c r="C109" s="71" t="e">
        <f>'Matriz de riesgos Corrupción'!#REF!</f>
        <v>#REF!</v>
      </c>
      <c r="D109" s="71" t="e">
        <f>'Matriz de riesgos Corrupción'!#REF!</f>
        <v>#REF!</v>
      </c>
    </row>
    <row r="110" spans="3:4">
      <c r="C110" s="71" t="e">
        <f>'Matriz de riesgos Corrupción'!#REF!</f>
        <v>#REF!</v>
      </c>
      <c r="D110" s="71" t="e">
        <f>'Matriz de riesgos Corrupción'!#REF!</f>
        <v>#REF!</v>
      </c>
    </row>
    <row r="111" spans="3:4">
      <c r="C111" s="71" t="e">
        <f>'Matriz de riesgos Corrupción'!#REF!</f>
        <v>#REF!</v>
      </c>
      <c r="D111" s="71" t="e">
        <f>'Matriz de riesgos Corrupción'!#REF!</f>
        <v>#REF!</v>
      </c>
    </row>
    <row r="112" spans="3:4">
      <c r="C112" s="71" t="e">
        <f>'Matriz de riesgos Corrupción'!#REF!</f>
        <v>#REF!</v>
      </c>
      <c r="D112" s="71" t="e">
        <f>'Matriz de riesgos Corrupción'!#REF!</f>
        <v>#REF!</v>
      </c>
    </row>
    <row r="113" spans="3:4">
      <c r="C113" s="71" t="e">
        <f>'Matriz de riesgos Corrupción'!#REF!</f>
        <v>#REF!</v>
      </c>
      <c r="D113" s="71" t="e">
        <f>'Matriz de riesgos Corrupción'!#REF!</f>
        <v>#REF!</v>
      </c>
    </row>
    <row r="114" spans="3:4">
      <c r="C114" s="71" t="e">
        <f>'Matriz de riesgos Corrupción'!#REF!</f>
        <v>#REF!</v>
      </c>
      <c r="D114" s="71" t="e">
        <f>'Matriz de riesgos Corrupción'!#REF!</f>
        <v>#REF!</v>
      </c>
    </row>
    <row r="115" spans="3:4">
      <c r="C115" s="71" t="e">
        <f>'Matriz de riesgos Corrupción'!#REF!</f>
        <v>#REF!</v>
      </c>
      <c r="D115" s="71" t="e">
        <f>'Matriz de riesgos Corrupción'!#REF!</f>
        <v>#REF!</v>
      </c>
    </row>
    <row r="116" spans="3:4">
      <c r="C116" s="71" t="e">
        <f>'Matriz de riesgos Corrupción'!#REF!</f>
        <v>#REF!</v>
      </c>
      <c r="D116" s="71" t="e">
        <f>'Matriz de riesgos Corrupción'!#REF!</f>
        <v>#REF!</v>
      </c>
    </row>
    <row r="117" spans="3:4">
      <c r="C117" s="71" t="e">
        <f>'Matriz de riesgos Corrupción'!#REF!</f>
        <v>#REF!</v>
      </c>
      <c r="D117" s="71" t="e">
        <f>'Matriz de riesgos Corrupción'!#REF!</f>
        <v>#REF!</v>
      </c>
    </row>
    <row r="118" spans="3:4">
      <c r="C118" s="71" t="e">
        <f>'Matriz de riesgos Corrupción'!#REF!</f>
        <v>#REF!</v>
      </c>
      <c r="D118" s="71" t="e">
        <f>'Matriz de riesgos Corrupción'!#REF!</f>
        <v>#REF!</v>
      </c>
    </row>
    <row r="119" spans="3:4">
      <c r="C119" s="71" t="e">
        <f>'Matriz de riesgos Corrupción'!#REF!</f>
        <v>#REF!</v>
      </c>
      <c r="D119" s="71" t="e">
        <f>'Matriz de riesgos Corrupción'!#REF!</f>
        <v>#REF!</v>
      </c>
    </row>
    <row r="120" spans="3:4">
      <c r="C120" s="71" t="e">
        <f>'Matriz de riesgos Corrupción'!#REF!</f>
        <v>#REF!</v>
      </c>
      <c r="D120" s="71" t="e">
        <f>'Matriz de riesgos Corrupción'!#REF!</f>
        <v>#REF!</v>
      </c>
    </row>
    <row r="121" spans="3:4">
      <c r="C121" s="71" t="e">
        <f>'Matriz de riesgos Corrupción'!#REF!</f>
        <v>#REF!</v>
      </c>
      <c r="D121" s="71" t="e">
        <f>'Matriz de riesgos Corrupción'!#REF!</f>
        <v>#REF!</v>
      </c>
    </row>
    <row r="122" spans="3:4">
      <c r="C122" s="71" t="e">
        <f>'Matriz de riesgos Corrupción'!#REF!</f>
        <v>#REF!</v>
      </c>
      <c r="D122" s="71" t="e">
        <f>'Matriz de riesgos Corrupción'!#REF!</f>
        <v>#REF!</v>
      </c>
    </row>
    <row r="123" spans="3:4">
      <c r="C123" s="71" t="e">
        <f>'Matriz de riesgos Corrupción'!#REF!</f>
        <v>#REF!</v>
      </c>
      <c r="D123" s="71" t="e">
        <f>'Matriz de riesgos Corrupción'!#REF!</f>
        <v>#REF!</v>
      </c>
    </row>
    <row r="124" spans="3:4">
      <c r="C124" s="71" t="e">
        <f>'Matriz de riesgos Corrupción'!#REF!</f>
        <v>#REF!</v>
      </c>
      <c r="D124" s="71" t="e">
        <f>'Matriz de riesgos Corrupción'!#REF!</f>
        <v>#REF!</v>
      </c>
    </row>
    <row r="125" spans="3:4">
      <c r="C125" s="71" t="e">
        <f>'Matriz de riesgos Corrupción'!#REF!</f>
        <v>#REF!</v>
      </c>
      <c r="D125" s="71" t="e">
        <f>'Matriz de riesgos Corrupción'!#REF!</f>
        <v>#REF!</v>
      </c>
    </row>
    <row r="126" spans="3:4">
      <c r="C126" s="71" t="e">
        <f>'Matriz de riesgos Corrupción'!#REF!</f>
        <v>#REF!</v>
      </c>
      <c r="D126" s="71" t="e">
        <f>'Matriz de riesgos Corrupción'!#REF!</f>
        <v>#REF!</v>
      </c>
    </row>
    <row r="127" spans="3:4">
      <c r="C127" s="71" t="e">
        <f>'Matriz de riesgos Corrupción'!#REF!</f>
        <v>#REF!</v>
      </c>
      <c r="D127" s="71" t="e">
        <f>'Matriz de riesgos Corrupción'!#REF!</f>
        <v>#REF!</v>
      </c>
    </row>
    <row r="128" spans="3:4">
      <c r="C128" s="71" t="e">
        <f>'Matriz de riesgos Corrupción'!#REF!</f>
        <v>#REF!</v>
      </c>
      <c r="D128" s="71" t="e">
        <f>'Matriz de riesgos Corrupción'!#REF!</f>
        <v>#REF!</v>
      </c>
    </row>
    <row r="129" spans="3:4">
      <c r="C129" s="71" t="e">
        <f>'Matriz de riesgos Corrupción'!#REF!</f>
        <v>#REF!</v>
      </c>
      <c r="D129" s="71" t="e">
        <f>'Matriz de riesgos Corrupción'!#REF!</f>
        <v>#REF!</v>
      </c>
    </row>
    <row r="130" spans="3:4">
      <c r="C130" s="71" t="e">
        <f>'Matriz de riesgos Corrupción'!#REF!</f>
        <v>#REF!</v>
      </c>
      <c r="D130" s="71" t="e">
        <f>'Matriz de riesgos Corrupción'!#REF!</f>
        <v>#REF!</v>
      </c>
    </row>
    <row r="131" spans="3:4">
      <c r="C131" s="71" t="e">
        <f>'Matriz de riesgos Corrupción'!#REF!</f>
        <v>#REF!</v>
      </c>
      <c r="D131" s="71" t="e">
        <f>'Matriz de riesgos Corrupción'!#REF!</f>
        <v>#REF!</v>
      </c>
    </row>
    <row r="132" spans="3:4">
      <c r="C132" s="71" t="e">
        <f>'Matriz de riesgos Corrupción'!#REF!</f>
        <v>#REF!</v>
      </c>
      <c r="D132" s="71" t="e">
        <f>'Matriz de riesgos Corrupción'!#REF!</f>
        <v>#REF!</v>
      </c>
    </row>
    <row r="133" spans="3:4">
      <c r="C133" s="71" t="e">
        <f>'Matriz de riesgos Corrupción'!#REF!</f>
        <v>#REF!</v>
      </c>
      <c r="D133" s="71" t="e">
        <f>'Matriz de riesgos Corrupción'!#REF!</f>
        <v>#REF!</v>
      </c>
    </row>
    <row r="134" spans="3:4">
      <c r="C134" s="71" t="e">
        <f>'Matriz de riesgos Corrupción'!#REF!</f>
        <v>#REF!</v>
      </c>
      <c r="D134" s="71" t="e">
        <f>'Matriz de riesgos Corrupción'!#REF!</f>
        <v>#REF!</v>
      </c>
    </row>
    <row r="135" spans="3:4">
      <c r="C135" s="71" t="e">
        <f>'Matriz de riesgos Corrupción'!#REF!</f>
        <v>#REF!</v>
      </c>
      <c r="D135" s="71" t="e">
        <f>'Matriz de riesgos Corrupción'!#REF!</f>
        <v>#REF!</v>
      </c>
    </row>
    <row r="136" spans="3:4">
      <c r="C136" s="71" t="e">
        <f>'Matriz de riesgos Corrupción'!#REF!</f>
        <v>#REF!</v>
      </c>
      <c r="D136" s="71" t="e">
        <f>'Matriz de riesgos Corrupción'!#REF!</f>
        <v>#REF!</v>
      </c>
    </row>
    <row r="137" spans="3:4">
      <c r="C137" s="71" t="e">
        <f>'Matriz de riesgos Corrupción'!#REF!</f>
        <v>#REF!</v>
      </c>
      <c r="D137" s="71" t="e">
        <f>'Matriz de riesgos Corrupción'!#REF!</f>
        <v>#REF!</v>
      </c>
    </row>
    <row r="138" spans="3:4">
      <c r="C138" s="71" t="e">
        <f>'Matriz de riesgos Corrupción'!#REF!</f>
        <v>#REF!</v>
      </c>
      <c r="D138" s="71" t="e">
        <f>'Matriz de riesgos Corrupción'!#REF!</f>
        <v>#REF!</v>
      </c>
    </row>
    <row r="139" spans="3:4">
      <c r="C139" s="71" t="e">
        <f>'Matriz de riesgos Corrupción'!#REF!</f>
        <v>#REF!</v>
      </c>
      <c r="D139" s="71" t="e">
        <f>'Matriz de riesgos Corrupción'!#REF!</f>
        <v>#REF!</v>
      </c>
    </row>
    <row r="140" spans="3:4">
      <c r="C140" s="71" t="e">
        <f>'Matriz de riesgos Corrupción'!#REF!</f>
        <v>#REF!</v>
      </c>
      <c r="D140" s="71" t="e">
        <f>'Matriz de riesgos Corrupción'!#REF!</f>
        <v>#REF!</v>
      </c>
    </row>
    <row r="141" spans="3:4">
      <c r="C141" s="71" t="e">
        <f>'Matriz de riesgos Corrupción'!#REF!</f>
        <v>#REF!</v>
      </c>
      <c r="D141" s="71" t="e">
        <f>'Matriz de riesgos Corrupción'!#REF!</f>
        <v>#REF!</v>
      </c>
    </row>
    <row r="142" spans="3:4">
      <c r="C142" s="71" t="e">
        <f>'Matriz de riesgos Corrupción'!#REF!</f>
        <v>#REF!</v>
      </c>
      <c r="D142" s="71" t="e">
        <f>'Matriz de riesgos Corrupción'!#REF!</f>
        <v>#REF!</v>
      </c>
    </row>
    <row r="143" spans="3:4">
      <c r="C143" s="71" t="e">
        <f>'Matriz de riesgos Corrupción'!#REF!</f>
        <v>#REF!</v>
      </c>
      <c r="D143" s="71" t="e">
        <f>'Matriz de riesgos Corrupción'!#REF!</f>
        <v>#REF!</v>
      </c>
    </row>
    <row r="144" spans="3:4">
      <c r="C144" s="71" t="e">
        <f>'Matriz de riesgos Corrupción'!#REF!</f>
        <v>#REF!</v>
      </c>
      <c r="D144" s="71" t="e">
        <f>'Matriz de riesgos Corrupción'!#REF!</f>
        <v>#REF!</v>
      </c>
    </row>
    <row r="145" spans="3:4">
      <c r="C145" s="71" t="e">
        <f>'Matriz de riesgos Corrupción'!#REF!</f>
        <v>#REF!</v>
      </c>
      <c r="D145" s="71" t="e">
        <f>'Matriz de riesgos Corrupción'!#REF!</f>
        <v>#REF!</v>
      </c>
    </row>
    <row r="146" spans="3:4">
      <c r="C146" s="71" t="e">
        <f>'Matriz de riesgos Corrupción'!#REF!</f>
        <v>#REF!</v>
      </c>
      <c r="D146" s="71" t="e">
        <f>'Matriz de riesgos Corrupción'!#REF!</f>
        <v>#REF!</v>
      </c>
    </row>
    <row r="147" spans="3:4">
      <c r="C147" s="71" t="e">
        <f>'Matriz de riesgos Corrupción'!#REF!</f>
        <v>#REF!</v>
      </c>
      <c r="D147" s="71" t="e">
        <f>'Matriz de riesgos Corrupción'!#REF!</f>
        <v>#REF!</v>
      </c>
    </row>
    <row r="148" spans="3:4">
      <c r="C148" s="71" t="e">
        <f>'Matriz de riesgos Corrupción'!#REF!</f>
        <v>#REF!</v>
      </c>
      <c r="D148" s="71" t="e">
        <f>'Matriz de riesgos Corrupción'!#REF!</f>
        <v>#REF!</v>
      </c>
    </row>
    <row r="149" spans="3:4">
      <c r="C149" s="71" t="e">
        <f>'Matriz de riesgos Corrupción'!#REF!</f>
        <v>#REF!</v>
      </c>
      <c r="D149" s="71" t="e">
        <f>'Matriz de riesgos Corrupción'!#REF!</f>
        <v>#REF!</v>
      </c>
    </row>
    <row r="150" spans="3:4">
      <c r="C150" s="71" t="e">
        <f>'Matriz de riesgos Corrupción'!#REF!</f>
        <v>#REF!</v>
      </c>
      <c r="D150" s="71" t="e">
        <f>'Matriz de riesgos Corrupción'!#REF!</f>
        <v>#REF!</v>
      </c>
    </row>
    <row r="151" spans="3:4">
      <c r="C151" s="71" t="e">
        <f>'Matriz de riesgos Corrupción'!#REF!</f>
        <v>#REF!</v>
      </c>
      <c r="D151" s="71" t="e">
        <f>'Matriz de riesgos Corrupción'!#REF!</f>
        <v>#REF!</v>
      </c>
    </row>
    <row r="152" spans="3:4">
      <c r="C152" s="71" t="e">
        <f>'Matriz de riesgos Corrupción'!#REF!</f>
        <v>#REF!</v>
      </c>
      <c r="D152" s="71" t="e">
        <f>'Matriz de riesgos Corrupción'!#REF!</f>
        <v>#REF!</v>
      </c>
    </row>
    <row r="153" spans="3:4">
      <c r="C153" s="71" t="e">
        <f>'Matriz de riesgos Corrupción'!#REF!</f>
        <v>#REF!</v>
      </c>
      <c r="D153" s="71" t="e">
        <f>'Matriz de riesgos Corrupción'!#REF!</f>
        <v>#REF!</v>
      </c>
    </row>
    <row r="154" spans="3:4">
      <c r="C154" s="71" t="e">
        <f>'Matriz de riesgos Corrupción'!#REF!</f>
        <v>#REF!</v>
      </c>
      <c r="D154" s="71" t="e">
        <f>'Matriz de riesgos Corrupción'!#REF!</f>
        <v>#REF!</v>
      </c>
    </row>
    <row r="155" spans="3:4">
      <c r="C155" s="71" t="e">
        <f>'Matriz de riesgos Corrupción'!#REF!</f>
        <v>#REF!</v>
      </c>
      <c r="D155" s="71" t="e">
        <f>'Matriz de riesgos Corrupción'!#REF!</f>
        <v>#REF!</v>
      </c>
    </row>
    <row r="156" spans="3:4">
      <c r="C156" s="71" t="e">
        <f>'Matriz de riesgos Corrupción'!#REF!</f>
        <v>#REF!</v>
      </c>
      <c r="D156" s="71" t="e">
        <f>'Matriz de riesgos Corrupción'!#REF!</f>
        <v>#REF!</v>
      </c>
    </row>
    <row r="157" spans="3:4">
      <c r="C157" s="71" t="e">
        <f>'Matriz de riesgos Corrupción'!#REF!</f>
        <v>#REF!</v>
      </c>
      <c r="D157" s="71" t="e">
        <f>'Matriz de riesgos Corrupción'!#REF!</f>
        <v>#REF!</v>
      </c>
    </row>
    <row r="158" spans="3:4">
      <c r="C158" s="71" t="e">
        <f>'Matriz de riesgos Corrupción'!#REF!</f>
        <v>#REF!</v>
      </c>
      <c r="D158" s="71" t="e">
        <f>'Matriz de riesgos Corrupción'!#REF!</f>
        <v>#REF!</v>
      </c>
    </row>
    <row r="159" spans="3:4">
      <c r="C159" s="71" t="e">
        <f>'Matriz de riesgos Corrupción'!#REF!</f>
        <v>#REF!</v>
      </c>
      <c r="D159" s="71" t="e">
        <f>'Matriz de riesgos Corrupción'!#REF!</f>
        <v>#REF!</v>
      </c>
    </row>
    <row r="160" spans="3:4">
      <c r="C160" s="71" t="e">
        <f>'Matriz de riesgos Corrupción'!#REF!</f>
        <v>#REF!</v>
      </c>
      <c r="D160" s="71" t="e">
        <f>'Matriz de riesgos Corrupción'!#REF!</f>
        <v>#REF!</v>
      </c>
    </row>
    <row r="161" spans="3:4">
      <c r="C161" s="71" t="e">
        <f>'Matriz de riesgos Corrupción'!#REF!</f>
        <v>#REF!</v>
      </c>
      <c r="D161" s="71" t="e">
        <f>'Matriz de riesgos Corrupción'!#REF!</f>
        <v>#REF!</v>
      </c>
    </row>
    <row r="162" spans="3:4">
      <c r="C162" s="71" t="e">
        <f>'Matriz de riesgos Corrupción'!#REF!</f>
        <v>#REF!</v>
      </c>
      <c r="D162" s="71" t="e">
        <f>'Matriz de riesgos Corrupción'!#REF!</f>
        <v>#REF!</v>
      </c>
    </row>
    <row r="163" spans="3:4">
      <c r="C163" s="71" t="e">
        <f>'Matriz de riesgos Corrupción'!#REF!</f>
        <v>#REF!</v>
      </c>
      <c r="D163" s="71" t="e">
        <f>'Matriz de riesgos Corrupción'!#REF!</f>
        <v>#REF!</v>
      </c>
    </row>
    <row r="164" spans="3:4">
      <c r="C164" s="71" t="e">
        <f>'Matriz de riesgos Corrupción'!#REF!</f>
        <v>#REF!</v>
      </c>
      <c r="D164" s="71" t="e">
        <f>'Matriz de riesgos Corrupción'!#REF!</f>
        <v>#REF!</v>
      </c>
    </row>
    <row r="165" spans="3:4">
      <c r="C165" s="71" t="e">
        <f>'Matriz de riesgos Corrupción'!#REF!</f>
        <v>#REF!</v>
      </c>
      <c r="D165" s="71" t="e">
        <f>'Matriz de riesgos Corrupción'!#REF!</f>
        <v>#REF!</v>
      </c>
    </row>
    <row r="166" spans="3:4">
      <c r="C166" s="71" t="e">
        <f>'Matriz de riesgos Corrupción'!#REF!</f>
        <v>#REF!</v>
      </c>
      <c r="D166" s="71" t="e">
        <f>'Matriz de riesgos Corrupción'!#REF!</f>
        <v>#REF!</v>
      </c>
    </row>
    <row r="167" spans="3:4">
      <c r="C167" s="71" t="e">
        <f>'Matriz de riesgos Corrupción'!#REF!</f>
        <v>#REF!</v>
      </c>
      <c r="D167" s="71" t="e">
        <f>'Matriz de riesgos Corrupción'!#REF!</f>
        <v>#REF!</v>
      </c>
    </row>
    <row r="168" spans="3:4">
      <c r="C168" s="71" t="e">
        <f>'Matriz de riesgos Corrupción'!#REF!</f>
        <v>#REF!</v>
      </c>
      <c r="D168" s="71" t="e">
        <f>'Matriz de riesgos Corrupción'!#REF!</f>
        <v>#REF!</v>
      </c>
    </row>
    <row r="169" spans="3:4">
      <c r="C169" s="71" t="e">
        <f>'Matriz de riesgos Corrupción'!#REF!</f>
        <v>#REF!</v>
      </c>
      <c r="D169" s="71" t="e">
        <f>'Matriz de riesgos Corrupción'!#REF!</f>
        <v>#REF!</v>
      </c>
    </row>
    <row r="170" spans="3:4">
      <c r="C170" s="71" t="e">
        <f>'Matriz de riesgos Corrupción'!#REF!</f>
        <v>#REF!</v>
      </c>
      <c r="D170" s="71" t="e">
        <f>'Matriz de riesgos Corrupción'!#REF!</f>
        <v>#REF!</v>
      </c>
    </row>
    <row r="171" spans="3:4">
      <c r="C171" s="71" t="e">
        <f>'Matriz de riesgos Corrupción'!#REF!</f>
        <v>#REF!</v>
      </c>
      <c r="D171" s="71" t="e">
        <f>'Matriz de riesgos Corrupción'!#REF!</f>
        <v>#REF!</v>
      </c>
    </row>
    <row r="172" spans="3:4">
      <c r="C172" s="71" t="e">
        <f>'Matriz de riesgos Corrupción'!#REF!</f>
        <v>#REF!</v>
      </c>
      <c r="D172" s="71" t="e">
        <f>'Matriz de riesgos Corrupción'!#REF!</f>
        <v>#REF!</v>
      </c>
    </row>
    <row r="173" spans="3:4">
      <c r="C173" s="71" t="e">
        <f>'Matriz de riesgos Corrupción'!#REF!</f>
        <v>#REF!</v>
      </c>
      <c r="D173" s="71" t="e">
        <f>'Matriz de riesgos Corrupción'!#REF!</f>
        <v>#REF!</v>
      </c>
    </row>
    <row r="174" spans="3:4">
      <c r="C174" s="71" t="e">
        <f>'Matriz de riesgos Corrupción'!#REF!</f>
        <v>#REF!</v>
      </c>
      <c r="D174" s="71" t="e">
        <f>'Matriz de riesgos Corrupción'!#REF!</f>
        <v>#REF!</v>
      </c>
    </row>
    <row r="175" spans="3:4">
      <c r="C175" s="71" t="e">
        <f>'Matriz de riesgos Corrupción'!#REF!</f>
        <v>#REF!</v>
      </c>
      <c r="D175" s="71" t="e">
        <f>'Matriz de riesgos Corrupción'!#REF!</f>
        <v>#REF!</v>
      </c>
    </row>
    <row r="176" spans="3:4">
      <c r="C176" s="71" t="e">
        <f>'Matriz de riesgos Corrupción'!#REF!</f>
        <v>#REF!</v>
      </c>
      <c r="D176" s="71" t="e">
        <f>'Matriz de riesgos Corrupción'!#REF!</f>
        <v>#REF!</v>
      </c>
    </row>
    <row r="177" spans="3:4">
      <c r="C177" s="71" t="e">
        <f>'Matriz de riesgos Corrupción'!#REF!</f>
        <v>#REF!</v>
      </c>
      <c r="D177" s="71" t="e">
        <f>'Matriz de riesgos Corrupción'!#REF!</f>
        <v>#REF!</v>
      </c>
    </row>
    <row r="178" spans="3:4">
      <c r="C178" s="71" t="e">
        <f>'Matriz de riesgos Corrupción'!#REF!</f>
        <v>#REF!</v>
      </c>
      <c r="D178" s="71" t="e">
        <f>'Matriz de riesgos Corrupción'!#REF!</f>
        <v>#REF!</v>
      </c>
    </row>
    <row r="179" spans="3:4">
      <c r="C179" s="71" t="e">
        <f>'Matriz de riesgos Corrupción'!#REF!</f>
        <v>#REF!</v>
      </c>
      <c r="D179" s="71" t="e">
        <f>'Matriz de riesgos Corrupción'!#REF!</f>
        <v>#REF!</v>
      </c>
    </row>
    <row r="180" spans="3:4">
      <c r="C180" s="71" t="e">
        <f>'Matriz de riesgos Corrupción'!#REF!</f>
        <v>#REF!</v>
      </c>
      <c r="D180" s="71" t="e">
        <f>'Matriz de riesgos Corrupción'!#REF!</f>
        <v>#REF!</v>
      </c>
    </row>
    <row r="181" spans="3:4">
      <c r="C181" s="71" t="e">
        <f>'Matriz de riesgos Corrupción'!#REF!</f>
        <v>#REF!</v>
      </c>
      <c r="D181" s="71" t="e">
        <f>'Matriz de riesgos Corrupción'!#REF!</f>
        <v>#REF!</v>
      </c>
    </row>
    <row r="182" spans="3:4">
      <c r="C182" s="71" t="e">
        <f>'Matriz de riesgos Corrupción'!#REF!</f>
        <v>#REF!</v>
      </c>
      <c r="D182" s="71" t="e">
        <f>'Matriz de riesgos Corrupción'!#REF!</f>
        <v>#REF!</v>
      </c>
    </row>
    <row r="183" spans="3:4">
      <c r="C183" s="71" t="e">
        <f>'Matriz de riesgos Corrupción'!#REF!</f>
        <v>#REF!</v>
      </c>
      <c r="D183" s="71" t="e">
        <f>'Matriz de riesgos Corrupción'!#REF!</f>
        <v>#REF!</v>
      </c>
    </row>
    <row r="184" spans="3:4">
      <c r="C184" s="71" t="e">
        <f>'Matriz de riesgos Corrupción'!#REF!</f>
        <v>#REF!</v>
      </c>
      <c r="D184" s="71" t="e">
        <f>'Matriz de riesgos Corrupción'!#REF!</f>
        <v>#REF!</v>
      </c>
    </row>
    <row r="185" spans="3:4">
      <c r="C185" s="71" t="e">
        <f>'Matriz de riesgos Corrupción'!#REF!</f>
        <v>#REF!</v>
      </c>
      <c r="D185" s="71" t="e">
        <f>'Matriz de riesgos Corrupción'!#REF!</f>
        <v>#REF!</v>
      </c>
    </row>
    <row r="186" spans="3:4">
      <c r="C186" s="71" t="e">
        <f>'Matriz de riesgos Corrupción'!#REF!</f>
        <v>#REF!</v>
      </c>
      <c r="D186" s="71" t="e">
        <f>'Matriz de riesgos Corrupción'!#REF!</f>
        <v>#REF!</v>
      </c>
    </row>
    <row r="187" spans="3:4">
      <c r="C187" s="71" t="e">
        <f>'Matriz de riesgos Corrupción'!#REF!</f>
        <v>#REF!</v>
      </c>
      <c r="D187" s="71" t="e">
        <f>'Matriz de riesgos Corrupción'!#REF!</f>
        <v>#REF!</v>
      </c>
    </row>
    <row r="188" spans="3:4">
      <c r="C188" s="71" t="e">
        <f>'Matriz de riesgos Corrupción'!#REF!</f>
        <v>#REF!</v>
      </c>
      <c r="D188" s="71" t="e">
        <f>'Matriz de riesgos Corrupción'!#REF!</f>
        <v>#REF!</v>
      </c>
    </row>
    <row r="189" spans="3:4">
      <c r="C189" s="71" t="e">
        <f>'Matriz de riesgos Corrupción'!#REF!</f>
        <v>#REF!</v>
      </c>
      <c r="D189" s="71" t="e">
        <f>'Matriz de riesgos Corrupción'!#REF!</f>
        <v>#REF!</v>
      </c>
    </row>
    <row r="190" spans="3:4">
      <c r="C190" s="71" t="e">
        <f>'Matriz de riesgos Corrupción'!#REF!</f>
        <v>#REF!</v>
      </c>
      <c r="D190" s="71" t="e">
        <f>'Matriz de riesgos Corrupción'!#REF!</f>
        <v>#REF!</v>
      </c>
    </row>
    <row r="191" spans="3:4">
      <c r="C191" s="71" t="e">
        <f>'Matriz de riesgos Corrupción'!#REF!</f>
        <v>#REF!</v>
      </c>
      <c r="D191" s="71" t="e">
        <f>'Matriz de riesgos Corrupción'!#REF!</f>
        <v>#REF!</v>
      </c>
    </row>
    <row r="192" spans="3:4">
      <c r="C192" s="71" t="e">
        <f>'Matriz de riesgos Corrupción'!#REF!</f>
        <v>#REF!</v>
      </c>
      <c r="D192" s="71" t="e">
        <f>'Matriz de riesgos Corrupción'!#REF!</f>
        <v>#REF!</v>
      </c>
    </row>
    <row r="193" spans="3:4">
      <c r="C193" s="71" t="e">
        <f>'Matriz de riesgos Corrupción'!#REF!</f>
        <v>#REF!</v>
      </c>
      <c r="D193" s="71" t="e">
        <f>'Matriz de riesgos Corrupción'!#REF!</f>
        <v>#REF!</v>
      </c>
    </row>
    <row r="194" spans="3:4">
      <c r="C194" s="71" t="e">
        <f>'Matriz de riesgos Corrupción'!#REF!</f>
        <v>#REF!</v>
      </c>
      <c r="D194" s="71" t="e">
        <f>'Matriz de riesgos Corrupción'!#REF!</f>
        <v>#REF!</v>
      </c>
    </row>
    <row r="195" spans="3:4">
      <c r="C195" s="71" t="e">
        <f>'Matriz de riesgos Corrupción'!#REF!</f>
        <v>#REF!</v>
      </c>
      <c r="D195" s="71" t="e">
        <f>'Matriz de riesgos Corrupción'!#REF!</f>
        <v>#REF!</v>
      </c>
    </row>
    <row r="196" spans="3:4">
      <c r="C196" s="71" t="e">
        <f>'Matriz de riesgos Corrupción'!#REF!</f>
        <v>#REF!</v>
      </c>
      <c r="D196" s="71" t="e">
        <f>'Matriz de riesgos Corrupción'!#REF!</f>
        <v>#REF!</v>
      </c>
    </row>
    <row r="197" spans="3:4">
      <c r="C197" s="71" t="e">
        <f>'Matriz de riesgos Corrupción'!#REF!</f>
        <v>#REF!</v>
      </c>
      <c r="D197" s="71" t="e">
        <f>'Matriz de riesgos Corrupción'!#REF!</f>
        <v>#REF!</v>
      </c>
    </row>
    <row r="198" spans="3:4">
      <c r="C198" s="71" t="e">
        <f>'Matriz de riesgos Corrupción'!#REF!</f>
        <v>#REF!</v>
      </c>
      <c r="D198" s="71" t="e">
        <f>'Matriz de riesgos Corrupción'!#REF!</f>
        <v>#REF!</v>
      </c>
    </row>
    <row r="199" spans="3:4">
      <c r="C199" s="71" t="e">
        <f>'Matriz de riesgos Corrupción'!#REF!</f>
        <v>#REF!</v>
      </c>
      <c r="D199" s="71" t="e">
        <f>'Matriz de riesgos Corrupción'!#REF!</f>
        <v>#REF!</v>
      </c>
    </row>
    <row r="200" spans="3:4">
      <c r="C200" s="71" t="e">
        <f>'Matriz de riesgos Corrupción'!#REF!</f>
        <v>#REF!</v>
      </c>
      <c r="D200" s="71" t="e">
        <f>'Matriz de riesgos Corrupción'!#REF!</f>
        <v>#REF!</v>
      </c>
    </row>
    <row r="201" spans="3:4">
      <c r="C201" s="71" t="e">
        <f>'Matriz de riesgos Corrupción'!#REF!</f>
        <v>#REF!</v>
      </c>
      <c r="D201" s="71" t="e">
        <f>'Matriz de riesgos Corrupción'!#REF!</f>
        <v>#REF!</v>
      </c>
    </row>
    <row r="202" spans="3:4">
      <c r="C202" s="71" t="e">
        <f>'Matriz de riesgos Corrupción'!#REF!</f>
        <v>#REF!</v>
      </c>
      <c r="D202" s="71" t="e">
        <f>'Matriz de riesgos Corrupción'!#REF!</f>
        <v>#REF!</v>
      </c>
    </row>
    <row r="203" spans="3:4">
      <c r="C203" s="71" t="e">
        <f>'Matriz de riesgos Corrupción'!#REF!</f>
        <v>#REF!</v>
      </c>
      <c r="D203" s="71" t="e">
        <f>'Matriz de riesgos Corrupción'!#REF!</f>
        <v>#REF!</v>
      </c>
    </row>
    <row r="204" spans="3:4">
      <c r="C204" s="71" t="e">
        <f>'Matriz de riesgos Corrupción'!#REF!</f>
        <v>#REF!</v>
      </c>
      <c r="D204" s="71" t="e">
        <f>'Matriz de riesgos Corrupción'!#REF!</f>
        <v>#REF!</v>
      </c>
    </row>
    <row r="205" spans="3:4">
      <c r="C205" s="71" t="e">
        <f>'Matriz de riesgos Corrupción'!#REF!</f>
        <v>#REF!</v>
      </c>
      <c r="D205" s="71" t="e">
        <f>'Matriz de riesgos Corrupción'!#REF!</f>
        <v>#REF!</v>
      </c>
    </row>
    <row r="206" spans="3:4">
      <c r="C206" s="71" t="e">
        <f>'Matriz de riesgos Corrupción'!#REF!</f>
        <v>#REF!</v>
      </c>
      <c r="D206" s="71" t="e">
        <f>'Matriz de riesgos Corrupción'!#REF!</f>
        <v>#REF!</v>
      </c>
    </row>
    <row r="207" spans="3:4">
      <c r="C207" s="71" t="e">
        <f>'Matriz de riesgos Corrupción'!#REF!</f>
        <v>#REF!</v>
      </c>
      <c r="D207" s="71" t="e">
        <f>'Matriz de riesgos Corrupción'!#REF!</f>
        <v>#REF!</v>
      </c>
    </row>
    <row r="208" spans="3:4">
      <c r="C208" s="71" t="e">
        <f>'Matriz de riesgos Corrupción'!#REF!</f>
        <v>#REF!</v>
      </c>
      <c r="D208" s="71" t="e">
        <f>'Matriz de riesgos Corrupción'!#REF!</f>
        <v>#REF!</v>
      </c>
    </row>
    <row r="209" spans="3:4">
      <c r="C209" s="71" t="e">
        <f>'Matriz de riesgos Corrupción'!#REF!</f>
        <v>#REF!</v>
      </c>
      <c r="D209" s="71" t="e">
        <f>'Matriz de riesgos Corrupción'!#REF!</f>
        <v>#REF!</v>
      </c>
    </row>
    <row r="210" spans="3:4">
      <c r="C210" s="71" t="e">
        <f>'Matriz de riesgos Corrupción'!#REF!</f>
        <v>#REF!</v>
      </c>
      <c r="D210" s="71" t="e">
        <f>'Matriz de riesgos Corrupción'!#REF!</f>
        <v>#REF!</v>
      </c>
    </row>
    <row r="211" spans="3:4">
      <c r="C211" s="71" t="e">
        <f>'Matriz de riesgos Corrupción'!#REF!</f>
        <v>#REF!</v>
      </c>
      <c r="D211" s="71" t="e">
        <f>'Matriz de riesgos Corrupción'!#REF!</f>
        <v>#REF!</v>
      </c>
    </row>
    <row r="212" spans="3:4">
      <c r="C212" s="71" t="e">
        <f>'Matriz de riesgos Corrupción'!#REF!</f>
        <v>#REF!</v>
      </c>
      <c r="D212" s="71" t="e">
        <f>'Matriz de riesgos Corrupción'!#REF!</f>
        <v>#REF!</v>
      </c>
    </row>
    <row r="213" spans="3:4">
      <c r="C213" s="71" t="e">
        <f>'Matriz de riesgos Corrupción'!#REF!</f>
        <v>#REF!</v>
      </c>
      <c r="D213" s="71" t="e">
        <f>'Matriz de riesgos Corrupción'!#REF!</f>
        <v>#REF!</v>
      </c>
    </row>
    <row r="214" spans="3:4">
      <c r="C214" s="71" t="e">
        <f>'Matriz de riesgos Corrupción'!#REF!</f>
        <v>#REF!</v>
      </c>
      <c r="D214" s="71" t="e">
        <f>'Matriz de riesgos Corrupción'!#REF!</f>
        <v>#REF!</v>
      </c>
    </row>
    <row r="215" spans="3:4">
      <c r="C215" s="71" t="e">
        <f>'Matriz de riesgos Corrupción'!#REF!</f>
        <v>#REF!</v>
      </c>
      <c r="D215" s="71" t="e">
        <f>'Matriz de riesgos Corrupción'!#REF!</f>
        <v>#REF!</v>
      </c>
    </row>
    <row r="216" spans="3:4">
      <c r="C216" s="71" t="e">
        <f>'Matriz de riesgos Corrupción'!#REF!</f>
        <v>#REF!</v>
      </c>
      <c r="D216" s="71" t="e">
        <f>'Matriz de riesgos Corrupción'!#REF!</f>
        <v>#REF!</v>
      </c>
    </row>
    <row r="217" spans="3:4">
      <c r="C217" s="71" t="e">
        <f>'Matriz de riesgos Corrupción'!#REF!</f>
        <v>#REF!</v>
      </c>
      <c r="D217" s="71" t="e">
        <f>'Matriz de riesgos Corrupción'!#REF!</f>
        <v>#REF!</v>
      </c>
    </row>
    <row r="218" spans="3:4">
      <c r="C218" s="71" t="e">
        <f>'Matriz de riesgos Corrupción'!#REF!</f>
        <v>#REF!</v>
      </c>
      <c r="D218" s="71" t="e">
        <f>'Matriz de riesgos Corrupción'!#REF!</f>
        <v>#REF!</v>
      </c>
    </row>
    <row r="219" spans="3:4">
      <c r="C219" s="71" t="e">
        <f>'Matriz de riesgos Corrupción'!#REF!</f>
        <v>#REF!</v>
      </c>
      <c r="D219" s="71" t="e">
        <f>'Matriz de riesgos Corrupción'!#REF!</f>
        <v>#REF!</v>
      </c>
    </row>
    <row r="220" spans="3:4">
      <c r="C220" s="71" t="e">
        <f>'Matriz de riesgos Corrupción'!#REF!</f>
        <v>#REF!</v>
      </c>
      <c r="D220" s="71" t="e">
        <f>'Matriz de riesgos Corrupción'!#REF!</f>
        <v>#REF!</v>
      </c>
    </row>
    <row r="221" spans="3:4">
      <c r="C221" s="71" t="e">
        <f>'Matriz de riesgos Corrupción'!#REF!</f>
        <v>#REF!</v>
      </c>
      <c r="D221" s="71" t="e">
        <f>'Matriz de riesgos Corrupción'!#REF!</f>
        <v>#REF!</v>
      </c>
    </row>
    <row r="222" spans="3:4">
      <c r="C222" s="71" t="e">
        <f>'Matriz de riesgos Corrupción'!#REF!</f>
        <v>#REF!</v>
      </c>
      <c r="D222" s="71" t="e">
        <f>'Matriz de riesgos Corrupción'!#REF!</f>
        <v>#REF!</v>
      </c>
    </row>
    <row r="223" spans="3:4">
      <c r="C223" s="71" t="e">
        <f>'Matriz de riesgos Corrupción'!#REF!</f>
        <v>#REF!</v>
      </c>
      <c r="D223" s="71" t="e">
        <f>'Matriz de riesgos Corrupción'!#REF!</f>
        <v>#REF!</v>
      </c>
    </row>
    <row r="224" spans="3:4">
      <c r="C224" s="71" t="e">
        <f>'Matriz de riesgos Corrupción'!#REF!</f>
        <v>#REF!</v>
      </c>
      <c r="D224" s="71" t="e">
        <f>'Matriz de riesgos Corrupción'!#REF!</f>
        <v>#REF!</v>
      </c>
    </row>
    <row r="225" spans="3:4">
      <c r="C225" s="71" t="e">
        <f>'Matriz de riesgos Corrupción'!#REF!</f>
        <v>#REF!</v>
      </c>
      <c r="D225" s="71" t="e">
        <f>'Matriz de riesgos Corrupción'!#REF!</f>
        <v>#REF!</v>
      </c>
    </row>
    <row r="226" spans="3:4">
      <c r="C226" s="71" t="e">
        <f>'Matriz de riesgos Corrupción'!#REF!</f>
        <v>#REF!</v>
      </c>
      <c r="D226" s="71" t="e">
        <f>'Matriz de riesgos Corrupción'!#REF!</f>
        <v>#REF!</v>
      </c>
    </row>
    <row r="227" spans="3:4">
      <c r="C227" s="71" t="e">
        <f>'Matriz de riesgos Corrupción'!#REF!</f>
        <v>#REF!</v>
      </c>
      <c r="D227" s="71" t="e">
        <f>'Matriz de riesgos Corrupción'!#REF!</f>
        <v>#REF!</v>
      </c>
    </row>
    <row r="228" spans="3:4">
      <c r="C228" s="71" t="e">
        <f>'Matriz de riesgos Corrupción'!#REF!</f>
        <v>#REF!</v>
      </c>
      <c r="D228" s="71" t="e">
        <f>'Matriz de riesgos Corrupción'!#REF!</f>
        <v>#REF!</v>
      </c>
    </row>
    <row r="229" spans="3:4">
      <c r="C229" s="71" t="e">
        <f>'Matriz de riesgos Corrupción'!#REF!</f>
        <v>#REF!</v>
      </c>
      <c r="D229" s="71" t="e">
        <f>'Matriz de riesgos Corrupción'!#REF!</f>
        <v>#REF!</v>
      </c>
    </row>
    <row r="230" spans="3:4">
      <c r="C230" s="71" t="e">
        <f>'Matriz de riesgos Corrupción'!#REF!</f>
        <v>#REF!</v>
      </c>
      <c r="D230" s="71" t="e">
        <f>'Matriz de riesgos Corrupción'!#REF!</f>
        <v>#REF!</v>
      </c>
    </row>
    <row r="231" spans="3:4">
      <c r="C231" s="71" t="e">
        <f>'Matriz de riesgos Corrupción'!#REF!</f>
        <v>#REF!</v>
      </c>
      <c r="D231" s="71" t="e">
        <f>'Matriz de riesgos Corrupción'!#REF!</f>
        <v>#REF!</v>
      </c>
    </row>
    <row r="232" spans="3:4">
      <c r="C232" s="71" t="e">
        <f>'Matriz de riesgos Corrupción'!#REF!</f>
        <v>#REF!</v>
      </c>
      <c r="D232" s="71" t="e">
        <f>'Matriz de riesgos Corrupción'!#REF!</f>
        <v>#REF!</v>
      </c>
    </row>
    <row r="233" spans="3:4">
      <c r="C233" s="71" t="e">
        <f>'Matriz de riesgos Corrupción'!#REF!</f>
        <v>#REF!</v>
      </c>
      <c r="D233" s="71" t="e">
        <f>'Matriz de riesgos Corrupción'!#REF!</f>
        <v>#REF!</v>
      </c>
    </row>
    <row r="234" spans="3:4">
      <c r="C234" s="71" t="e">
        <f>'Matriz de riesgos Corrupción'!#REF!</f>
        <v>#REF!</v>
      </c>
      <c r="D234" s="71" t="e">
        <f>'Matriz de riesgos Corrupción'!#REF!</f>
        <v>#REF!</v>
      </c>
    </row>
    <row r="235" spans="3:4">
      <c r="C235" s="71" t="e">
        <f>'Matriz de riesgos Corrupción'!#REF!</f>
        <v>#REF!</v>
      </c>
      <c r="D235" s="71" t="e">
        <f>'Matriz de riesgos Corrupción'!#REF!</f>
        <v>#REF!</v>
      </c>
    </row>
    <row r="236" spans="3:4">
      <c r="C236" s="71" t="e">
        <f>'Matriz de riesgos Corrupción'!#REF!</f>
        <v>#REF!</v>
      </c>
      <c r="D236" s="71" t="e">
        <f>'Matriz de riesgos Corrupción'!#REF!</f>
        <v>#REF!</v>
      </c>
    </row>
    <row r="237" spans="3:4">
      <c r="C237" s="71" t="e">
        <f>'Matriz de riesgos Corrupción'!#REF!</f>
        <v>#REF!</v>
      </c>
      <c r="D237" s="71" t="e">
        <f>'Matriz de riesgos Corrupción'!#REF!</f>
        <v>#REF!</v>
      </c>
    </row>
    <row r="238" spans="3:4">
      <c r="C238" s="71" t="e">
        <f>'Matriz de riesgos Corrupción'!#REF!</f>
        <v>#REF!</v>
      </c>
      <c r="D238" s="71" t="e">
        <f>'Matriz de riesgos Corrupción'!#REF!</f>
        <v>#REF!</v>
      </c>
    </row>
    <row r="239" spans="3:4">
      <c r="C239" s="71" t="e">
        <f>'Matriz de riesgos Corrupción'!#REF!</f>
        <v>#REF!</v>
      </c>
      <c r="D239" s="71" t="e">
        <f>'Matriz de riesgos Corrupción'!#REF!</f>
        <v>#REF!</v>
      </c>
    </row>
    <row r="240" spans="3:4">
      <c r="C240" s="71" t="e">
        <f>'Matriz de riesgos Corrupción'!#REF!</f>
        <v>#REF!</v>
      </c>
      <c r="D240" s="71" t="e">
        <f>'Matriz de riesgos Corrupción'!#REF!</f>
        <v>#REF!</v>
      </c>
    </row>
    <row r="241" spans="3:4">
      <c r="C241" s="71" t="e">
        <f>'Matriz de riesgos Corrupción'!#REF!</f>
        <v>#REF!</v>
      </c>
      <c r="D241" s="71" t="e">
        <f>'Matriz de riesgos Corrupción'!#REF!</f>
        <v>#REF!</v>
      </c>
    </row>
    <row r="242" spans="3:4">
      <c r="C242" s="71" t="e">
        <f>'Matriz de riesgos Corrupción'!#REF!</f>
        <v>#REF!</v>
      </c>
      <c r="D242" s="71" t="e">
        <f>'Matriz de riesgos Corrupción'!#REF!</f>
        <v>#REF!</v>
      </c>
    </row>
    <row r="243" spans="3:4">
      <c r="C243" s="71" t="e">
        <f>'Matriz de riesgos Corrupción'!#REF!</f>
        <v>#REF!</v>
      </c>
      <c r="D243" s="71" t="e">
        <f>'Matriz de riesgos Corrupción'!#REF!</f>
        <v>#REF!</v>
      </c>
    </row>
    <row r="244" spans="3:4">
      <c r="C244" s="71" t="e">
        <f>'Matriz de riesgos Corrupción'!#REF!</f>
        <v>#REF!</v>
      </c>
      <c r="D244" s="71" t="e">
        <f>'Matriz de riesgos Corrupción'!#REF!</f>
        <v>#REF!</v>
      </c>
    </row>
    <row r="245" spans="3:4">
      <c r="C245" s="71" t="e">
        <f>'Matriz de riesgos Corrupción'!#REF!</f>
        <v>#REF!</v>
      </c>
      <c r="D245" s="71" t="e">
        <f>'Matriz de riesgos Corrupción'!#REF!</f>
        <v>#REF!</v>
      </c>
    </row>
    <row r="246" spans="3:4">
      <c r="C246" s="71" t="e">
        <f>'Matriz de riesgos Corrupción'!#REF!</f>
        <v>#REF!</v>
      </c>
      <c r="D246" s="71" t="e">
        <f>'Matriz de riesgos Corrupción'!#REF!</f>
        <v>#REF!</v>
      </c>
    </row>
    <row r="247" spans="3:4">
      <c r="C247" s="71" t="e">
        <f>'Matriz de riesgos Corrupción'!#REF!</f>
        <v>#REF!</v>
      </c>
      <c r="D247" s="71" t="e">
        <f>'Matriz de riesgos Corrupción'!#REF!</f>
        <v>#REF!</v>
      </c>
    </row>
    <row r="248" spans="3:4">
      <c r="C248" s="71" t="e">
        <f>'Matriz de riesgos Corrupción'!#REF!</f>
        <v>#REF!</v>
      </c>
      <c r="D248" s="71" t="e">
        <f>'Matriz de riesgos Corrupción'!#REF!</f>
        <v>#REF!</v>
      </c>
    </row>
    <row r="249" spans="3:4">
      <c r="C249" s="71" t="e">
        <f>'Matriz de riesgos Corrupción'!#REF!</f>
        <v>#REF!</v>
      </c>
      <c r="D249" s="71" t="e">
        <f>'Matriz de riesgos Corrupción'!#REF!</f>
        <v>#REF!</v>
      </c>
    </row>
    <row r="250" spans="3:4">
      <c r="C250" s="71" t="e">
        <f>'Matriz de riesgos Corrupción'!#REF!</f>
        <v>#REF!</v>
      </c>
      <c r="D250" s="71" t="e">
        <f>'Matriz de riesgos Corrupción'!#REF!</f>
        <v>#REF!</v>
      </c>
    </row>
    <row r="251" spans="3:4">
      <c r="C251" s="71" t="e">
        <f>'Matriz de riesgos Corrupción'!#REF!</f>
        <v>#REF!</v>
      </c>
      <c r="D251" s="71" t="e">
        <f>'Matriz de riesgos Corrupción'!#REF!</f>
        <v>#REF!</v>
      </c>
    </row>
    <row r="252" spans="3:4">
      <c r="C252" s="71" t="e">
        <f>'Matriz de riesgos Corrupción'!#REF!</f>
        <v>#REF!</v>
      </c>
      <c r="D252" s="71" t="e">
        <f>'Matriz de riesgos Corrupción'!#REF!</f>
        <v>#REF!</v>
      </c>
    </row>
    <row r="253" spans="3:4">
      <c r="C253" s="71" t="e">
        <f>'Matriz de riesgos Corrupción'!#REF!</f>
        <v>#REF!</v>
      </c>
      <c r="D253" s="71" t="e">
        <f>'Matriz de riesgos Corrupción'!#REF!</f>
        <v>#REF!</v>
      </c>
    </row>
    <row r="254" spans="3:4">
      <c r="C254" s="71" t="e">
        <f>'Matriz de riesgos Corrupción'!#REF!</f>
        <v>#REF!</v>
      </c>
      <c r="D254" s="71" t="e">
        <f>'Matriz de riesgos Corrupción'!#REF!</f>
        <v>#REF!</v>
      </c>
    </row>
    <row r="255" spans="3:4">
      <c r="C255" s="71" t="e">
        <f>'Matriz de riesgos Corrupción'!#REF!</f>
        <v>#REF!</v>
      </c>
      <c r="D255" s="71" t="e">
        <f>'Matriz de riesgos Corrupción'!#REF!</f>
        <v>#REF!</v>
      </c>
    </row>
    <row r="256" spans="3:4">
      <c r="C256" s="71" t="e">
        <f>'Matriz de riesgos Corrupción'!#REF!</f>
        <v>#REF!</v>
      </c>
      <c r="D256" s="71" t="e">
        <f>'Matriz de riesgos Corrupción'!#REF!</f>
        <v>#REF!</v>
      </c>
    </row>
    <row r="257" spans="3:4">
      <c r="C257" s="71" t="e">
        <f>'Matriz de riesgos Corrupción'!#REF!</f>
        <v>#REF!</v>
      </c>
      <c r="D257" s="71" t="e">
        <f>'Matriz de riesgos Corrupción'!#REF!</f>
        <v>#REF!</v>
      </c>
    </row>
    <row r="258" spans="3:4">
      <c r="C258" s="71" t="e">
        <f>'Matriz de riesgos Corrupción'!#REF!</f>
        <v>#REF!</v>
      </c>
      <c r="D258" s="71" t="e">
        <f>'Matriz de riesgos Corrupción'!#REF!</f>
        <v>#REF!</v>
      </c>
    </row>
    <row r="259" spans="3:4">
      <c r="C259" s="71" t="e">
        <f>'Matriz de riesgos Corrupción'!#REF!</f>
        <v>#REF!</v>
      </c>
      <c r="D259" s="71" t="e">
        <f>'Matriz de riesgos Corrupción'!#REF!</f>
        <v>#REF!</v>
      </c>
    </row>
    <row r="260" spans="3:4">
      <c r="C260" s="71" t="e">
        <f>'Matriz de riesgos Corrupción'!#REF!</f>
        <v>#REF!</v>
      </c>
      <c r="D260" s="71" t="e">
        <f>'Matriz de riesgos Corrupción'!#REF!</f>
        <v>#REF!</v>
      </c>
    </row>
    <row r="261" spans="3:4">
      <c r="C261" s="71" t="e">
        <f>'Matriz de riesgos Corrupción'!#REF!</f>
        <v>#REF!</v>
      </c>
      <c r="D261" s="71" t="e">
        <f>'Matriz de riesgos Corrupción'!#REF!</f>
        <v>#REF!</v>
      </c>
    </row>
    <row r="262" spans="3:4">
      <c r="C262" s="71" t="e">
        <f>'Matriz de riesgos Corrupción'!#REF!</f>
        <v>#REF!</v>
      </c>
      <c r="D262" s="71" t="e">
        <f>'Matriz de riesgos Corrupción'!#REF!</f>
        <v>#REF!</v>
      </c>
    </row>
    <row r="263" spans="3:4">
      <c r="C263" s="71" t="e">
        <f>'Matriz de riesgos Corrupción'!#REF!</f>
        <v>#REF!</v>
      </c>
      <c r="D263" s="71" t="e">
        <f>'Matriz de riesgos Corrupción'!#REF!</f>
        <v>#REF!</v>
      </c>
    </row>
    <row r="264" spans="3:4">
      <c r="C264" s="71" t="e">
        <f>'Matriz de riesgos Corrupción'!#REF!</f>
        <v>#REF!</v>
      </c>
      <c r="D264" s="71" t="e">
        <f>'Matriz de riesgos Corrupción'!#REF!</f>
        <v>#REF!</v>
      </c>
    </row>
    <row r="265" spans="3:4">
      <c r="C265" s="71" t="e">
        <f>'Matriz de riesgos Corrupción'!#REF!</f>
        <v>#REF!</v>
      </c>
      <c r="D265" s="71" t="e">
        <f>'Matriz de riesgos Corrupción'!#REF!</f>
        <v>#REF!</v>
      </c>
    </row>
    <row r="266" spans="3:4">
      <c r="C266" s="71" t="e">
        <f>'Matriz de riesgos Corrupción'!#REF!</f>
        <v>#REF!</v>
      </c>
      <c r="D266" s="71" t="e">
        <f>'Matriz de riesgos Corrupción'!#REF!</f>
        <v>#REF!</v>
      </c>
    </row>
    <row r="267" spans="3:4">
      <c r="C267" s="71" t="e">
        <f>'Matriz de riesgos Corrupción'!#REF!</f>
        <v>#REF!</v>
      </c>
      <c r="D267" s="71" t="e">
        <f>'Matriz de riesgos Corrupción'!#REF!</f>
        <v>#REF!</v>
      </c>
    </row>
    <row r="268" spans="3:4">
      <c r="C268" s="71" t="e">
        <f>'Matriz de riesgos Corrupción'!#REF!</f>
        <v>#REF!</v>
      </c>
      <c r="D268" s="71" t="e">
        <f>'Matriz de riesgos Corrupción'!#REF!</f>
        <v>#REF!</v>
      </c>
    </row>
    <row r="269" spans="3:4">
      <c r="C269" s="71" t="e">
        <f>'Matriz de riesgos Corrupción'!#REF!</f>
        <v>#REF!</v>
      </c>
      <c r="D269" s="71" t="e">
        <f>'Matriz de riesgos Corrupción'!#REF!</f>
        <v>#REF!</v>
      </c>
    </row>
    <row r="270" spans="3:4">
      <c r="C270" s="71" t="e">
        <f>'Matriz de riesgos Corrupción'!#REF!</f>
        <v>#REF!</v>
      </c>
      <c r="D270" s="71" t="e">
        <f>'Matriz de riesgos Corrupción'!#REF!</f>
        <v>#REF!</v>
      </c>
    </row>
    <row r="271" spans="3:4">
      <c r="C271" s="71" t="e">
        <f>'Matriz de riesgos Corrupción'!#REF!</f>
        <v>#REF!</v>
      </c>
      <c r="D271" s="71" t="e">
        <f>'Matriz de riesgos Corrupción'!#REF!</f>
        <v>#REF!</v>
      </c>
    </row>
    <row r="272" spans="3:4">
      <c r="C272" s="71" t="e">
        <f>'Matriz de riesgos Corrupción'!#REF!</f>
        <v>#REF!</v>
      </c>
      <c r="D272" s="71" t="e">
        <f>'Matriz de riesgos Corrupción'!#REF!</f>
        <v>#REF!</v>
      </c>
    </row>
    <row r="273" spans="3:4">
      <c r="C273" s="71" t="e">
        <f>'Matriz de riesgos Corrupción'!#REF!</f>
        <v>#REF!</v>
      </c>
      <c r="D273" s="71" t="e">
        <f>'Matriz de riesgos Corrupción'!#REF!</f>
        <v>#REF!</v>
      </c>
    </row>
    <row r="274" spans="3:4">
      <c r="C274" s="71" t="e">
        <f>'Matriz de riesgos Corrupción'!#REF!</f>
        <v>#REF!</v>
      </c>
      <c r="D274" s="71" t="e">
        <f>'Matriz de riesgos Corrupción'!#REF!</f>
        <v>#REF!</v>
      </c>
    </row>
    <row r="275" spans="3:4">
      <c r="C275" s="71" t="e">
        <f>'Matriz de riesgos Corrupción'!#REF!</f>
        <v>#REF!</v>
      </c>
      <c r="D275" s="71" t="e">
        <f>'Matriz de riesgos Corrupción'!#REF!</f>
        <v>#REF!</v>
      </c>
    </row>
    <row r="276" spans="3:4">
      <c r="C276" s="71" t="e">
        <f>'Matriz de riesgos Corrupción'!#REF!</f>
        <v>#REF!</v>
      </c>
      <c r="D276" s="71" t="e">
        <f>'Matriz de riesgos Corrupción'!#REF!</f>
        <v>#REF!</v>
      </c>
    </row>
    <row r="277" spans="3:4">
      <c r="C277" s="71" t="e">
        <f>'Matriz de riesgos Corrupción'!#REF!</f>
        <v>#REF!</v>
      </c>
      <c r="D277" s="71" t="e">
        <f>'Matriz de riesgos Corrupción'!#REF!</f>
        <v>#REF!</v>
      </c>
    </row>
    <row r="278" spans="3:4">
      <c r="C278" s="71" t="e">
        <f>'Matriz de riesgos Corrupción'!#REF!</f>
        <v>#REF!</v>
      </c>
      <c r="D278" s="71" t="e">
        <f>'Matriz de riesgos Corrupción'!#REF!</f>
        <v>#REF!</v>
      </c>
    </row>
    <row r="279" spans="3:4">
      <c r="C279" s="71" t="e">
        <f>'Matriz de riesgos Corrupción'!#REF!</f>
        <v>#REF!</v>
      </c>
      <c r="D279" s="71" t="e">
        <f>'Matriz de riesgos Corrupción'!#REF!</f>
        <v>#REF!</v>
      </c>
    </row>
    <row r="280" spans="3:4">
      <c r="C280" s="71" t="e">
        <f>'Matriz de riesgos Corrupción'!#REF!</f>
        <v>#REF!</v>
      </c>
      <c r="D280" s="71" t="e">
        <f>'Matriz de riesgos Corrupción'!#REF!</f>
        <v>#REF!</v>
      </c>
    </row>
    <row r="281" spans="3:4">
      <c r="C281" s="71" t="e">
        <f>'Matriz de riesgos Corrupción'!#REF!</f>
        <v>#REF!</v>
      </c>
      <c r="D281" s="71" t="e">
        <f>'Matriz de riesgos Corrupción'!#REF!</f>
        <v>#REF!</v>
      </c>
    </row>
    <row r="282" spans="3:4">
      <c r="C282" s="71" t="e">
        <f>'Matriz de riesgos Corrupción'!#REF!</f>
        <v>#REF!</v>
      </c>
      <c r="D282" s="71" t="e">
        <f>'Matriz de riesgos Corrupción'!#REF!</f>
        <v>#REF!</v>
      </c>
    </row>
    <row r="283" spans="3:4">
      <c r="C283" s="71" t="e">
        <f>'Matriz de riesgos Corrupción'!#REF!</f>
        <v>#REF!</v>
      </c>
      <c r="D283" s="71" t="e">
        <f>'Matriz de riesgos Corrupción'!#REF!</f>
        <v>#REF!</v>
      </c>
    </row>
    <row r="284" spans="3:4">
      <c r="C284" s="71" t="e">
        <f>'Matriz de riesgos Corrupción'!#REF!</f>
        <v>#REF!</v>
      </c>
      <c r="D284" s="71" t="e">
        <f>'Matriz de riesgos Corrupción'!#REF!</f>
        <v>#REF!</v>
      </c>
    </row>
    <row r="285" spans="3:4">
      <c r="C285" s="71" t="e">
        <f>'Matriz de riesgos Corrupción'!#REF!</f>
        <v>#REF!</v>
      </c>
      <c r="D285" s="71" t="e">
        <f>'Matriz de riesgos Corrupción'!#REF!</f>
        <v>#REF!</v>
      </c>
    </row>
    <row r="286" spans="3:4">
      <c r="C286" s="71" t="e">
        <f>'Matriz de riesgos Corrupción'!#REF!</f>
        <v>#REF!</v>
      </c>
      <c r="D286" s="71" t="e">
        <f>'Matriz de riesgos Corrupción'!#REF!</f>
        <v>#REF!</v>
      </c>
    </row>
    <row r="287" spans="3:4">
      <c r="C287" s="71" t="e">
        <f>'Matriz de riesgos Corrupción'!#REF!</f>
        <v>#REF!</v>
      </c>
      <c r="D287" s="71" t="e">
        <f>'Matriz de riesgos Corrupción'!#REF!</f>
        <v>#REF!</v>
      </c>
    </row>
    <row r="288" spans="3:4">
      <c r="C288" s="71" t="e">
        <f>'Matriz de riesgos Corrupción'!#REF!</f>
        <v>#REF!</v>
      </c>
      <c r="D288" s="71" t="e">
        <f>'Matriz de riesgos Corrupción'!#REF!</f>
        <v>#REF!</v>
      </c>
    </row>
    <row r="289" spans="3:4">
      <c r="C289" s="71" t="e">
        <f>'Matriz de riesgos Corrupción'!#REF!</f>
        <v>#REF!</v>
      </c>
      <c r="D289" s="71" t="e">
        <f>'Matriz de riesgos Corrupción'!#REF!</f>
        <v>#REF!</v>
      </c>
    </row>
    <row r="290" spans="3:4">
      <c r="C290" s="71" t="e">
        <f>'Matriz de riesgos Corrupción'!#REF!</f>
        <v>#REF!</v>
      </c>
      <c r="D290" s="71" t="e">
        <f>'Matriz de riesgos Corrupción'!#REF!</f>
        <v>#REF!</v>
      </c>
    </row>
    <row r="291" spans="3:4">
      <c r="C291" s="71" t="e">
        <f>'Matriz de riesgos Corrupción'!#REF!</f>
        <v>#REF!</v>
      </c>
      <c r="D291" s="71" t="e">
        <f>'Matriz de riesgos Corrupción'!#REF!</f>
        <v>#REF!</v>
      </c>
    </row>
    <row r="292" spans="3:4">
      <c r="C292" s="71" t="e">
        <f>'Matriz de riesgos Corrupción'!#REF!</f>
        <v>#REF!</v>
      </c>
      <c r="D292" s="71" t="e">
        <f>'Matriz de riesgos Corrupción'!#REF!</f>
        <v>#REF!</v>
      </c>
    </row>
    <row r="293" spans="3:4">
      <c r="C293" s="71" t="e">
        <f>'Matriz de riesgos Corrupción'!#REF!</f>
        <v>#REF!</v>
      </c>
      <c r="D293" s="71" t="e">
        <f>'Matriz de riesgos Corrupción'!#REF!</f>
        <v>#REF!</v>
      </c>
    </row>
    <row r="294" spans="3:4">
      <c r="C294" s="71" t="e">
        <f>'Matriz de riesgos Corrupción'!#REF!</f>
        <v>#REF!</v>
      </c>
      <c r="D294" s="71" t="e">
        <f>'Matriz de riesgos Corrupción'!#REF!</f>
        <v>#REF!</v>
      </c>
    </row>
    <row r="295" spans="3:4">
      <c r="C295" s="71" t="e">
        <f>'Matriz de riesgos Corrupción'!#REF!</f>
        <v>#REF!</v>
      </c>
      <c r="D295" s="71" t="e">
        <f>'Matriz de riesgos Corrupción'!#REF!</f>
        <v>#REF!</v>
      </c>
    </row>
    <row r="296" spans="3:4">
      <c r="C296" s="71" t="e">
        <f>'Matriz de riesgos Corrupción'!#REF!</f>
        <v>#REF!</v>
      </c>
      <c r="D296" s="71" t="e">
        <f>'Matriz de riesgos Corrupción'!#REF!</f>
        <v>#REF!</v>
      </c>
    </row>
    <row r="297" spans="3:4">
      <c r="C297" s="71" t="e">
        <f>'Matriz de riesgos Corrupción'!#REF!</f>
        <v>#REF!</v>
      </c>
      <c r="D297" s="71" t="e">
        <f>'Matriz de riesgos Corrupción'!#REF!</f>
        <v>#REF!</v>
      </c>
    </row>
    <row r="298" spans="3:4">
      <c r="C298" s="71" t="e">
        <f>'Matriz de riesgos Corrupción'!#REF!</f>
        <v>#REF!</v>
      </c>
      <c r="D298" s="71" t="e">
        <f>'Matriz de riesgos Corrupción'!#REF!</f>
        <v>#REF!</v>
      </c>
    </row>
    <row r="299" spans="3:4">
      <c r="C299" s="71" t="e">
        <f>'Matriz de riesgos Corrupción'!#REF!</f>
        <v>#REF!</v>
      </c>
      <c r="D299" s="71" t="e">
        <f>'Matriz de riesgos Corrupción'!#REF!</f>
        <v>#REF!</v>
      </c>
    </row>
    <row r="300" spans="3:4">
      <c r="C300" s="71" t="e">
        <f>'Matriz de riesgos Corrupción'!#REF!</f>
        <v>#REF!</v>
      </c>
      <c r="D300" s="71" t="e">
        <f>'Matriz de riesgos Corrupción'!#REF!</f>
        <v>#REF!</v>
      </c>
    </row>
    <row r="301" spans="3:4">
      <c r="C301" s="71" t="e">
        <f>'Matriz de riesgos Corrupción'!#REF!</f>
        <v>#REF!</v>
      </c>
      <c r="D301" s="71" t="e">
        <f>'Matriz de riesgos Corrupción'!#REF!</f>
        <v>#REF!</v>
      </c>
    </row>
    <row r="302" spans="3:4">
      <c r="C302" s="71" t="e">
        <f>'Matriz de riesgos Corrupción'!#REF!</f>
        <v>#REF!</v>
      </c>
      <c r="D302" s="71" t="e">
        <f>'Matriz de riesgos Corrupción'!#REF!</f>
        <v>#REF!</v>
      </c>
    </row>
    <row r="303" spans="3:4">
      <c r="C303" s="71" t="e">
        <f>'Matriz de riesgos Corrupción'!#REF!</f>
        <v>#REF!</v>
      </c>
      <c r="D303" s="71" t="e">
        <f>'Matriz de riesgos Corrupción'!#REF!</f>
        <v>#REF!</v>
      </c>
    </row>
    <row r="304" spans="3:4">
      <c r="C304" s="71" t="e">
        <f>'Matriz de riesgos Corrupción'!#REF!</f>
        <v>#REF!</v>
      </c>
      <c r="D304" s="71" t="e">
        <f>'Matriz de riesgos Corrupción'!#REF!</f>
        <v>#REF!</v>
      </c>
    </row>
    <row r="305" spans="3:4">
      <c r="C305" s="71" t="e">
        <f>'Matriz de riesgos Corrupción'!#REF!</f>
        <v>#REF!</v>
      </c>
      <c r="D305" s="71" t="e">
        <f>'Matriz de riesgos Corrupción'!#REF!</f>
        <v>#REF!</v>
      </c>
    </row>
    <row r="306" spans="3:4">
      <c r="C306" s="71" t="e">
        <f>'Matriz de riesgos Corrupción'!#REF!</f>
        <v>#REF!</v>
      </c>
      <c r="D306" s="71" t="e">
        <f>'Matriz de riesgos Corrupción'!#REF!</f>
        <v>#REF!</v>
      </c>
    </row>
    <row r="307" spans="3:4">
      <c r="C307" s="71" t="e">
        <f>'Matriz de riesgos Corrupción'!#REF!</f>
        <v>#REF!</v>
      </c>
      <c r="D307" s="71" t="e">
        <f>'Matriz de riesgos Corrupción'!#REF!</f>
        <v>#REF!</v>
      </c>
    </row>
    <row r="308" spans="3:4">
      <c r="C308" s="71" t="e">
        <f>'Matriz de riesgos Corrupción'!#REF!</f>
        <v>#REF!</v>
      </c>
      <c r="D308" s="71" t="e">
        <f>'Matriz de riesgos Corrupción'!#REF!</f>
        <v>#REF!</v>
      </c>
    </row>
    <row r="309" spans="3:4">
      <c r="C309" s="71" t="e">
        <f>'Matriz de riesgos Corrupción'!#REF!</f>
        <v>#REF!</v>
      </c>
      <c r="D309" s="71" t="e">
        <f>'Matriz de riesgos Corrupción'!#REF!</f>
        <v>#REF!</v>
      </c>
    </row>
    <row r="310" spans="3:4">
      <c r="C310" s="71" t="e">
        <f>'Matriz de riesgos Corrupción'!#REF!</f>
        <v>#REF!</v>
      </c>
      <c r="D310" s="71" t="e">
        <f>'Matriz de riesgos Corrupción'!#REF!</f>
        <v>#REF!</v>
      </c>
    </row>
    <row r="311" spans="3:4">
      <c r="C311" s="71" t="e">
        <f>'Matriz de riesgos Corrupción'!#REF!</f>
        <v>#REF!</v>
      </c>
      <c r="D311" s="71" t="e">
        <f>'Matriz de riesgos Corrupción'!#REF!</f>
        <v>#REF!</v>
      </c>
    </row>
    <row r="312" spans="3:4">
      <c r="C312" s="71" t="e">
        <f>'Matriz de riesgos Corrupción'!#REF!</f>
        <v>#REF!</v>
      </c>
      <c r="D312" s="71" t="e">
        <f>'Matriz de riesgos Corrupción'!#REF!</f>
        <v>#REF!</v>
      </c>
    </row>
    <row r="313" spans="3:4">
      <c r="C313" s="71" t="e">
        <f>'Matriz de riesgos Corrupción'!#REF!</f>
        <v>#REF!</v>
      </c>
      <c r="D313" s="71" t="e">
        <f>'Matriz de riesgos Corrupción'!#REF!</f>
        <v>#REF!</v>
      </c>
    </row>
    <row r="314" spans="3:4">
      <c r="C314" s="71" t="e">
        <f>'Matriz de riesgos Corrupción'!#REF!</f>
        <v>#REF!</v>
      </c>
      <c r="D314" s="71" t="e">
        <f>'Matriz de riesgos Corrupción'!#REF!</f>
        <v>#REF!</v>
      </c>
    </row>
    <row r="315" spans="3:4">
      <c r="C315" s="71" t="e">
        <f>'Matriz de riesgos Corrupción'!#REF!</f>
        <v>#REF!</v>
      </c>
      <c r="D315" s="71" t="e">
        <f>'Matriz de riesgos Corrupción'!#REF!</f>
        <v>#REF!</v>
      </c>
    </row>
    <row r="316" spans="3:4">
      <c r="C316" s="71" t="e">
        <f>'Matriz de riesgos Corrupción'!#REF!</f>
        <v>#REF!</v>
      </c>
      <c r="D316" s="71" t="e">
        <f>'Matriz de riesgos Corrupción'!#REF!</f>
        <v>#REF!</v>
      </c>
    </row>
    <row r="317" spans="3:4">
      <c r="C317" s="71" t="e">
        <f>'Matriz de riesgos Corrupción'!#REF!</f>
        <v>#REF!</v>
      </c>
      <c r="D317" s="71" t="e">
        <f>'Matriz de riesgos Corrupción'!#REF!</f>
        <v>#REF!</v>
      </c>
    </row>
    <row r="318" spans="3:4">
      <c r="C318" s="71" t="e">
        <f>'Matriz de riesgos Corrupción'!#REF!</f>
        <v>#REF!</v>
      </c>
      <c r="D318" s="71" t="e">
        <f>'Matriz de riesgos Corrupción'!#REF!</f>
        <v>#REF!</v>
      </c>
    </row>
    <row r="319" spans="3:4">
      <c r="C319" s="71" t="e">
        <f>'Matriz de riesgos Corrupción'!#REF!</f>
        <v>#REF!</v>
      </c>
      <c r="D319" s="71" t="e">
        <f>'Matriz de riesgos Corrupción'!#REF!</f>
        <v>#REF!</v>
      </c>
    </row>
    <row r="320" spans="3:4">
      <c r="C320" s="71" t="e">
        <f>'Matriz de riesgos Corrupción'!#REF!</f>
        <v>#REF!</v>
      </c>
      <c r="D320" s="71" t="e">
        <f>'Matriz de riesgos Corrupción'!#REF!</f>
        <v>#REF!</v>
      </c>
    </row>
    <row r="321" spans="3:4">
      <c r="C321" s="71" t="e">
        <f>'Matriz de riesgos Corrupción'!#REF!</f>
        <v>#REF!</v>
      </c>
      <c r="D321" s="71" t="e">
        <f>'Matriz de riesgos Corrupción'!#REF!</f>
        <v>#REF!</v>
      </c>
    </row>
    <row r="322" spans="3:4">
      <c r="C322" s="71" t="e">
        <f>'Matriz de riesgos Corrupción'!#REF!</f>
        <v>#REF!</v>
      </c>
      <c r="D322" s="71" t="e">
        <f>'Matriz de riesgos Corrupción'!#REF!</f>
        <v>#REF!</v>
      </c>
    </row>
    <row r="323" spans="3:4">
      <c r="C323" s="71" t="e">
        <f>'Matriz de riesgos Corrupción'!#REF!</f>
        <v>#REF!</v>
      </c>
      <c r="D323" s="71" t="e">
        <f>'Matriz de riesgos Corrupción'!#REF!</f>
        <v>#REF!</v>
      </c>
    </row>
    <row r="324" spans="3:4">
      <c r="C324" s="71" t="e">
        <f>'Matriz de riesgos Corrupción'!#REF!</f>
        <v>#REF!</v>
      </c>
      <c r="D324" s="71" t="e">
        <f>'Matriz de riesgos Corrupción'!#REF!</f>
        <v>#REF!</v>
      </c>
    </row>
    <row r="325" spans="3:4">
      <c r="C325" s="71" t="e">
        <f>'Matriz de riesgos Corrupción'!#REF!</f>
        <v>#REF!</v>
      </c>
      <c r="D325" s="71" t="e">
        <f>'Matriz de riesgos Corrupción'!#REF!</f>
        <v>#REF!</v>
      </c>
    </row>
    <row r="326" spans="3:4">
      <c r="C326" s="71" t="e">
        <f>'Matriz de riesgos Corrupción'!#REF!</f>
        <v>#REF!</v>
      </c>
      <c r="D326" s="71" t="e">
        <f>'Matriz de riesgos Corrupción'!#REF!</f>
        <v>#REF!</v>
      </c>
    </row>
    <row r="327" spans="3:4">
      <c r="C327" s="71" t="e">
        <f>'Matriz de riesgos Corrupción'!#REF!</f>
        <v>#REF!</v>
      </c>
      <c r="D327" s="71" t="e">
        <f>'Matriz de riesgos Corrupción'!#REF!</f>
        <v>#REF!</v>
      </c>
    </row>
    <row r="328" spans="3:4">
      <c r="C328" s="71" t="e">
        <f>'Matriz de riesgos Corrupción'!#REF!</f>
        <v>#REF!</v>
      </c>
      <c r="D328" s="71" t="e">
        <f>'Matriz de riesgos Corrupción'!#REF!</f>
        <v>#REF!</v>
      </c>
    </row>
    <row r="329" spans="3:4">
      <c r="C329" s="71" t="e">
        <f>'Matriz de riesgos Corrupción'!#REF!</f>
        <v>#REF!</v>
      </c>
      <c r="D329" s="71" t="e">
        <f>'Matriz de riesgos Corrupción'!#REF!</f>
        <v>#REF!</v>
      </c>
    </row>
    <row r="330" spans="3:4">
      <c r="C330" s="71" t="e">
        <f>'Matriz de riesgos Corrupción'!#REF!</f>
        <v>#REF!</v>
      </c>
      <c r="D330" s="71" t="e">
        <f>'Matriz de riesgos Corrupción'!#REF!</f>
        <v>#REF!</v>
      </c>
    </row>
    <row r="331" spans="3:4">
      <c r="C331" s="71" t="e">
        <f>'Matriz de riesgos Corrupción'!#REF!</f>
        <v>#REF!</v>
      </c>
      <c r="D331" s="71" t="e">
        <f>'Matriz de riesgos Corrupción'!#REF!</f>
        <v>#REF!</v>
      </c>
    </row>
    <row r="332" spans="3:4">
      <c r="C332" s="71" t="e">
        <f>'Matriz de riesgos Corrupción'!#REF!</f>
        <v>#REF!</v>
      </c>
      <c r="D332" s="71" t="e">
        <f>'Matriz de riesgos Corrupción'!#REF!</f>
        <v>#REF!</v>
      </c>
    </row>
    <row r="333" spans="3:4">
      <c r="C333" s="71" t="e">
        <f>'Matriz de riesgos Corrupción'!#REF!</f>
        <v>#REF!</v>
      </c>
      <c r="D333" s="71" t="e">
        <f>'Matriz de riesgos Corrupción'!#REF!</f>
        <v>#REF!</v>
      </c>
    </row>
    <row r="334" spans="3:4">
      <c r="C334" s="71" t="e">
        <f>'Matriz de riesgos Corrupción'!#REF!</f>
        <v>#REF!</v>
      </c>
      <c r="D334" s="71" t="e">
        <f>'Matriz de riesgos Corrupción'!#REF!</f>
        <v>#REF!</v>
      </c>
    </row>
    <row r="335" spans="3:4">
      <c r="C335" s="71" t="e">
        <f>'Matriz de riesgos Corrupción'!#REF!</f>
        <v>#REF!</v>
      </c>
      <c r="D335" s="71" t="e">
        <f>'Matriz de riesgos Corrupción'!#REF!</f>
        <v>#REF!</v>
      </c>
    </row>
    <row r="336" spans="3:4">
      <c r="C336" s="71" t="e">
        <f>'Matriz de riesgos Corrupción'!#REF!</f>
        <v>#REF!</v>
      </c>
      <c r="D336" s="71" t="e">
        <f>'Matriz de riesgos Corrupción'!#REF!</f>
        <v>#REF!</v>
      </c>
    </row>
    <row r="337" spans="3:4">
      <c r="C337" s="71" t="e">
        <f>'Matriz de riesgos Corrupción'!#REF!</f>
        <v>#REF!</v>
      </c>
      <c r="D337" s="71" t="e">
        <f>'Matriz de riesgos Corrupción'!#REF!</f>
        <v>#REF!</v>
      </c>
    </row>
    <row r="338" spans="3:4">
      <c r="C338" s="71" t="e">
        <f>'Matriz de riesgos Corrupción'!#REF!</f>
        <v>#REF!</v>
      </c>
      <c r="D338" s="71" t="e">
        <f>'Matriz de riesgos Corrupción'!#REF!</f>
        <v>#REF!</v>
      </c>
    </row>
    <row r="339" spans="3:4">
      <c r="C339" s="71" t="e">
        <f>'Matriz de riesgos Corrupción'!#REF!</f>
        <v>#REF!</v>
      </c>
      <c r="D339" s="71" t="e">
        <f>'Matriz de riesgos Corrupción'!#REF!</f>
        <v>#REF!</v>
      </c>
    </row>
    <row r="340" spans="3:4">
      <c r="C340" s="71" t="e">
        <f>'Matriz de riesgos Corrupción'!#REF!</f>
        <v>#REF!</v>
      </c>
      <c r="D340" s="71" t="e">
        <f>'Matriz de riesgos Corrupción'!#REF!</f>
        <v>#REF!</v>
      </c>
    </row>
    <row r="341" spans="3:4">
      <c r="C341" s="71" t="e">
        <f>'Matriz de riesgos Corrupción'!#REF!</f>
        <v>#REF!</v>
      </c>
      <c r="D341" s="71" t="e">
        <f>'Matriz de riesgos Corrupción'!#REF!</f>
        <v>#REF!</v>
      </c>
    </row>
    <row r="342" spans="3:4">
      <c r="C342" s="71" t="e">
        <f>'Matriz de riesgos Corrupción'!#REF!</f>
        <v>#REF!</v>
      </c>
      <c r="D342" s="71" t="e">
        <f>'Matriz de riesgos Corrupción'!#REF!</f>
        <v>#REF!</v>
      </c>
    </row>
    <row r="343" spans="3:4">
      <c r="C343" s="71" t="e">
        <f>'Matriz de riesgos Corrupción'!#REF!</f>
        <v>#REF!</v>
      </c>
      <c r="D343" s="71" t="e">
        <f>'Matriz de riesgos Corrupción'!#REF!</f>
        <v>#REF!</v>
      </c>
    </row>
    <row r="344" spans="3:4">
      <c r="C344" s="71" t="e">
        <f>'Matriz de riesgos Corrupción'!#REF!</f>
        <v>#REF!</v>
      </c>
      <c r="D344" s="71" t="e">
        <f>'Matriz de riesgos Corrupción'!#REF!</f>
        <v>#REF!</v>
      </c>
    </row>
    <row r="345" spans="3:4">
      <c r="C345" s="71" t="e">
        <f>'Matriz de riesgos Corrupción'!#REF!</f>
        <v>#REF!</v>
      </c>
      <c r="D345" s="71" t="e">
        <f>'Matriz de riesgos Corrupción'!#REF!</f>
        <v>#REF!</v>
      </c>
    </row>
    <row r="346" spans="3:4">
      <c r="C346" s="71" t="e">
        <f>'Matriz de riesgos Corrupción'!#REF!</f>
        <v>#REF!</v>
      </c>
      <c r="D346" s="71" t="e">
        <f>'Matriz de riesgos Corrupción'!#REF!</f>
        <v>#REF!</v>
      </c>
    </row>
    <row r="347" spans="3:4">
      <c r="C347" s="71" t="e">
        <f>'Matriz de riesgos Corrupción'!#REF!</f>
        <v>#REF!</v>
      </c>
      <c r="D347" s="71" t="e">
        <f>'Matriz de riesgos Corrupción'!#REF!</f>
        <v>#REF!</v>
      </c>
    </row>
    <row r="348" spans="3:4">
      <c r="C348" s="71" t="e">
        <f>'Matriz de riesgos Corrupción'!#REF!</f>
        <v>#REF!</v>
      </c>
      <c r="D348" s="71" t="e">
        <f>'Matriz de riesgos Corrupción'!#REF!</f>
        <v>#REF!</v>
      </c>
    </row>
    <row r="349" spans="3:4">
      <c r="C349" s="71" t="e">
        <f>'Matriz de riesgos Corrupción'!#REF!</f>
        <v>#REF!</v>
      </c>
      <c r="D349" s="71" t="e">
        <f>'Matriz de riesgos Corrupción'!#REF!</f>
        <v>#REF!</v>
      </c>
    </row>
    <row r="350" spans="3:4">
      <c r="C350" s="71" t="e">
        <f>'Matriz de riesgos Corrupción'!#REF!</f>
        <v>#REF!</v>
      </c>
      <c r="D350" s="71" t="e">
        <f>'Matriz de riesgos Corrupción'!#REF!</f>
        <v>#REF!</v>
      </c>
    </row>
    <row r="351" spans="3:4">
      <c r="C351" s="71" t="e">
        <f>'Matriz de riesgos Corrupción'!#REF!</f>
        <v>#REF!</v>
      </c>
      <c r="D351" s="71" t="e">
        <f>'Matriz de riesgos Corrupción'!#REF!</f>
        <v>#REF!</v>
      </c>
    </row>
    <row r="352" spans="3:4">
      <c r="C352" s="71" t="e">
        <f>'Matriz de riesgos Corrupción'!#REF!</f>
        <v>#REF!</v>
      </c>
      <c r="D352" s="71" t="e">
        <f>'Matriz de riesgos Corrupción'!#REF!</f>
        <v>#REF!</v>
      </c>
    </row>
    <row r="353" spans="3:4">
      <c r="C353" s="71" t="e">
        <f>'Matriz de riesgos Corrupción'!#REF!</f>
        <v>#REF!</v>
      </c>
      <c r="D353" s="71" t="e">
        <f>'Matriz de riesgos Corrupción'!#REF!</f>
        <v>#REF!</v>
      </c>
    </row>
    <row r="354" spans="3:4">
      <c r="C354" s="71" t="e">
        <f>'Matriz de riesgos Corrupción'!#REF!</f>
        <v>#REF!</v>
      </c>
      <c r="D354" s="71" t="e">
        <f>'Matriz de riesgos Corrupción'!#REF!</f>
        <v>#REF!</v>
      </c>
    </row>
    <row r="355" spans="3:4">
      <c r="C355" s="71" t="e">
        <f>'Matriz de riesgos Corrupción'!#REF!</f>
        <v>#REF!</v>
      </c>
      <c r="D355" s="71" t="e">
        <f>'Matriz de riesgos Corrupción'!#REF!</f>
        <v>#REF!</v>
      </c>
    </row>
    <row r="356" spans="3:4">
      <c r="C356" s="71" t="e">
        <f>'Matriz de riesgos Corrupción'!#REF!</f>
        <v>#REF!</v>
      </c>
      <c r="D356" s="71" t="e">
        <f>'Matriz de riesgos Corrupción'!#REF!</f>
        <v>#REF!</v>
      </c>
    </row>
    <row r="357" spans="3:4">
      <c r="C357" s="71" t="e">
        <f>'Matriz de riesgos Corrupción'!#REF!</f>
        <v>#REF!</v>
      </c>
      <c r="D357" s="71" t="e">
        <f>'Matriz de riesgos Corrupción'!#REF!</f>
        <v>#REF!</v>
      </c>
    </row>
    <row r="358" spans="3:4">
      <c r="C358" s="71" t="e">
        <f>'Matriz de riesgos Corrupción'!#REF!</f>
        <v>#REF!</v>
      </c>
      <c r="D358" s="71" t="e">
        <f>'Matriz de riesgos Corrupción'!#REF!</f>
        <v>#REF!</v>
      </c>
    </row>
    <row r="359" spans="3:4">
      <c r="C359" s="71" t="e">
        <f>'Matriz de riesgos Corrupción'!#REF!</f>
        <v>#REF!</v>
      </c>
      <c r="D359" s="71" t="e">
        <f>'Matriz de riesgos Corrupción'!#REF!</f>
        <v>#REF!</v>
      </c>
    </row>
    <row r="360" spans="3:4">
      <c r="C360" s="71" t="e">
        <f>'Matriz de riesgos Corrupción'!#REF!</f>
        <v>#REF!</v>
      </c>
      <c r="D360" s="71" t="e">
        <f>'Matriz de riesgos Corrupción'!#REF!</f>
        <v>#REF!</v>
      </c>
    </row>
    <row r="361" spans="3:4">
      <c r="C361" s="71" t="e">
        <f>'Matriz de riesgos Corrupción'!#REF!</f>
        <v>#REF!</v>
      </c>
      <c r="D361" s="71" t="e">
        <f>'Matriz de riesgos Corrupción'!#REF!</f>
        <v>#REF!</v>
      </c>
    </row>
    <row r="362" spans="3:4">
      <c r="C362" s="71" t="e">
        <f>'Matriz de riesgos Corrupción'!#REF!</f>
        <v>#REF!</v>
      </c>
      <c r="D362" s="71" t="e">
        <f>'Matriz de riesgos Corrupción'!#REF!</f>
        <v>#REF!</v>
      </c>
    </row>
    <row r="363" spans="3:4">
      <c r="C363" s="71" t="e">
        <f>'Matriz de riesgos Corrupción'!#REF!</f>
        <v>#REF!</v>
      </c>
      <c r="D363" s="71" t="e">
        <f>'Matriz de riesgos Corrupción'!#REF!</f>
        <v>#REF!</v>
      </c>
    </row>
    <row r="364" spans="3:4">
      <c r="C364" s="71" t="e">
        <f>'Matriz de riesgos Corrupción'!#REF!</f>
        <v>#REF!</v>
      </c>
      <c r="D364" s="71" t="e">
        <f>'Matriz de riesgos Corrupción'!#REF!</f>
        <v>#REF!</v>
      </c>
    </row>
    <row r="365" spans="3:4">
      <c r="C365" s="71" t="e">
        <f>'Matriz de riesgos Corrupción'!#REF!</f>
        <v>#REF!</v>
      </c>
      <c r="D365" s="71" t="e">
        <f>'Matriz de riesgos Corrupción'!#REF!</f>
        <v>#REF!</v>
      </c>
    </row>
    <row r="366" spans="3:4">
      <c r="C366" s="71" t="e">
        <f>'Matriz de riesgos Corrupción'!#REF!</f>
        <v>#REF!</v>
      </c>
      <c r="D366" s="71" t="e">
        <f>'Matriz de riesgos Corrupción'!#REF!</f>
        <v>#REF!</v>
      </c>
    </row>
    <row r="367" spans="3:4">
      <c r="C367" s="71" t="e">
        <f>'Matriz de riesgos Corrupción'!#REF!</f>
        <v>#REF!</v>
      </c>
      <c r="D367" s="71" t="e">
        <f>'Matriz de riesgos Corrupción'!#REF!</f>
        <v>#REF!</v>
      </c>
    </row>
    <row r="368" spans="3:4">
      <c r="C368" s="71" t="e">
        <f>'Matriz de riesgos Corrupción'!#REF!</f>
        <v>#REF!</v>
      </c>
      <c r="D368" s="71" t="e">
        <f>'Matriz de riesgos Corrupción'!#REF!</f>
        <v>#REF!</v>
      </c>
    </row>
    <row r="369" spans="3:4">
      <c r="C369" s="71" t="e">
        <f>'Matriz de riesgos Corrupción'!#REF!</f>
        <v>#REF!</v>
      </c>
      <c r="D369" s="71" t="e">
        <f>'Matriz de riesgos Corrupción'!#REF!</f>
        <v>#REF!</v>
      </c>
    </row>
    <row r="370" spans="3:4">
      <c r="C370" s="71" t="e">
        <f>'Matriz de riesgos Corrupción'!#REF!</f>
        <v>#REF!</v>
      </c>
      <c r="D370" s="71" t="e">
        <f>'Matriz de riesgos Corrupción'!#REF!</f>
        <v>#REF!</v>
      </c>
    </row>
    <row r="371" spans="3:4">
      <c r="C371" s="71" t="e">
        <f>'Matriz de riesgos Corrupción'!#REF!</f>
        <v>#REF!</v>
      </c>
      <c r="D371" s="71" t="e">
        <f>'Matriz de riesgos Corrupción'!#REF!</f>
        <v>#REF!</v>
      </c>
    </row>
    <row r="372" spans="3:4">
      <c r="C372" s="71" t="e">
        <f>'Matriz de riesgos Corrupción'!#REF!</f>
        <v>#REF!</v>
      </c>
      <c r="D372" s="71" t="e">
        <f>'Matriz de riesgos Corrupción'!#REF!</f>
        <v>#REF!</v>
      </c>
    </row>
    <row r="373" spans="3:4">
      <c r="C373" s="71" t="e">
        <f>'Matriz de riesgos Corrupción'!#REF!</f>
        <v>#REF!</v>
      </c>
      <c r="D373" s="71" t="e">
        <f>'Matriz de riesgos Corrupción'!#REF!</f>
        <v>#REF!</v>
      </c>
    </row>
    <row r="374" spans="3:4">
      <c r="C374" s="71" t="e">
        <f>'Matriz de riesgos Corrupción'!#REF!</f>
        <v>#REF!</v>
      </c>
      <c r="D374" s="71" t="e">
        <f>'Matriz de riesgos Corrupción'!#REF!</f>
        <v>#REF!</v>
      </c>
    </row>
    <row r="375" spans="3:4">
      <c r="C375" s="71" t="e">
        <f>'Matriz de riesgos Corrupción'!#REF!</f>
        <v>#REF!</v>
      </c>
      <c r="D375" s="71" t="e">
        <f>'Matriz de riesgos Corrupción'!#REF!</f>
        <v>#REF!</v>
      </c>
    </row>
    <row r="376" spans="3:4">
      <c r="C376" s="71" t="e">
        <f>'Matriz de riesgos Corrupción'!#REF!</f>
        <v>#REF!</v>
      </c>
      <c r="D376" s="71" t="e">
        <f>'Matriz de riesgos Corrupción'!#REF!</f>
        <v>#REF!</v>
      </c>
    </row>
    <row r="377" spans="3:4">
      <c r="C377" s="71" t="e">
        <f>'Matriz de riesgos Corrupción'!#REF!</f>
        <v>#REF!</v>
      </c>
      <c r="D377" s="71" t="e">
        <f>'Matriz de riesgos Corrupción'!#REF!</f>
        <v>#REF!</v>
      </c>
    </row>
    <row r="378" spans="3:4">
      <c r="C378" s="71" t="e">
        <f>'Matriz de riesgos Corrupción'!#REF!</f>
        <v>#REF!</v>
      </c>
      <c r="D378" s="71" t="e">
        <f>'Matriz de riesgos Corrupción'!#REF!</f>
        <v>#REF!</v>
      </c>
    </row>
    <row r="379" spans="3:4">
      <c r="C379" s="71" t="e">
        <f>'Matriz de riesgos Corrupción'!#REF!</f>
        <v>#REF!</v>
      </c>
      <c r="D379" s="71" t="e">
        <f>'Matriz de riesgos Corrupción'!#REF!</f>
        <v>#REF!</v>
      </c>
    </row>
    <row r="380" spans="3:4">
      <c r="C380" s="71" t="e">
        <f>'Matriz de riesgos Corrupción'!#REF!</f>
        <v>#REF!</v>
      </c>
      <c r="D380" s="71" t="e">
        <f>'Matriz de riesgos Corrupción'!#REF!</f>
        <v>#REF!</v>
      </c>
    </row>
    <row r="381" spans="3:4">
      <c r="C381" s="71" t="e">
        <f>'Matriz de riesgos Corrupción'!#REF!</f>
        <v>#REF!</v>
      </c>
      <c r="D381" s="71" t="e">
        <f>'Matriz de riesgos Corrupción'!#REF!</f>
        <v>#REF!</v>
      </c>
    </row>
    <row r="382" spans="3:4">
      <c r="C382" s="71" t="e">
        <f>'Matriz de riesgos Corrupción'!#REF!</f>
        <v>#REF!</v>
      </c>
      <c r="D382" s="71" t="e">
        <f>'Matriz de riesgos Corrupción'!#REF!</f>
        <v>#REF!</v>
      </c>
    </row>
    <row r="383" spans="3:4">
      <c r="C383" s="71" t="e">
        <f>'Matriz de riesgos Corrupción'!#REF!</f>
        <v>#REF!</v>
      </c>
      <c r="D383" s="71" t="e">
        <f>'Matriz de riesgos Corrupción'!#REF!</f>
        <v>#REF!</v>
      </c>
    </row>
    <row r="384" spans="3:4">
      <c r="C384" s="71" t="e">
        <f>'Matriz de riesgos Corrupción'!#REF!</f>
        <v>#REF!</v>
      </c>
      <c r="D384" s="71" t="e">
        <f>'Matriz de riesgos Corrupción'!#REF!</f>
        <v>#REF!</v>
      </c>
    </row>
    <row r="385" spans="3:4">
      <c r="C385" s="71" t="e">
        <f>'Matriz de riesgos Corrupción'!#REF!</f>
        <v>#REF!</v>
      </c>
      <c r="D385" s="71" t="e">
        <f>'Matriz de riesgos Corrupción'!#REF!</f>
        <v>#REF!</v>
      </c>
    </row>
    <row r="386" spans="3:4">
      <c r="C386" s="71" t="e">
        <f>'Matriz de riesgos Corrupción'!#REF!</f>
        <v>#REF!</v>
      </c>
      <c r="D386" s="71" t="e">
        <f>'Matriz de riesgos Corrupción'!#REF!</f>
        <v>#REF!</v>
      </c>
    </row>
    <row r="387" spans="3:4">
      <c r="C387" s="71" t="e">
        <f>'Matriz de riesgos Corrupción'!#REF!</f>
        <v>#REF!</v>
      </c>
      <c r="D387" s="71" t="e">
        <f>'Matriz de riesgos Corrupción'!#REF!</f>
        <v>#REF!</v>
      </c>
    </row>
    <row r="388" spans="3:4">
      <c r="C388" s="71" t="e">
        <f>'Matriz de riesgos Corrupción'!#REF!</f>
        <v>#REF!</v>
      </c>
      <c r="D388" s="71" t="e">
        <f>'Matriz de riesgos Corrupción'!#REF!</f>
        <v>#REF!</v>
      </c>
    </row>
    <row r="389" spans="3:4">
      <c r="C389" s="71" t="e">
        <f>'Matriz de riesgos Corrupción'!#REF!</f>
        <v>#REF!</v>
      </c>
      <c r="D389" s="71" t="e">
        <f>'Matriz de riesgos Corrupción'!#REF!</f>
        <v>#REF!</v>
      </c>
    </row>
    <row r="390" spans="3:4">
      <c r="C390" s="71" t="e">
        <f>'Matriz de riesgos Corrupción'!#REF!</f>
        <v>#REF!</v>
      </c>
      <c r="D390" s="71" t="e">
        <f>'Matriz de riesgos Corrupción'!#REF!</f>
        <v>#REF!</v>
      </c>
    </row>
    <row r="391" spans="3:4">
      <c r="C391" s="71" t="e">
        <f>'Matriz de riesgos Corrupción'!#REF!</f>
        <v>#REF!</v>
      </c>
      <c r="D391" s="71" t="e">
        <f>'Matriz de riesgos Corrupción'!#REF!</f>
        <v>#REF!</v>
      </c>
    </row>
    <row r="392" spans="3:4">
      <c r="C392" s="71" t="e">
        <f>'Matriz de riesgos Corrupción'!#REF!</f>
        <v>#REF!</v>
      </c>
      <c r="D392" s="71" t="e">
        <f>'Matriz de riesgos Corrupción'!#REF!</f>
        <v>#REF!</v>
      </c>
    </row>
    <row r="393" spans="3:4">
      <c r="C393" s="71" t="e">
        <f>'Matriz de riesgos Corrupción'!#REF!</f>
        <v>#REF!</v>
      </c>
      <c r="D393" s="71" t="e">
        <f>'Matriz de riesgos Corrupción'!#REF!</f>
        <v>#REF!</v>
      </c>
    </row>
    <row r="394" spans="3:4">
      <c r="C394" s="71" t="e">
        <f>'Matriz de riesgos Corrupción'!#REF!</f>
        <v>#REF!</v>
      </c>
      <c r="D394" s="71" t="e">
        <f>'Matriz de riesgos Corrupción'!#REF!</f>
        <v>#REF!</v>
      </c>
    </row>
    <row r="395" spans="3:4">
      <c r="C395" s="71" t="e">
        <f>'Matriz de riesgos Corrupción'!#REF!</f>
        <v>#REF!</v>
      </c>
      <c r="D395" s="71" t="e">
        <f>'Matriz de riesgos Corrupción'!#REF!</f>
        <v>#REF!</v>
      </c>
    </row>
    <row r="396" spans="3:4">
      <c r="C396" s="71" t="e">
        <f>'Matriz de riesgos Corrupción'!#REF!</f>
        <v>#REF!</v>
      </c>
      <c r="D396" s="71" t="e">
        <f>'Matriz de riesgos Corrupción'!#REF!</f>
        <v>#REF!</v>
      </c>
    </row>
    <row r="397" spans="3:4">
      <c r="C397" s="71" t="e">
        <f>'Matriz de riesgos Corrupción'!#REF!</f>
        <v>#REF!</v>
      </c>
      <c r="D397" s="71" t="e">
        <f>'Matriz de riesgos Corrupción'!#REF!</f>
        <v>#REF!</v>
      </c>
    </row>
    <row r="398" spans="3:4">
      <c r="C398" s="71" t="e">
        <f>'Matriz de riesgos Corrupción'!#REF!</f>
        <v>#REF!</v>
      </c>
      <c r="D398" s="71" t="e">
        <f>'Matriz de riesgos Corrupción'!#REF!</f>
        <v>#REF!</v>
      </c>
    </row>
    <row r="399" spans="3:4">
      <c r="C399" s="71" t="e">
        <f>'Matriz de riesgos Corrupción'!#REF!</f>
        <v>#REF!</v>
      </c>
      <c r="D399" s="71" t="e">
        <f>'Matriz de riesgos Corrupción'!#REF!</f>
        <v>#REF!</v>
      </c>
    </row>
    <row r="400" spans="3:4">
      <c r="C400" s="71" t="e">
        <f>'Matriz de riesgos Corrupción'!#REF!</f>
        <v>#REF!</v>
      </c>
      <c r="D400" s="71" t="e">
        <f>'Matriz de riesgos Corrupción'!#REF!</f>
        <v>#REF!</v>
      </c>
    </row>
    <row r="401" spans="3:4">
      <c r="C401" s="71" t="e">
        <f>'Matriz de riesgos Corrupción'!#REF!</f>
        <v>#REF!</v>
      </c>
      <c r="D401" s="71" t="e">
        <f>'Matriz de riesgos Corrupción'!#REF!</f>
        <v>#REF!</v>
      </c>
    </row>
    <row r="402" spans="3:4">
      <c r="C402" s="71" t="e">
        <f>'Matriz de riesgos Corrupción'!#REF!</f>
        <v>#REF!</v>
      </c>
      <c r="D402" s="71" t="e">
        <f>'Matriz de riesgos Corrupción'!#REF!</f>
        <v>#REF!</v>
      </c>
    </row>
    <row r="403" spans="3:4">
      <c r="C403" s="71" t="e">
        <f>'Matriz de riesgos Corrupción'!#REF!</f>
        <v>#REF!</v>
      </c>
      <c r="D403" s="71" t="e">
        <f>'Matriz de riesgos Corrupción'!#REF!</f>
        <v>#REF!</v>
      </c>
    </row>
    <row r="404" spans="3:4">
      <c r="C404" s="71" t="e">
        <f>'Matriz de riesgos Corrupción'!#REF!</f>
        <v>#REF!</v>
      </c>
      <c r="D404" s="71" t="e">
        <f>'Matriz de riesgos Corrupción'!#REF!</f>
        <v>#REF!</v>
      </c>
    </row>
    <row r="405" spans="3:4">
      <c r="C405" s="71" t="e">
        <f>'Matriz de riesgos Corrupción'!#REF!</f>
        <v>#REF!</v>
      </c>
      <c r="D405" s="71" t="e">
        <f>'Matriz de riesgos Corrupción'!#REF!</f>
        <v>#REF!</v>
      </c>
    </row>
    <row r="406" spans="3:4">
      <c r="C406" s="71" t="e">
        <f>'Matriz de riesgos Corrupción'!#REF!</f>
        <v>#REF!</v>
      </c>
      <c r="D406" s="71" t="e">
        <f>'Matriz de riesgos Corrupción'!#REF!</f>
        <v>#REF!</v>
      </c>
    </row>
    <row r="407" spans="3:4">
      <c r="C407" s="71" t="e">
        <f>'Matriz de riesgos Corrupción'!#REF!</f>
        <v>#REF!</v>
      </c>
      <c r="D407" s="71" t="e">
        <f>'Matriz de riesgos Corrupción'!#REF!</f>
        <v>#REF!</v>
      </c>
    </row>
    <row r="408" spans="3:4">
      <c r="C408" s="71" t="e">
        <f>'Matriz de riesgos Corrupción'!#REF!</f>
        <v>#REF!</v>
      </c>
      <c r="D408" s="71" t="e">
        <f>'Matriz de riesgos Corrupción'!#REF!</f>
        <v>#REF!</v>
      </c>
    </row>
    <row r="409" spans="3:4">
      <c r="C409" s="71" t="e">
        <f>'Matriz de riesgos Corrupción'!#REF!</f>
        <v>#REF!</v>
      </c>
      <c r="D409" s="71" t="e">
        <f>'Matriz de riesgos Corrupción'!#REF!</f>
        <v>#REF!</v>
      </c>
    </row>
    <row r="410" spans="3:4">
      <c r="C410" s="71" t="e">
        <f>'Matriz de riesgos Corrupción'!#REF!</f>
        <v>#REF!</v>
      </c>
      <c r="D410" s="71" t="e">
        <f>'Matriz de riesgos Corrupción'!#REF!</f>
        <v>#REF!</v>
      </c>
    </row>
    <row r="411" spans="3:4">
      <c r="C411" s="71" t="e">
        <f>'Matriz de riesgos Corrupción'!#REF!</f>
        <v>#REF!</v>
      </c>
      <c r="D411" s="71" t="e">
        <f>'Matriz de riesgos Corrupción'!#REF!</f>
        <v>#REF!</v>
      </c>
    </row>
    <row r="412" spans="3:4">
      <c r="C412" s="71" t="e">
        <f>'Matriz de riesgos Corrupción'!#REF!</f>
        <v>#REF!</v>
      </c>
      <c r="D412" s="71" t="e">
        <f>'Matriz de riesgos Corrupción'!#REF!</f>
        <v>#REF!</v>
      </c>
    </row>
    <row r="413" spans="3:4">
      <c r="C413" s="71" t="e">
        <f>'Matriz de riesgos Corrupción'!#REF!</f>
        <v>#REF!</v>
      </c>
      <c r="D413" s="71" t="e">
        <f>'Matriz de riesgos Corrupción'!#REF!</f>
        <v>#REF!</v>
      </c>
    </row>
    <row r="414" spans="3:4">
      <c r="C414" s="71" t="e">
        <f>'Matriz de riesgos Corrupción'!#REF!</f>
        <v>#REF!</v>
      </c>
      <c r="D414" s="71" t="e">
        <f>'Matriz de riesgos Corrupción'!#REF!</f>
        <v>#REF!</v>
      </c>
    </row>
    <row r="415" spans="3:4">
      <c r="C415" s="71" t="e">
        <f>'Matriz de riesgos Corrupción'!#REF!</f>
        <v>#REF!</v>
      </c>
      <c r="D415" s="71" t="e">
        <f>'Matriz de riesgos Corrupción'!#REF!</f>
        <v>#REF!</v>
      </c>
    </row>
    <row r="416" spans="3:4">
      <c r="C416" s="71" t="e">
        <f>'Matriz de riesgos Corrupción'!#REF!</f>
        <v>#REF!</v>
      </c>
      <c r="D416" s="71" t="e">
        <f>'Matriz de riesgos Corrupción'!#REF!</f>
        <v>#REF!</v>
      </c>
    </row>
    <row r="417" spans="3:4">
      <c r="C417" s="71" t="e">
        <f>'Matriz de riesgos Corrupción'!#REF!</f>
        <v>#REF!</v>
      </c>
      <c r="D417" s="71" t="e">
        <f>'Matriz de riesgos Corrupción'!#REF!</f>
        <v>#REF!</v>
      </c>
    </row>
    <row r="418" spans="3:4">
      <c r="C418" s="71" t="e">
        <f>'Matriz de riesgos Corrupción'!#REF!</f>
        <v>#REF!</v>
      </c>
      <c r="D418" s="71" t="e">
        <f>'Matriz de riesgos Corrupción'!#REF!</f>
        <v>#REF!</v>
      </c>
    </row>
    <row r="419" spans="3:4">
      <c r="C419" s="71" t="e">
        <f>'Matriz de riesgos Corrupción'!#REF!</f>
        <v>#REF!</v>
      </c>
      <c r="D419" s="71" t="e">
        <f>'Matriz de riesgos Corrupción'!#REF!</f>
        <v>#REF!</v>
      </c>
    </row>
    <row r="420" spans="3:4">
      <c r="C420" s="71" t="e">
        <f>'Matriz de riesgos Corrupción'!#REF!</f>
        <v>#REF!</v>
      </c>
      <c r="D420" s="71" t="e">
        <f>'Matriz de riesgos Corrupción'!#REF!</f>
        <v>#REF!</v>
      </c>
    </row>
    <row r="421" spans="3:4">
      <c r="C421" s="71" t="e">
        <f>'Matriz de riesgos Corrupción'!#REF!</f>
        <v>#REF!</v>
      </c>
      <c r="D421" s="71" t="e">
        <f>'Matriz de riesgos Corrupción'!#REF!</f>
        <v>#REF!</v>
      </c>
    </row>
    <row r="422" spans="3:4">
      <c r="C422" s="71" t="e">
        <f>'Matriz de riesgos Corrupción'!#REF!</f>
        <v>#REF!</v>
      </c>
      <c r="D422" s="71" t="e">
        <f>'Matriz de riesgos Corrupción'!#REF!</f>
        <v>#REF!</v>
      </c>
    </row>
    <row r="423" spans="3:4">
      <c r="C423" s="71" t="e">
        <f>'Matriz de riesgos Corrupción'!#REF!</f>
        <v>#REF!</v>
      </c>
      <c r="D423" s="71" t="e">
        <f>'Matriz de riesgos Corrupción'!#REF!</f>
        <v>#REF!</v>
      </c>
    </row>
    <row r="424" spans="3:4">
      <c r="C424" s="71" t="e">
        <f>'Matriz de riesgos Corrupción'!#REF!</f>
        <v>#REF!</v>
      </c>
      <c r="D424" s="71" t="e">
        <f>'Matriz de riesgos Corrupción'!#REF!</f>
        <v>#REF!</v>
      </c>
    </row>
    <row r="425" spans="3:4">
      <c r="C425" s="71" t="e">
        <f>'Matriz de riesgos Corrupción'!#REF!</f>
        <v>#REF!</v>
      </c>
      <c r="D425" s="71" t="e">
        <f>'Matriz de riesgos Corrupción'!#REF!</f>
        <v>#REF!</v>
      </c>
    </row>
    <row r="426" spans="3:4">
      <c r="C426" s="71" t="e">
        <f>'Matriz de riesgos Corrupción'!#REF!</f>
        <v>#REF!</v>
      </c>
      <c r="D426" s="71" t="e">
        <f>'Matriz de riesgos Corrupción'!#REF!</f>
        <v>#REF!</v>
      </c>
    </row>
    <row r="427" spans="3:4">
      <c r="C427" s="71" t="e">
        <f>'Matriz de riesgos Corrupción'!#REF!</f>
        <v>#REF!</v>
      </c>
      <c r="D427" s="71" t="e">
        <f>'Matriz de riesgos Corrupción'!#REF!</f>
        <v>#REF!</v>
      </c>
    </row>
    <row r="428" spans="3:4">
      <c r="C428" s="71" t="e">
        <f>'Matriz de riesgos Corrupción'!#REF!</f>
        <v>#REF!</v>
      </c>
      <c r="D428" s="71" t="e">
        <f>'Matriz de riesgos Corrupción'!#REF!</f>
        <v>#REF!</v>
      </c>
    </row>
    <row r="429" spans="3:4">
      <c r="C429" s="71" t="e">
        <f>'Matriz de riesgos Corrupción'!#REF!</f>
        <v>#REF!</v>
      </c>
      <c r="D429" s="71" t="e">
        <f>'Matriz de riesgos Corrupción'!#REF!</f>
        <v>#REF!</v>
      </c>
    </row>
    <row r="430" spans="3:4">
      <c r="C430" s="71" t="e">
        <f>'Matriz de riesgos Corrupción'!#REF!</f>
        <v>#REF!</v>
      </c>
      <c r="D430" s="71" t="e">
        <f>'Matriz de riesgos Corrupción'!#REF!</f>
        <v>#REF!</v>
      </c>
    </row>
    <row r="431" spans="3:4">
      <c r="C431" s="71" t="e">
        <f>'Matriz de riesgos Corrupción'!#REF!</f>
        <v>#REF!</v>
      </c>
      <c r="D431" s="71" t="e">
        <f>'Matriz de riesgos Corrupción'!#REF!</f>
        <v>#REF!</v>
      </c>
    </row>
    <row r="432" spans="3:4">
      <c r="C432" s="71" t="e">
        <f>'Matriz de riesgos Corrupción'!#REF!</f>
        <v>#REF!</v>
      </c>
      <c r="D432" s="71" t="e">
        <f>'Matriz de riesgos Corrupción'!#REF!</f>
        <v>#REF!</v>
      </c>
    </row>
    <row r="433" spans="3:4">
      <c r="C433" s="71" t="e">
        <f>'Matriz de riesgos Corrupción'!#REF!</f>
        <v>#REF!</v>
      </c>
      <c r="D433" s="71" t="e">
        <f>'Matriz de riesgos Corrupción'!#REF!</f>
        <v>#REF!</v>
      </c>
    </row>
    <row r="434" spans="3:4">
      <c r="C434" s="71" t="e">
        <f>'Matriz de riesgos Corrupción'!#REF!</f>
        <v>#REF!</v>
      </c>
      <c r="D434" s="71" t="e">
        <f>'Matriz de riesgos Corrupción'!#REF!</f>
        <v>#REF!</v>
      </c>
    </row>
    <row r="435" spans="3:4">
      <c r="C435" s="71" t="e">
        <f>'Matriz de riesgos Corrupción'!#REF!</f>
        <v>#REF!</v>
      </c>
      <c r="D435" s="71" t="e">
        <f>'Matriz de riesgos Corrupción'!#REF!</f>
        <v>#REF!</v>
      </c>
    </row>
    <row r="436" spans="3:4">
      <c r="C436" s="71" t="e">
        <f>'Matriz de riesgos Corrupción'!#REF!</f>
        <v>#REF!</v>
      </c>
      <c r="D436" s="71" t="e">
        <f>'Matriz de riesgos Corrupción'!#REF!</f>
        <v>#REF!</v>
      </c>
    </row>
    <row r="437" spans="3:4">
      <c r="C437" s="71" t="e">
        <f>'Matriz de riesgos Corrupción'!#REF!</f>
        <v>#REF!</v>
      </c>
      <c r="D437" s="71" t="e">
        <f>'Matriz de riesgos Corrupción'!#REF!</f>
        <v>#REF!</v>
      </c>
    </row>
    <row r="438" spans="3:4">
      <c r="C438" s="71" t="e">
        <f>'Matriz de riesgos Corrupción'!#REF!</f>
        <v>#REF!</v>
      </c>
      <c r="D438" s="71" t="e">
        <f>'Matriz de riesgos Corrupción'!#REF!</f>
        <v>#REF!</v>
      </c>
    </row>
    <row r="439" spans="3:4">
      <c r="C439" s="71" t="e">
        <f>'Matriz de riesgos Corrupción'!#REF!</f>
        <v>#REF!</v>
      </c>
      <c r="D439" s="71" t="e">
        <f>'Matriz de riesgos Corrupción'!#REF!</f>
        <v>#REF!</v>
      </c>
    </row>
    <row r="440" spans="3:4">
      <c r="C440" s="71" t="e">
        <f>'Matriz de riesgos Corrupción'!#REF!</f>
        <v>#REF!</v>
      </c>
      <c r="D440" s="71" t="e">
        <f>'Matriz de riesgos Corrupción'!#REF!</f>
        <v>#REF!</v>
      </c>
    </row>
    <row r="441" spans="3:4">
      <c r="C441" s="71" t="e">
        <f>'Matriz de riesgos Corrupción'!#REF!</f>
        <v>#REF!</v>
      </c>
      <c r="D441" s="71" t="e">
        <f>'Matriz de riesgos Corrupción'!#REF!</f>
        <v>#REF!</v>
      </c>
    </row>
    <row r="442" spans="3:4">
      <c r="C442" s="71" t="e">
        <f>'Matriz de riesgos Corrupción'!#REF!</f>
        <v>#REF!</v>
      </c>
      <c r="D442" s="71" t="e">
        <f>'Matriz de riesgos Corrupción'!#REF!</f>
        <v>#REF!</v>
      </c>
    </row>
    <row r="443" spans="3:4">
      <c r="C443" s="71" t="e">
        <f>'Matriz de riesgos Corrupción'!#REF!</f>
        <v>#REF!</v>
      </c>
      <c r="D443" s="71" t="e">
        <f>'Matriz de riesgos Corrupción'!#REF!</f>
        <v>#REF!</v>
      </c>
    </row>
    <row r="444" spans="3:4">
      <c r="C444" s="71" t="e">
        <f>'Matriz de riesgos Corrupción'!#REF!</f>
        <v>#REF!</v>
      </c>
      <c r="D444" s="71" t="e">
        <f>'Matriz de riesgos Corrupción'!#REF!</f>
        <v>#REF!</v>
      </c>
    </row>
    <row r="445" spans="3:4">
      <c r="C445" s="71" t="e">
        <f>'Matriz de riesgos Corrupción'!#REF!</f>
        <v>#REF!</v>
      </c>
      <c r="D445" s="71" t="e">
        <f>'Matriz de riesgos Corrupción'!#REF!</f>
        <v>#REF!</v>
      </c>
    </row>
    <row r="446" spans="3:4">
      <c r="C446" s="71" t="e">
        <f>'Matriz de riesgos Corrupción'!#REF!</f>
        <v>#REF!</v>
      </c>
      <c r="D446" s="71" t="e">
        <f>'Matriz de riesgos Corrupción'!#REF!</f>
        <v>#REF!</v>
      </c>
    </row>
    <row r="447" spans="3:4">
      <c r="C447" s="71" t="e">
        <f>'Matriz de riesgos Corrupción'!#REF!</f>
        <v>#REF!</v>
      </c>
      <c r="D447" s="71" t="e">
        <f>'Matriz de riesgos Corrupción'!#REF!</f>
        <v>#REF!</v>
      </c>
    </row>
    <row r="448" spans="3:4">
      <c r="C448" s="71" t="e">
        <f>'Matriz de riesgos Corrupción'!#REF!</f>
        <v>#REF!</v>
      </c>
      <c r="D448" s="71" t="e">
        <f>'Matriz de riesgos Corrupción'!#REF!</f>
        <v>#REF!</v>
      </c>
    </row>
    <row r="449" spans="3:4">
      <c r="C449" s="71" t="e">
        <f>'Matriz de riesgos Corrupción'!#REF!</f>
        <v>#REF!</v>
      </c>
      <c r="D449" s="71" t="e">
        <f>'Matriz de riesgos Corrupción'!#REF!</f>
        <v>#REF!</v>
      </c>
    </row>
    <row r="450" spans="3:4">
      <c r="C450" s="71" t="e">
        <f>'Matriz de riesgos Corrupción'!#REF!</f>
        <v>#REF!</v>
      </c>
      <c r="D450" s="71" t="e">
        <f>'Matriz de riesgos Corrupción'!#REF!</f>
        <v>#REF!</v>
      </c>
    </row>
    <row r="451" spans="3:4">
      <c r="C451" s="71" t="e">
        <f>'Matriz de riesgos Corrupción'!#REF!</f>
        <v>#REF!</v>
      </c>
      <c r="D451" s="71" t="e">
        <f>'Matriz de riesgos Corrupción'!#REF!</f>
        <v>#REF!</v>
      </c>
    </row>
    <row r="452" spans="3:4">
      <c r="C452" s="71" t="e">
        <f>'Matriz de riesgos Corrupción'!#REF!</f>
        <v>#REF!</v>
      </c>
      <c r="D452" s="71" t="e">
        <f>'Matriz de riesgos Corrupción'!#REF!</f>
        <v>#REF!</v>
      </c>
    </row>
    <row r="453" spans="3:4">
      <c r="C453" s="71" t="e">
        <f>'Matriz de riesgos Corrupción'!#REF!</f>
        <v>#REF!</v>
      </c>
      <c r="D453" s="71" t="e">
        <f>'Matriz de riesgos Corrupción'!#REF!</f>
        <v>#REF!</v>
      </c>
    </row>
    <row r="454" spans="3:4">
      <c r="C454" s="71" t="e">
        <f>'Matriz de riesgos Corrupción'!#REF!</f>
        <v>#REF!</v>
      </c>
      <c r="D454" s="71" t="e">
        <f>'Matriz de riesgos Corrupción'!#REF!</f>
        <v>#REF!</v>
      </c>
    </row>
    <row r="455" spans="3:4">
      <c r="C455" s="71" t="e">
        <f>'Matriz de riesgos Corrupción'!#REF!</f>
        <v>#REF!</v>
      </c>
      <c r="D455" s="71" t="e">
        <f>'Matriz de riesgos Corrupción'!#REF!</f>
        <v>#REF!</v>
      </c>
    </row>
    <row r="456" spans="3:4">
      <c r="C456" s="71" t="e">
        <f>'Matriz de riesgos Corrupción'!#REF!</f>
        <v>#REF!</v>
      </c>
      <c r="D456" s="71" t="e">
        <f>'Matriz de riesgos Corrupción'!#REF!</f>
        <v>#REF!</v>
      </c>
    </row>
    <row r="457" spans="3:4">
      <c r="C457" s="71" t="e">
        <f>'Matriz de riesgos Corrupción'!#REF!</f>
        <v>#REF!</v>
      </c>
      <c r="D457" s="71" t="e">
        <f>'Matriz de riesgos Corrupción'!#REF!</f>
        <v>#REF!</v>
      </c>
    </row>
    <row r="458" spans="3:4">
      <c r="C458" s="71" t="e">
        <f>'Matriz de riesgos Corrupción'!#REF!</f>
        <v>#REF!</v>
      </c>
      <c r="D458" s="71" t="e">
        <f>'Matriz de riesgos Corrupción'!#REF!</f>
        <v>#REF!</v>
      </c>
    </row>
    <row r="459" spans="3:4">
      <c r="C459" s="71" t="e">
        <f>'Matriz de riesgos Corrupción'!#REF!</f>
        <v>#REF!</v>
      </c>
      <c r="D459" s="71" t="e">
        <f>'Matriz de riesgos Corrupción'!#REF!</f>
        <v>#REF!</v>
      </c>
    </row>
    <row r="460" spans="3:4">
      <c r="C460" s="71" t="e">
        <f>'Matriz de riesgos Corrupción'!#REF!</f>
        <v>#REF!</v>
      </c>
      <c r="D460" s="71" t="e">
        <f>'Matriz de riesgos Corrupción'!#REF!</f>
        <v>#REF!</v>
      </c>
    </row>
    <row r="461" spans="3:4">
      <c r="C461" s="71" t="e">
        <f>'Matriz de riesgos Corrupción'!#REF!</f>
        <v>#REF!</v>
      </c>
      <c r="D461" s="71" t="e">
        <f>'Matriz de riesgos Corrupción'!#REF!</f>
        <v>#REF!</v>
      </c>
    </row>
    <row r="462" spans="3:4">
      <c r="C462" s="71" t="e">
        <f>'Matriz de riesgos Corrupción'!#REF!</f>
        <v>#REF!</v>
      </c>
      <c r="D462" s="71" t="e">
        <f>'Matriz de riesgos Corrupción'!#REF!</f>
        <v>#REF!</v>
      </c>
    </row>
    <row r="463" spans="3:4">
      <c r="C463" s="71" t="e">
        <f>'Matriz de riesgos Corrupción'!#REF!</f>
        <v>#REF!</v>
      </c>
      <c r="D463" s="71" t="e">
        <f>'Matriz de riesgos Corrupción'!#REF!</f>
        <v>#REF!</v>
      </c>
    </row>
    <row r="464" spans="3:4">
      <c r="C464" s="71" t="e">
        <f>'Matriz de riesgos Corrupción'!#REF!</f>
        <v>#REF!</v>
      </c>
      <c r="D464" s="71" t="e">
        <f>'Matriz de riesgos Corrupción'!#REF!</f>
        <v>#REF!</v>
      </c>
    </row>
    <row r="465" spans="3:4">
      <c r="C465" s="71" t="e">
        <f>'Matriz de riesgos Corrupción'!#REF!</f>
        <v>#REF!</v>
      </c>
      <c r="D465" s="71" t="e">
        <f>'Matriz de riesgos Corrupción'!#REF!</f>
        <v>#REF!</v>
      </c>
    </row>
    <row r="466" spans="3:4">
      <c r="C466" s="71" t="e">
        <f>'Matriz de riesgos Corrupción'!#REF!</f>
        <v>#REF!</v>
      </c>
      <c r="D466" s="71" t="e">
        <f>'Matriz de riesgos Corrupción'!#REF!</f>
        <v>#REF!</v>
      </c>
    </row>
    <row r="467" spans="3:4">
      <c r="C467" s="71" t="e">
        <f>'Matriz de riesgos Corrupción'!#REF!</f>
        <v>#REF!</v>
      </c>
      <c r="D467" s="71" t="e">
        <f>'Matriz de riesgos Corrupción'!#REF!</f>
        <v>#REF!</v>
      </c>
    </row>
    <row r="468" spans="3:4">
      <c r="C468" s="71" t="e">
        <f>'Matriz de riesgos Corrupción'!#REF!</f>
        <v>#REF!</v>
      </c>
      <c r="D468" s="71" t="e">
        <f>'Matriz de riesgos Corrupción'!#REF!</f>
        <v>#REF!</v>
      </c>
    </row>
    <row r="469" spans="3:4">
      <c r="C469" s="71" t="e">
        <f>'Matriz de riesgos Corrupción'!#REF!</f>
        <v>#REF!</v>
      </c>
      <c r="D469" s="71" t="e">
        <f>'Matriz de riesgos Corrupción'!#REF!</f>
        <v>#REF!</v>
      </c>
    </row>
    <row r="470" spans="3:4">
      <c r="C470" s="71" t="e">
        <f>'Matriz de riesgos Corrupción'!#REF!</f>
        <v>#REF!</v>
      </c>
      <c r="D470" s="71" t="e">
        <f>'Matriz de riesgos Corrupción'!#REF!</f>
        <v>#REF!</v>
      </c>
    </row>
    <row r="471" spans="3:4">
      <c r="C471" s="71" t="e">
        <f>'Matriz de riesgos Corrupción'!#REF!</f>
        <v>#REF!</v>
      </c>
      <c r="D471" s="71" t="e">
        <f>'Matriz de riesgos Corrupción'!#REF!</f>
        <v>#REF!</v>
      </c>
    </row>
    <row r="472" spans="3:4">
      <c r="C472" s="71" t="e">
        <f>'Matriz de riesgos Corrupción'!#REF!</f>
        <v>#REF!</v>
      </c>
      <c r="D472" s="71" t="e">
        <f>'Matriz de riesgos Corrupción'!#REF!</f>
        <v>#REF!</v>
      </c>
    </row>
    <row r="473" spans="3:4">
      <c r="C473" s="71" t="e">
        <f>'Matriz de riesgos Corrupción'!#REF!</f>
        <v>#REF!</v>
      </c>
      <c r="D473" s="71" t="e">
        <f>'Matriz de riesgos Corrupción'!#REF!</f>
        <v>#REF!</v>
      </c>
    </row>
    <row r="474" spans="3:4">
      <c r="C474" s="71" t="e">
        <f>'Matriz de riesgos Corrupción'!#REF!</f>
        <v>#REF!</v>
      </c>
      <c r="D474" s="71" t="e">
        <f>'Matriz de riesgos Corrupción'!#REF!</f>
        <v>#REF!</v>
      </c>
    </row>
    <row r="475" spans="3:4">
      <c r="C475" s="71" t="e">
        <f>'Matriz de riesgos Corrupción'!#REF!</f>
        <v>#REF!</v>
      </c>
      <c r="D475" s="71" t="e">
        <f>'Matriz de riesgos Corrupción'!#REF!</f>
        <v>#REF!</v>
      </c>
    </row>
    <row r="476" spans="3:4">
      <c r="C476" s="71" t="e">
        <f>'Matriz de riesgos Corrupción'!#REF!</f>
        <v>#REF!</v>
      </c>
      <c r="D476" s="71" t="e">
        <f>'Matriz de riesgos Corrupción'!#REF!</f>
        <v>#REF!</v>
      </c>
    </row>
    <row r="477" spans="3:4">
      <c r="C477" s="71" t="e">
        <f>'Matriz de riesgos Corrupción'!#REF!</f>
        <v>#REF!</v>
      </c>
      <c r="D477" s="71" t="e">
        <f>'Matriz de riesgos Corrupción'!#REF!</f>
        <v>#REF!</v>
      </c>
    </row>
    <row r="478" spans="3:4">
      <c r="C478" s="71" t="e">
        <f>'Matriz de riesgos Corrupción'!#REF!</f>
        <v>#REF!</v>
      </c>
      <c r="D478" s="71" t="e">
        <f>'Matriz de riesgos Corrupción'!#REF!</f>
        <v>#REF!</v>
      </c>
    </row>
    <row r="479" spans="3:4">
      <c r="C479" s="71" t="e">
        <f>'Matriz de riesgos Corrupción'!#REF!</f>
        <v>#REF!</v>
      </c>
      <c r="D479" s="71" t="e">
        <f>'Matriz de riesgos Corrupción'!#REF!</f>
        <v>#REF!</v>
      </c>
    </row>
    <row r="480" spans="3:4">
      <c r="C480" s="71" t="e">
        <f>'Matriz de riesgos Corrupción'!#REF!</f>
        <v>#REF!</v>
      </c>
      <c r="D480" s="71" t="e">
        <f>'Matriz de riesgos Corrupción'!#REF!</f>
        <v>#REF!</v>
      </c>
    </row>
    <row r="481" spans="3:4">
      <c r="C481" s="71" t="e">
        <f>'Matriz de riesgos Corrupción'!#REF!</f>
        <v>#REF!</v>
      </c>
      <c r="D481" s="71" t="e">
        <f>'Matriz de riesgos Corrupción'!#REF!</f>
        <v>#REF!</v>
      </c>
    </row>
    <row r="482" spans="3:4">
      <c r="C482" s="71" t="e">
        <f>'Matriz de riesgos Corrupción'!#REF!</f>
        <v>#REF!</v>
      </c>
      <c r="D482" s="71" t="e">
        <f>'Matriz de riesgos Corrupción'!#REF!</f>
        <v>#REF!</v>
      </c>
    </row>
    <row r="483" spans="3:4">
      <c r="C483" s="71" t="e">
        <f>'Matriz de riesgos Corrupción'!#REF!</f>
        <v>#REF!</v>
      </c>
      <c r="D483" s="71" t="e">
        <f>'Matriz de riesgos Corrupción'!#REF!</f>
        <v>#REF!</v>
      </c>
    </row>
    <row r="484" spans="3:4">
      <c r="C484" s="71" t="e">
        <f>'Matriz de riesgos Corrupción'!#REF!</f>
        <v>#REF!</v>
      </c>
      <c r="D484" s="71" t="e">
        <f>'Matriz de riesgos Corrupción'!#REF!</f>
        <v>#REF!</v>
      </c>
    </row>
    <row r="485" spans="3:4">
      <c r="C485" s="71" t="e">
        <f>'Matriz de riesgos Corrupción'!#REF!</f>
        <v>#REF!</v>
      </c>
      <c r="D485" s="71" t="e">
        <f>'Matriz de riesgos Corrupción'!#REF!</f>
        <v>#REF!</v>
      </c>
    </row>
    <row r="486" spans="3:4">
      <c r="C486" s="71" t="e">
        <f>'Matriz de riesgos Corrupción'!#REF!</f>
        <v>#REF!</v>
      </c>
      <c r="D486" s="71" t="e">
        <f>'Matriz de riesgos Corrupción'!#REF!</f>
        <v>#REF!</v>
      </c>
    </row>
    <row r="487" spans="3:4">
      <c r="C487" s="71" t="e">
        <f>'Matriz de riesgos Corrupción'!#REF!</f>
        <v>#REF!</v>
      </c>
      <c r="D487" s="71" t="e">
        <f>'Matriz de riesgos Corrupción'!#REF!</f>
        <v>#REF!</v>
      </c>
    </row>
    <row r="488" spans="3:4">
      <c r="C488" s="71" t="e">
        <f>'Matriz de riesgos Corrupción'!#REF!</f>
        <v>#REF!</v>
      </c>
      <c r="D488" s="71" t="e">
        <f>'Matriz de riesgos Corrupción'!#REF!</f>
        <v>#REF!</v>
      </c>
    </row>
    <row r="489" spans="3:4">
      <c r="C489" s="71" t="e">
        <f>'Matriz de riesgos Corrupción'!#REF!</f>
        <v>#REF!</v>
      </c>
      <c r="D489" s="71" t="e">
        <f>'Matriz de riesgos Corrupción'!#REF!</f>
        <v>#REF!</v>
      </c>
    </row>
    <row r="490" spans="3:4">
      <c r="C490" s="71" t="e">
        <f>'Matriz de riesgos Corrupción'!#REF!</f>
        <v>#REF!</v>
      </c>
      <c r="D490" s="71" t="e">
        <f>'Matriz de riesgos Corrupción'!#REF!</f>
        <v>#REF!</v>
      </c>
    </row>
    <row r="491" spans="3:4">
      <c r="C491" s="71" t="e">
        <f>'Matriz de riesgos Corrupción'!#REF!</f>
        <v>#REF!</v>
      </c>
      <c r="D491" s="71" t="e">
        <f>'Matriz de riesgos Corrupción'!#REF!</f>
        <v>#REF!</v>
      </c>
    </row>
    <row r="492" spans="3:4">
      <c r="C492" s="71" t="e">
        <f>'Matriz de riesgos Corrupción'!#REF!</f>
        <v>#REF!</v>
      </c>
      <c r="D492" s="71" t="e">
        <f>'Matriz de riesgos Corrupción'!#REF!</f>
        <v>#REF!</v>
      </c>
    </row>
    <row r="493" spans="3:4">
      <c r="C493" s="71" t="e">
        <f>'Matriz de riesgos Corrupción'!#REF!</f>
        <v>#REF!</v>
      </c>
      <c r="D493" s="71" t="e">
        <f>'Matriz de riesgos Corrupción'!#REF!</f>
        <v>#REF!</v>
      </c>
    </row>
    <row r="494" spans="3:4">
      <c r="C494" s="71" t="e">
        <f>'Matriz de riesgos Corrupción'!#REF!</f>
        <v>#REF!</v>
      </c>
      <c r="D494" s="71" t="e">
        <f>'Matriz de riesgos Corrupción'!#REF!</f>
        <v>#REF!</v>
      </c>
    </row>
    <row r="495" spans="3:4">
      <c r="C495" s="71" t="e">
        <f>'Matriz de riesgos Corrupción'!#REF!</f>
        <v>#REF!</v>
      </c>
      <c r="D495" s="71" t="e">
        <f>'Matriz de riesgos Corrupción'!#REF!</f>
        <v>#REF!</v>
      </c>
    </row>
    <row r="496" spans="3:4">
      <c r="C496" s="71" t="e">
        <f>'Matriz de riesgos Corrupción'!#REF!</f>
        <v>#REF!</v>
      </c>
      <c r="D496" s="71" t="e">
        <f>'Matriz de riesgos Corrupción'!#REF!</f>
        <v>#REF!</v>
      </c>
    </row>
    <row r="497" spans="3:4">
      <c r="C497" s="71" t="e">
        <f>'Matriz de riesgos Corrupción'!#REF!</f>
        <v>#REF!</v>
      </c>
      <c r="D497" s="71" t="e">
        <f>'Matriz de riesgos Corrupción'!#REF!</f>
        <v>#REF!</v>
      </c>
    </row>
    <row r="498" spans="3:4">
      <c r="C498" s="71" t="e">
        <f>'Matriz de riesgos Corrupción'!#REF!</f>
        <v>#REF!</v>
      </c>
      <c r="D498" s="71" t="e">
        <f>'Matriz de riesgos Corrupción'!#REF!</f>
        <v>#REF!</v>
      </c>
    </row>
    <row r="499" spans="3:4">
      <c r="C499" s="71" t="e">
        <f>'Matriz de riesgos Corrupción'!#REF!</f>
        <v>#REF!</v>
      </c>
      <c r="D499" s="71" t="e">
        <f>'Matriz de riesgos Corrupción'!#REF!</f>
        <v>#REF!</v>
      </c>
    </row>
    <row r="500" spans="3:4">
      <c r="C500" s="71" t="e">
        <f>'Matriz de riesgos Corrupción'!#REF!</f>
        <v>#REF!</v>
      </c>
      <c r="D500" s="71" t="e">
        <f>'Matriz de riesgos Corrupción'!#REF!</f>
        <v>#REF!</v>
      </c>
    </row>
    <row r="501" spans="3:4">
      <c r="C501" s="71" t="e">
        <f>'Matriz de riesgos Corrupción'!#REF!</f>
        <v>#REF!</v>
      </c>
      <c r="D501" s="71" t="e">
        <f>'Matriz de riesgos Corrupción'!#REF!</f>
        <v>#REF!</v>
      </c>
    </row>
    <row r="502" spans="3:4">
      <c r="C502" s="71" t="e">
        <f>'Matriz de riesgos Corrupción'!#REF!</f>
        <v>#REF!</v>
      </c>
      <c r="D502" s="71" t="e">
        <f>'Matriz de riesgos Corrupción'!#REF!</f>
        <v>#REF!</v>
      </c>
    </row>
    <row r="503" spans="3:4">
      <c r="C503" s="71" t="e">
        <f>'Matriz de riesgos Corrupción'!#REF!</f>
        <v>#REF!</v>
      </c>
      <c r="D503" s="71" t="e">
        <f>'Matriz de riesgos Corrupción'!#REF!</f>
        <v>#REF!</v>
      </c>
    </row>
    <row r="504" spans="3:4">
      <c r="C504" s="71" t="e">
        <f>'Matriz de riesgos Corrupción'!#REF!</f>
        <v>#REF!</v>
      </c>
      <c r="D504" s="71" t="e">
        <f>'Matriz de riesgos Corrupción'!#REF!</f>
        <v>#REF!</v>
      </c>
    </row>
    <row r="505" spans="3:4">
      <c r="C505" s="71" t="e">
        <f>'Matriz de riesgos Corrupción'!#REF!</f>
        <v>#REF!</v>
      </c>
      <c r="D505" s="71" t="e">
        <f>'Matriz de riesgos Corrupción'!#REF!</f>
        <v>#REF!</v>
      </c>
    </row>
    <row r="506" spans="3:4">
      <c r="C506" s="71" t="e">
        <f>'Matriz de riesgos Corrupción'!#REF!</f>
        <v>#REF!</v>
      </c>
      <c r="D506" s="71" t="e">
        <f>'Matriz de riesgos Corrupción'!#REF!</f>
        <v>#REF!</v>
      </c>
    </row>
    <row r="507" spans="3:4">
      <c r="C507" s="71" t="e">
        <f>'Matriz de riesgos Corrupción'!#REF!</f>
        <v>#REF!</v>
      </c>
      <c r="D507" s="71" t="e">
        <f>'Matriz de riesgos Corrupción'!#REF!</f>
        <v>#REF!</v>
      </c>
    </row>
    <row r="508" spans="3:4">
      <c r="C508" s="71" t="e">
        <f>'Matriz de riesgos Corrupción'!#REF!</f>
        <v>#REF!</v>
      </c>
      <c r="D508" s="71" t="e">
        <f>'Matriz de riesgos Corrupción'!#REF!</f>
        <v>#REF!</v>
      </c>
    </row>
    <row r="509" spans="3:4">
      <c r="C509" s="71" t="e">
        <f>'Matriz de riesgos Corrupción'!#REF!</f>
        <v>#REF!</v>
      </c>
      <c r="D509" s="71" t="e">
        <f>'Matriz de riesgos Corrupción'!#REF!</f>
        <v>#REF!</v>
      </c>
    </row>
    <row r="510" spans="3:4">
      <c r="C510" s="71" t="e">
        <f>'Matriz de riesgos Corrupción'!#REF!</f>
        <v>#REF!</v>
      </c>
      <c r="D510" s="71" t="e">
        <f>'Matriz de riesgos Corrupción'!#REF!</f>
        <v>#REF!</v>
      </c>
    </row>
    <row r="511" spans="3:4">
      <c r="C511" s="71" t="e">
        <f>'Matriz de riesgos Corrupción'!#REF!</f>
        <v>#REF!</v>
      </c>
      <c r="D511" s="71" t="e">
        <f>'Matriz de riesgos Corrupción'!#REF!</f>
        <v>#REF!</v>
      </c>
    </row>
    <row r="512" spans="3:4">
      <c r="C512" s="71" t="e">
        <f>'Matriz de riesgos Corrupción'!#REF!</f>
        <v>#REF!</v>
      </c>
      <c r="D512" s="71" t="e">
        <f>'Matriz de riesgos Corrupción'!#REF!</f>
        <v>#REF!</v>
      </c>
    </row>
    <row r="513" spans="3:4">
      <c r="C513" s="71" t="e">
        <f>'Matriz de riesgos Corrupción'!#REF!</f>
        <v>#REF!</v>
      </c>
      <c r="D513" s="71" t="e">
        <f>'Matriz de riesgos Corrupción'!#REF!</f>
        <v>#REF!</v>
      </c>
    </row>
    <row r="514" spans="3:4">
      <c r="C514" s="71" t="e">
        <f>'Matriz de riesgos Corrupción'!#REF!</f>
        <v>#REF!</v>
      </c>
      <c r="D514" s="71" t="e">
        <f>'Matriz de riesgos Corrupción'!#REF!</f>
        <v>#REF!</v>
      </c>
    </row>
    <row r="515" spans="3:4">
      <c r="C515" s="71" t="e">
        <f>'Matriz de riesgos Corrupción'!#REF!</f>
        <v>#REF!</v>
      </c>
      <c r="D515" s="71" t="e">
        <f>'Matriz de riesgos Corrupción'!#REF!</f>
        <v>#REF!</v>
      </c>
    </row>
    <row r="516" spans="3:4">
      <c r="C516" s="71" t="e">
        <f>'Matriz de riesgos Corrupción'!#REF!</f>
        <v>#REF!</v>
      </c>
      <c r="D516" s="71" t="e">
        <f>'Matriz de riesgos Corrupción'!#REF!</f>
        <v>#REF!</v>
      </c>
    </row>
    <row r="517" spans="3:4">
      <c r="C517" s="71" t="e">
        <f>'Matriz de riesgos Corrupción'!#REF!</f>
        <v>#REF!</v>
      </c>
      <c r="D517" s="71" t="e">
        <f>'Matriz de riesgos Corrupción'!#REF!</f>
        <v>#REF!</v>
      </c>
    </row>
    <row r="518" spans="3:4">
      <c r="C518" s="71" t="e">
        <f>'Matriz de riesgos Corrupción'!#REF!</f>
        <v>#REF!</v>
      </c>
      <c r="D518" s="71" t="e">
        <f>'Matriz de riesgos Corrupción'!#REF!</f>
        <v>#REF!</v>
      </c>
    </row>
    <row r="519" spans="3:4">
      <c r="C519" s="71" t="e">
        <f>'Matriz de riesgos Corrupción'!#REF!</f>
        <v>#REF!</v>
      </c>
      <c r="D519" s="71" t="e">
        <f>'Matriz de riesgos Corrupción'!#REF!</f>
        <v>#REF!</v>
      </c>
    </row>
    <row r="520" spans="3:4">
      <c r="C520" s="71" t="e">
        <f>'Matriz de riesgos Corrupción'!#REF!</f>
        <v>#REF!</v>
      </c>
      <c r="D520" s="71" t="e">
        <f>'Matriz de riesgos Corrupción'!#REF!</f>
        <v>#REF!</v>
      </c>
    </row>
    <row r="521" spans="3:4">
      <c r="C521" s="71" t="e">
        <f>'Matriz de riesgos Corrupción'!#REF!</f>
        <v>#REF!</v>
      </c>
      <c r="D521" s="71" t="e">
        <f>'Matriz de riesgos Corrupción'!#REF!</f>
        <v>#REF!</v>
      </c>
    </row>
    <row r="522" spans="3:4">
      <c r="C522" s="71" t="e">
        <f>'Matriz de riesgos Corrupción'!#REF!</f>
        <v>#REF!</v>
      </c>
      <c r="D522" s="71" t="e">
        <f>'Matriz de riesgos Corrupción'!#REF!</f>
        <v>#REF!</v>
      </c>
    </row>
    <row r="523" spans="3:4">
      <c r="C523" s="71" t="e">
        <f>'Matriz de riesgos Corrupción'!#REF!</f>
        <v>#REF!</v>
      </c>
      <c r="D523" s="71" t="e">
        <f>'Matriz de riesgos Corrupción'!#REF!</f>
        <v>#REF!</v>
      </c>
    </row>
    <row r="524" spans="3:4">
      <c r="C524" s="71" t="e">
        <f>'Matriz de riesgos Corrupción'!#REF!</f>
        <v>#REF!</v>
      </c>
      <c r="D524" s="71" t="e">
        <f>'Matriz de riesgos Corrupción'!#REF!</f>
        <v>#REF!</v>
      </c>
    </row>
    <row r="525" spans="3:4">
      <c r="C525" s="71" t="e">
        <f>'Matriz de riesgos Corrupción'!#REF!</f>
        <v>#REF!</v>
      </c>
      <c r="D525" s="71" t="e">
        <f>'Matriz de riesgos Corrupción'!#REF!</f>
        <v>#REF!</v>
      </c>
    </row>
    <row r="526" spans="3:4">
      <c r="C526" s="71">
        <f>'Matriz de riesgos Corrupción'!P96</f>
        <v>0</v>
      </c>
      <c r="D526" s="71">
        <f>'Matriz de riesgos Corrupción'!Q96</f>
        <v>0</v>
      </c>
    </row>
    <row r="527" spans="3:4">
      <c r="C527" s="71">
        <f>'Matriz de riesgos Corrupción'!P97</f>
        <v>0</v>
      </c>
      <c r="D527" s="71">
        <f>'Matriz de riesgos Corrupción'!Q97</f>
        <v>0</v>
      </c>
    </row>
    <row r="528" spans="3:4">
      <c r="C528" s="71">
        <f>'Matriz de riesgos Corrupción'!P98</f>
        <v>0</v>
      </c>
      <c r="D528" s="71">
        <f>'Matriz de riesgos Corrupción'!Q98</f>
        <v>0</v>
      </c>
    </row>
    <row r="529" spans="3:4">
      <c r="C529" s="71">
        <f>'Matriz de riesgos Corrupción'!P99</f>
        <v>0</v>
      </c>
      <c r="D529" s="71">
        <f>'Matriz de riesgos Corrupción'!Q99</f>
        <v>0</v>
      </c>
    </row>
    <row r="530" spans="3:4">
      <c r="C530" s="71">
        <f>'Matriz de riesgos Corrupción'!P100</f>
        <v>0</v>
      </c>
      <c r="D530" s="71">
        <f>'Matriz de riesgos Corrupción'!Q100</f>
        <v>0</v>
      </c>
    </row>
    <row r="531" spans="3:4">
      <c r="C531" s="71">
        <f>'Matriz de riesgos Corrupción'!P101</f>
        <v>0</v>
      </c>
      <c r="D531" s="71">
        <f>'Matriz de riesgos Corrupción'!Q101</f>
        <v>0</v>
      </c>
    </row>
    <row r="532" spans="3:4">
      <c r="C532" s="71">
        <f>'Matriz de riesgos Corrupción'!P102</f>
        <v>0</v>
      </c>
      <c r="D532" s="71">
        <f>'Matriz de riesgos Corrupción'!Q102</f>
        <v>0</v>
      </c>
    </row>
    <row r="533" spans="3:4">
      <c r="C533" s="71">
        <f>'Matriz de riesgos Corrupción'!P103</f>
        <v>0</v>
      </c>
      <c r="D533" s="71">
        <f>'Matriz de riesgos Corrupción'!Q103</f>
        <v>0</v>
      </c>
    </row>
    <row r="534" spans="3:4">
      <c r="C534" s="71">
        <f>'Matriz de riesgos Corrupción'!P104</f>
        <v>0</v>
      </c>
      <c r="D534" s="71">
        <f>'Matriz de riesgos Corrupción'!Q104</f>
        <v>0</v>
      </c>
    </row>
    <row r="535" spans="3:4">
      <c r="C535" s="71">
        <f>'Matriz de riesgos Corrupción'!P105</f>
        <v>0</v>
      </c>
      <c r="D535" s="71">
        <f>'Matriz de riesgos Corrupción'!Q105</f>
        <v>0</v>
      </c>
    </row>
    <row r="536" spans="3:4">
      <c r="C536" s="71">
        <f>'Matriz de riesgos Corrupción'!P106</f>
        <v>0</v>
      </c>
      <c r="D536" s="71">
        <f>'Matriz de riesgos Corrupción'!Q106</f>
        <v>0</v>
      </c>
    </row>
    <row r="537" spans="3:4">
      <c r="C537" s="71">
        <f>'Matriz de riesgos Corrupción'!P107</f>
        <v>0</v>
      </c>
      <c r="D537" s="71">
        <f>'Matriz de riesgos Corrupción'!Q107</f>
        <v>0</v>
      </c>
    </row>
    <row r="538" spans="3:4">
      <c r="C538" s="71">
        <f>'Matriz de riesgos Corrupción'!P108</f>
        <v>0</v>
      </c>
      <c r="D538" s="71">
        <f>'Matriz de riesgos Corrupción'!Q108</f>
        <v>0</v>
      </c>
    </row>
    <row r="539" spans="3:4">
      <c r="C539" s="71">
        <f>'Matriz de riesgos Corrupción'!P109</f>
        <v>0</v>
      </c>
      <c r="D539" s="71">
        <f>'Matriz de riesgos Corrupción'!Q109</f>
        <v>0</v>
      </c>
    </row>
    <row r="540" spans="3:4">
      <c r="C540" s="71">
        <f>'Matriz de riesgos Corrupción'!P110</f>
        <v>0</v>
      </c>
      <c r="D540" s="71">
        <f>'Matriz de riesgos Corrupción'!Q110</f>
        <v>0</v>
      </c>
    </row>
    <row r="541" spans="3:4">
      <c r="C541" s="71">
        <f>'Matriz de riesgos Corrupción'!P111</f>
        <v>0</v>
      </c>
      <c r="D541" s="71">
        <f>'Matriz de riesgos Corrupción'!Q111</f>
        <v>0</v>
      </c>
    </row>
    <row r="542" spans="3:4">
      <c r="C542" s="71">
        <f>'Matriz de riesgos Corrupción'!P112</f>
        <v>0</v>
      </c>
      <c r="D542" s="71">
        <f>'Matriz de riesgos Corrupción'!Q112</f>
        <v>0</v>
      </c>
    </row>
    <row r="543" spans="3:4">
      <c r="C543" s="71">
        <f>'Matriz de riesgos Corrupción'!P113</f>
        <v>0</v>
      </c>
      <c r="D543" s="71">
        <f>'Matriz de riesgos Corrupción'!Q113</f>
        <v>0</v>
      </c>
    </row>
    <row r="544" spans="3:4">
      <c r="C544" s="71">
        <f>'Matriz de riesgos Corrupción'!P114</f>
        <v>0</v>
      </c>
      <c r="D544" s="71">
        <f>'Matriz de riesgos Corrupción'!Q114</f>
        <v>0</v>
      </c>
    </row>
    <row r="545" spans="3:4">
      <c r="C545" s="71">
        <f>'Matriz de riesgos Corrupción'!P115</f>
        <v>0</v>
      </c>
      <c r="D545" s="71">
        <f>'Matriz de riesgos Corrupción'!Q115</f>
        <v>0</v>
      </c>
    </row>
    <row r="546" spans="3:4">
      <c r="C546" s="71">
        <f>'Matriz de riesgos Corrupción'!P116</f>
        <v>0</v>
      </c>
      <c r="D546" s="71">
        <f>'Matriz de riesgos Corrupción'!Q116</f>
        <v>0</v>
      </c>
    </row>
    <row r="547" spans="3:4">
      <c r="C547" s="71">
        <f>'Matriz de riesgos Corrupción'!P117</f>
        <v>0</v>
      </c>
      <c r="D547" s="71">
        <f>'Matriz de riesgos Corrupción'!Q117</f>
        <v>0</v>
      </c>
    </row>
    <row r="548" spans="3:4">
      <c r="C548" s="71">
        <f>'Matriz de riesgos Corrupción'!P118</f>
        <v>0</v>
      </c>
      <c r="D548" s="71">
        <f>'Matriz de riesgos Corrupción'!Q118</f>
        <v>0</v>
      </c>
    </row>
    <row r="549" spans="3:4">
      <c r="C549" s="71">
        <f>'Matriz de riesgos Corrupción'!P119</f>
        <v>0</v>
      </c>
      <c r="D549" s="71">
        <f>'Matriz de riesgos Corrupción'!Q119</f>
        <v>0</v>
      </c>
    </row>
    <row r="550" spans="3:4">
      <c r="C550" s="71">
        <f>'Matriz de riesgos Corrupción'!P120</f>
        <v>0</v>
      </c>
      <c r="D550" s="71">
        <f>'Matriz de riesgos Corrupción'!Q120</f>
        <v>0</v>
      </c>
    </row>
    <row r="551" spans="3:4">
      <c r="C551" s="71">
        <f>'Matriz de riesgos Corrupción'!P121</f>
        <v>0</v>
      </c>
      <c r="D551" s="71">
        <f>'Matriz de riesgos Corrupción'!Q121</f>
        <v>0</v>
      </c>
    </row>
    <row r="552" spans="3:4">
      <c r="C552" s="71">
        <f>'Matriz de riesgos Corrupción'!P122</f>
        <v>0</v>
      </c>
      <c r="D552" s="71">
        <f>'Matriz de riesgos Corrupción'!Q122</f>
        <v>0</v>
      </c>
    </row>
    <row r="553" spans="3:4">
      <c r="C553" s="71">
        <f>'Matriz de riesgos Corrupción'!P123</f>
        <v>0</v>
      </c>
      <c r="D553" s="71">
        <f>'Matriz de riesgos Corrupción'!Q123</f>
        <v>0</v>
      </c>
    </row>
    <row r="554" spans="3:4">
      <c r="C554" s="71">
        <f>'Matriz de riesgos Corrupción'!P124</f>
        <v>0</v>
      </c>
      <c r="D554" s="71">
        <f>'Matriz de riesgos Corrupción'!Q124</f>
        <v>0</v>
      </c>
    </row>
    <row r="555" spans="3:4">
      <c r="C555" s="71">
        <f>'Matriz de riesgos Corrupción'!P125</f>
        <v>0</v>
      </c>
      <c r="D555" s="71">
        <f>'Matriz de riesgos Corrupción'!Q125</f>
        <v>0</v>
      </c>
    </row>
    <row r="556" spans="3:4">
      <c r="C556" s="71">
        <f>'Matriz de riesgos Corrupción'!P126</f>
        <v>0</v>
      </c>
      <c r="D556" s="71">
        <f>'Matriz de riesgos Corrupción'!Q126</f>
        <v>0</v>
      </c>
    </row>
    <row r="557" spans="3:4">
      <c r="C557" s="71">
        <f>'Matriz de riesgos Corrupción'!P127</f>
        <v>0</v>
      </c>
      <c r="D557" s="71">
        <f>'Matriz de riesgos Corrupción'!Q127</f>
        <v>0</v>
      </c>
    </row>
    <row r="558" spans="3:4">
      <c r="C558" s="71">
        <f>'Matriz de riesgos Corrupción'!P128</f>
        <v>0</v>
      </c>
      <c r="D558" s="71">
        <f>'Matriz de riesgos Corrupción'!Q128</f>
        <v>0</v>
      </c>
    </row>
    <row r="559" spans="3:4">
      <c r="C559" s="71">
        <f>'Matriz de riesgos Corrupción'!P129</f>
        <v>0</v>
      </c>
      <c r="D559" s="71">
        <f>'Matriz de riesgos Corrupción'!Q129</f>
        <v>0</v>
      </c>
    </row>
    <row r="560" spans="3:4">
      <c r="C560" s="71">
        <f>'Matriz de riesgos Corrupción'!P130</f>
        <v>0</v>
      </c>
      <c r="D560" s="71">
        <f>'Matriz de riesgos Corrupción'!Q130</f>
        <v>0</v>
      </c>
    </row>
    <row r="561" spans="3:4">
      <c r="C561" s="71">
        <f>'Matriz de riesgos Corrupción'!P131</f>
        <v>0</v>
      </c>
      <c r="D561" s="71">
        <f>'Matriz de riesgos Corrupción'!Q131</f>
        <v>0</v>
      </c>
    </row>
    <row r="562" spans="3:4">
      <c r="C562" s="71">
        <f>'Matriz de riesgos Corrupción'!P132</f>
        <v>0</v>
      </c>
      <c r="D562" s="71">
        <f>'Matriz de riesgos Corrupción'!Q132</f>
        <v>0</v>
      </c>
    </row>
    <row r="563" spans="3:4">
      <c r="C563" s="71">
        <f>'Matriz de riesgos Corrupción'!P133</f>
        <v>0</v>
      </c>
      <c r="D563" s="71">
        <f>'Matriz de riesgos Corrupción'!Q133</f>
        <v>0</v>
      </c>
    </row>
    <row r="564" spans="3:4">
      <c r="C564" s="71">
        <f>'Matriz de riesgos Corrupción'!P134</f>
        <v>0</v>
      </c>
      <c r="D564" s="71">
        <f>'Matriz de riesgos Corrupción'!Q134</f>
        <v>0</v>
      </c>
    </row>
    <row r="565" spans="3:4">
      <c r="C565" s="71">
        <f>'Matriz de riesgos Corrupción'!P135</f>
        <v>0</v>
      </c>
      <c r="D565" s="71">
        <f>'Matriz de riesgos Corrupción'!Q135</f>
        <v>0</v>
      </c>
    </row>
    <row r="566" spans="3:4">
      <c r="C566" s="71">
        <f>'Matriz de riesgos Corrupción'!P136</f>
        <v>0</v>
      </c>
      <c r="D566" s="71">
        <f>'Matriz de riesgos Corrupción'!Q136</f>
        <v>0</v>
      </c>
    </row>
    <row r="567" spans="3:4">
      <c r="C567" s="71">
        <f>'Matriz de riesgos Corrupción'!P137</f>
        <v>0</v>
      </c>
      <c r="D567" s="71">
        <f>'Matriz de riesgos Corrupción'!Q137</f>
        <v>0</v>
      </c>
    </row>
    <row r="568" spans="3:4">
      <c r="C568" s="71">
        <f>'Matriz de riesgos Corrupción'!P138</f>
        <v>0</v>
      </c>
      <c r="D568" s="71">
        <f>'Matriz de riesgos Corrupción'!Q138</f>
        <v>0</v>
      </c>
    </row>
    <row r="569" spans="3:4">
      <c r="C569" s="71">
        <f>'Matriz de riesgos Corrupción'!P139</f>
        <v>0</v>
      </c>
      <c r="D569" s="71">
        <f>'Matriz de riesgos Corrupción'!Q139</f>
        <v>0</v>
      </c>
    </row>
    <row r="570" spans="3:4">
      <c r="C570" s="71">
        <f>'Matriz de riesgos Corrupción'!P140</f>
        <v>0</v>
      </c>
      <c r="D570" s="71">
        <f>'Matriz de riesgos Corrupción'!Q140</f>
        <v>0</v>
      </c>
    </row>
    <row r="571" spans="3:4">
      <c r="C571" s="71">
        <f>'Matriz de riesgos Corrupción'!P141</f>
        <v>0</v>
      </c>
      <c r="D571" s="71">
        <f>'Matriz de riesgos Corrupción'!Q141</f>
        <v>0</v>
      </c>
    </row>
    <row r="572" spans="3:4">
      <c r="C572" s="71">
        <f>'Matriz de riesgos Corrupción'!P142</f>
        <v>0</v>
      </c>
      <c r="D572" s="71">
        <f>'Matriz de riesgos Corrupción'!Q142</f>
        <v>0</v>
      </c>
    </row>
    <row r="573" spans="3:4">
      <c r="C573" s="71">
        <f>'Matriz de riesgos Corrupción'!P143</f>
        <v>0</v>
      </c>
      <c r="D573" s="71">
        <f>'Matriz de riesgos Corrupción'!Q143</f>
        <v>0</v>
      </c>
    </row>
    <row r="574" spans="3:4">
      <c r="C574" s="71">
        <f>'Matriz de riesgos Corrupción'!P144</f>
        <v>0</v>
      </c>
      <c r="D574" s="71">
        <f>'Matriz de riesgos Corrupción'!Q144</f>
        <v>0</v>
      </c>
    </row>
    <row r="575" spans="3:4">
      <c r="C575" s="71">
        <f>'Matriz de riesgos Corrupción'!P145</f>
        <v>0</v>
      </c>
      <c r="D575" s="71">
        <f>'Matriz de riesgos Corrupción'!Q145</f>
        <v>0</v>
      </c>
    </row>
    <row r="576" spans="3:4">
      <c r="C576" s="71">
        <f>'Matriz de riesgos Corrupción'!P146</f>
        <v>0</v>
      </c>
      <c r="D576" s="71">
        <f>'Matriz de riesgos Corrupción'!Q146</f>
        <v>0</v>
      </c>
    </row>
    <row r="577" spans="3:4">
      <c r="C577" s="71">
        <f>'Matriz de riesgos Corrupción'!P147</f>
        <v>0</v>
      </c>
      <c r="D577" s="71">
        <f>'Matriz de riesgos Corrupción'!Q147</f>
        <v>0</v>
      </c>
    </row>
    <row r="578" spans="3:4">
      <c r="C578" s="71">
        <f>'Matriz de riesgos Corrupción'!P148</f>
        <v>0</v>
      </c>
      <c r="D578" s="71">
        <f>'Matriz de riesgos Corrupción'!Q148</f>
        <v>0</v>
      </c>
    </row>
    <row r="579" spans="3:4">
      <c r="C579" s="71">
        <f>'Matriz de riesgos Corrupción'!P149</f>
        <v>0</v>
      </c>
      <c r="D579" s="71">
        <f>'Matriz de riesgos Corrupción'!Q149</f>
        <v>0</v>
      </c>
    </row>
    <row r="580" spans="3:4">
      <c r="C580" s="71">
        <f>'Matriz de riesgos Corrupción'!P150</f>
        <v>0</v>
      </c>
      <c r="D580" s="71">
        <f>'Matriz de riesgos Corrupción'!Q150</f>
        <v>0</v>
      </c>
    </row>
    <row r="581" spans="3:4">
      <c r="C581" s="71">
        <f>'Matriz de riesgos Corrupción'!P151</f>
        <v>0</v>
      </c>
      <c r="D581" s="71">
        <f>'Matriz de riesgos Corrupción'!Q151</f>
        <v>0</v>
      </c>
    </row>
    <row r="582" spans="3:4">
      <c r="C582" s="71">
        <f>'Matriz de riesgos Corrupción'!P152</f>
        <v>0</v>
      </c>
      <c r="D582" s="71">
        <f>'Matriz de riesgos Corrupción'!Q152</f>
        <v>0</v>
      </c>
    </row>
    <row r="583" spans="3:4">
      <c r="C583" s="71">
        <f>'Matriz de riesgos Corrupción'!P153</f>
        <v>0</v>
      </c>
      <c r="D583" s="71">
        <f>'Matriz de riesgos Corrupción'!Q153</f>
        <v>0</v>
      </c>
    </row>
    <row r="584" spans="3:4">
      <c r="C584" s="71">
        <f>'Matriz de riesgos Corrupción'!P154</f>
        <v>0</v>
      </c>
      <c r="D584" s="71">
        <f>'Matriz de riesgos Corrupción'!Q154</f>
        <v>0</v>
      </c>
    </row>
    <row r="585" spans="3:4">
      <c r="C585" s="71">
        <f>'Matriz de riesgos Corrupción'!P155</f>
        <v>0</v>
      </c>
      <c r="D585" s="71">
        <f>'Matriz de riesgos Corrupción'!Q155</f>
        <v>0</v>
      </c>
    </row>
    <row r="586" spans="3:4">
      <c r="C586" s="71">
        <f>'Matriz de riesgos Corrupción'!P156</f>
        <v>0</v>
      </c>
      <c r="D586" s="71">
        <f>'Matriz de riesgos Corrupción'!Q156</f>
        <v>0</v>
      </c>
    </row>
    <row r="587" spans="3:4">
      <c r="C587" s="71">
        <f>'Matriz de riesgos Corrupción'!P157</f>
        <v>0</v>
      </c>
      <c r="D587" s="71">
        <f>'Matriz de riesgos Corrupción'!Q157</f>
        <v>0</v>
      </c>
    </row>
    <row r="588" spans="3:4">
      <c r="C588" s="71">
        <f>'Matriz de riesgos Corrupción'!P158</f>
        <v>0</v>
      </c>
      <c r="D588" s="71">
        <f>'Matriz de riesgos Corrupción'!Q158</f>
        <v>0</v>
      </c>
    </row>
    <row r="589" spans="3:4">
      <c r="C589" s="71">
        <f>'Matriz de riesgos Corrupción'!P159</f>
        <v>0</v>
      </c>
      <c r="D589" s="71">
        <f>'Matriz de riesgos Corrupción'!Q159</f>
        <v>0</v>
      </c>
    </row>
    <row r="590" spans="3:4">
      <c r="C590" s="71">
        <f>'Matriz de riesgos Corrupción'!P160</f>
        <v>0</v>
      </c>
      <c r="D590" s="71">
        <f>'Matriz de riesgos Corrupción'!Q160</f>
        <v>0</v>
      </c>
    </row>
    <row r="591" spans="3:4">
      <c r="C591" s="71">
        <f>'Matriz de riesgos Corrupción'!P161</f>
        <v>0</v>
      </c>
      <c r="D591" s="71">
        <f>'Matriz de riesgos Corrupción'!Q161</f>
        <v>0</v>
      </c>
    </row>
    <row r="592" spans="3:4">
      <c r="C592" s="71">
        <f>'Matriz de riesgos Corrupción'!P162</f>
        <v>0</v>
      </c>
      <c r="D592" s="71">
        <f>'Matriz de riesgos Corrupción'!Q162</f>
        <v>0</v>
      </c>
    </row>
    <row r="593" spans="3:4">
      <c r="C593" s="71">
        <f>'Matriz de riesgos Corrupción'!P163</f>
        <v>0</v>
      </c>
      <c r="D593" s="71">
        <f>'Matriz de riesgos Corrupción'!Q163</f>
        <v>0</v>
      </c>
    </row>
    <row r="594" spans="3:4">
      <c r="C594" s="71">
        <f>'Matriz de riesgos Corrupción'!P164</f>
        <v>0</v>
      </c>
      <c r="D594" s="71">
        <f>'Matriz de riesgos Corrupción'!Q164</f>
        <v>0</v>
      </c>
    </row>
    <row r="595" spans="3:4">
      <c r="C595" s="71">
        <f>'Matriz de riesgos Corrupción'!P165</f>
        <v>0</v>
      </c>
      <c r="D595" s="71">
        <f>'Matriz de riesgos Corrupción'!Q165</f>
        <v>0</v>
      </c>
    </row>
    <row r="596" spans="3:4">
      <c r="C596" s="71">
        <f>'Matriz de riesgos Corrupción'!P166</f>
        <v>0</v>
      </c>
      <c r="D596" s="71">
        <f>'Matriz de riesgos Corrupción'!Q166</f>
        <v>0</v>
      </c>
    </row>
    <row r="597" spans="3:4">
      <c r="C597" s="71">
        <f>'Matriz de riesgos Corrupción'!P167</f>
        <v>0</v>
      </c>
      <c r="D597" s="71">
        <f>'Matriz de riesgos Corrupción'!Q167</f>
        <v>0</v>
      </c>
    </row>
    <row r="598" spans="3:4">
      <c r="C598" s="71">
        <f>'Matriz de riesgos Corrupción'!P168</f>
        <v>0</v>
      </c>
      <c r="D598" s="71">
        <f>'Matriz de riesgos Corrupción'!Q168</f>
        <v>0</v>
      </c>
    </row>
    <row r="599" spans="3:4">
      <c r="C599" s="71">
        <f>'Matriz de riesgos Corrupción'!P169</f>
        <v>0</v>
      </c>
      <c r="D599" s="71">
        <f>'Matriz de riesgos Corrupción'!Q169</f>
        <v>0</v>
      </c>
    </row>
    <row r="600" spans="3:4">
      <c r="C600" s="71">
        <f>'Matriz de riesgos Corrupción'!P170</f>
        <v>0</v>
      </c>
      <c r="D600" s="71">
        <f>'Matriz de riesgos Corrupción'!Q170</f>
        <v>0</v>
      </c>
    </row>
    <row r="601" spans="3:4">
      <c r="C601" s="71">
        <f>'Matriz de riesgos Corrupción'!P171</f>
        <v>0</v>
      </c>
      <c r="D601" s="71">
        <f>'Matriz de riesgos Corrupción'!Q171</f>
        <v>0</v>
      </c>
    </row>
    <row r="602" spans="3:4">
      <c r="C602" s="71">
        <f>'Matriz de riesgos Corrupción'!P172</f>
        <v>0</v>
      </c>
      <c r="D602" s="71">
        <f>'Matriz de riesgos Corrupción'!Q172</f>
        <v>0</v>
      </c>
    </row>
    <row r="603" spans="3:4">
      <c r="C603" s="71">
        <f>'Matriz de riesgos Corrupción'!P173</f>
        <v>0</v>
      </c>
      <c r="D603" s="71">
        <f>'Matriz de riesgos Corrupción'!Q173</f>
        <v>0</v>
      </c>
    </row>
    <row r="604" spans="3:4">
      <c r="C604" s="71">
        <f>'Matriz de riesgos Corrupción'!P174</f>
        <v>0</v>
      </c>
      <c r="D604" s="71">
        <f>'Matriz de riesgos Corrupción'!Q174</f>
        <v>0</v>
      </c>
    </row>
    <row r="605" spans="3:4">
      <c r="C605" s="71">
        <f>'Matriz de riesgos Corrupción'!P175</f>
        <v>0</v>
      </c>
      <c r="D605" s="71">
        <f>'Matriz de riesgos Corrupción'!Q175</f>
        <v>0</v>
      </c>
    </row>
    <row r="606" spans="3:4">
      <c r="C606" s="71">
        <f>'Matriz de riesgos Corrupción'!P176</f>
        <v>0</v>
      </c>
      <c r="D606" s="71">
        <f>'Matriz de riesgos Corrupción'!Q176</f>
        <v>0</v>
      </c>
    </row>
    <row r="607" spans="3:4">
      <c r="C607" s="71">
        <f>'Matriz de riesgos Corrupción'!P177</f>
        <v>0</v>
      </c>
      <c r="D607" s="71">
        <f>'Matriz de riesgos Corrupción'!Q177</f>
        <v>0</v>
      </c>
    </row>
    <row r="608" spans="3:4">
      <c r="C608" s="71">
        <f>'Matriz de riesgos Corrupción'!P178</f>
        <v>0</v>
      </c>
      <c r="D608" s="71">
        <f>'Matriz de riesgos Corrupción'!Q178</f>
        <v>0</v>
      </c>
    </row>
    <row r="609" spans="3:4">
      <c r="C609" s="71">
        <f>'Matriz de riesgos Corrupción'!P179</f>
        <v>0</v>
      </c>
      <c r="D609" s="71">
        <f>'Matriz de riesgos Corrupción'!Q179</f>
        <v>0</v>
      </c>
    </row>
    <row r="610" spans="3:4">
      <c r="C610" s="71">
        <f>'Matriz de riesgos Corrupción'!P180</f>
        <v>0</v>
      </c>
      <c r="D610" s="71">
        <f>'Matriz de riesgos Corrupción'!Q180</f>
        <v>0</v>
      </c>
    </row>
    <row r="611" spans="3:4">
      <c r="C611" s="71">
        <f>'Matriz de riesgos Corrupción'!P181</f>
        <v>0</v>
      </c>
      <c r="D611" s="71">
        <f>'Matriz de riesgos Corrupción'!Q181</f>
        <v>0</v>
      </c>
    </row>
    <row r="612" spans="3:4">
      <c r="C612" s="71">
        <f>'Matriz de riesgos Corrupción'!P182</f>
        <v>0</v>
      </c>
      <c r="D612" s="71">
        <f>'Matriz de riesgos Corrupción'!Q182</f>
        <v>0</v>
      </c>
    </row>
    <row r="613" spans="3:4">
      <c r="C613" s="71">
        <f>'Matriz de riesgos Corrupción'!P183</f>
        <v>0</v>
      </c>
      <c r="D613" s="71">
        <f>'Matriz de riesgos Corrupción'!Q183</f>
        <v>0</v>
      </c>
    </row>
    <row r="614" spans="3:4">
      <c r="C614" s="71">
        <f>'Matriz de riesgos Corrupción'!P184</f>
        <v>0</v>
      </c>
      <c r="D614" s="71">
        <f>'Matriz de riesgos Corrupción'!Q184</f>
        <v>0</v>
      </c>
    </row>
    <row r="615" spans="3:4">
      <c r="C615" s="71">
        <f>'Matriz de riesgos Corrupción'!P185</f>
        <v>0</v>
      </c>
      <c r="D615" s="71">
        <f>'Matriz de riesgos Corrupción'!Q185</f>
        <v>0</v>
      </c>
    </row>
    <row r="616" spans="3:4">
      <c r="C616" s="71">
        <f>'Matriz de riesgos Corrupción'!P186</f>
        <v>0</v>
      </c>
      <c r="D616" s="71">
        <f>'Matriz de riesgos Corrupción'!Q186</f>
        <v>0</v>
      </c>
    </row>
    <row r="617" spans="3:4">
      <c r="C617" s="71">
        <f>'Matriz de riesgos Corrupción'!P187</f>
        <v>0</v>
      </c>
      <c r="D617" s="71">
        <f>'Matriz de riesgos Corrupción'!Q187</f>
        <v>0</v>
      </c>
    </row>
    <row r="618" spans="3:4">
      <c r="C618" s="71">
        <f>'Matriz de riesgos Corrupción'!P188</f>
        <v>0</v>
      </c>
      <c r="D618" s="71">
        <f>'Matriz de riesgos Corrupción'!Q188</f>
        <v>0</v>
      </c>
    </row>
    <row r="619" spans="3:4">
      <c r="C619" s="71">
        <f>'Matriz de riesgos Corrupción'!P189</f>
        <v>0</v>
      </c>
      <c r="D619" s="71">
        <f>'Matriz de riesgos Corrupción'!Q189</f>
        <v>0</v>
      </c>
    </row>
    <row r="620" spans="3:4">
      <c r="C620" s="71">
        <f>'Matriz de riesgos Corrupción'!P190</f>
        <v>0</v>
      </c>
      <c r="D620" s="71">
        <f>'Matriz de riesgos Corrupción'!Q190</f>
        <v>0</v>
      </c>
    </row>
    <row r="621" spans="3:4">
      <c r="C621" s="71">
        <f>'Matriz de riesgos Corrupción'!P191</f>
        <v>0</v>
      </c>
      <c r="D621" s="71">
        <f>'Matriz de riesgos Corrupción'!Q191</f>
        <v>0</v>
      </c>
    </row>
    <row r="622" spans="3:4">
      <c r="C622" s="71">
        <f>'Matriz de riesgos Corrupción'!P192</f>
        <v>0</v>
      </c>
      <c r="D622" s="71">
        <f>'Matriz de riesgos Corrupción'!Q192</f>
        <v>0</v>
      </c>
    </row>
    <row r="623" spans="3:4">
      <c r="C623" s="71">
        <f>'Matriz de riesgos Corrupción'!P193</f>
        <v>0</v>
      </c>
      <c r="D623" s="71">
        <f>'Matriz de riesgos Corrupción'!Q193</f>
        <v>0</v>
      </c>
    </row>
    <row r="624" spans="3:4">
      <c r="C624" s="71">
        <f>'Matriz de riesgos Corrupción'!P194</f>
        <v>0</v>
      </c>
      <c r="D624" s="71">
        <f>'Matriz de riesgos Corrupción'!Q194</f>
        <v>0</v>
      </c>
    </row>
    <row r="625" spans="3:4">
      <c r="C625" s="71">
        <f>'Matriz de riesgos Corrupción'!P195</f>
        <v>0</v>
      </c>
      <c r="D625" s="71">
        <f>'Matriz de riesgos Corrupción'!Q195</f>
        <v>0</v>
      </c>
    </row>
    <row r="626" spans="3:4">
      <c r="C626" s="71">
        <f>'Matriz de riesgos Corrupción'!P196</f>
        <v>0</v>
      </c>
      <c r="D626" s="71">
        <f>'Matriz de riesgos Corrupción'!Q196</f>
        <v>0</v>
      </c>
    </row>
    <row r="627" spans="3:4">
      <c r="C627" s="71">
        <f>'Matriz de riesgos Corrupción'!P197</f>
        <v>0</v>
      </c>
      <c r="D627" s="71">
        <f>'Matriz de riesgos Corrupción'!Q197</f>
        <v>0</v>
      </c>
    </row>
    <row r="628" spans="3:4">
      <c r="C628" s="71">
        <f>'Matriz de riesgos Corrupción'!P198</f>
        <v>0</v>
      </c>
      <c r="D628" s="71">
        <f>'Matriz de riesgos Corrupción'!Q198</f>
        <v>0</v>
      </c>
    </row>
    <row r="629" spans="3:4">
      <c r="C629" s="71">
        <f>'Matriz de riesgos Corrupción'!P199</f>
        <v>0</v>
      </c>
      <c r="D629" s="71">
        <f>'Matriz de riesgos Corrupción'!Q199</f>
        <v>0</v>
      </c>
    </row>
    <row r="630" spans="3:4">
      <c r="C630" s="71">
        <f>'Matriz de riesgos Corrupción'!P200</f>
        <v>0</v>
      </c>
      <c r="D630" s="71">
        <f>'Matriz de riesgos Corrupción'!Q200</f>
        <v>0</v>
      </c>
    </row>
    <row r="631" spans="3:4">
      <c r="C631" s="71">
        <f>'Matriz de riesgos Corrupción'!P201</f>
        <v>0</v>
      </c>
      <c r="D631" s="71">
        <f>'Matriz de riesgos Corrupción'!Q201</f>
        <v>0</v>
      </c>
    </row>
    <row r="632" spans="3:4">
      <c r="C632" s="71">
        <f>'Matriz de riesgos Corrupción'!P202</f>
        <v>0</v>
      </c>
      <c r="D632" s="71">
        <f>'Matriz de riesgos Corrupción'!Q202</f>
        <v>0</v>
      </c>
    </row>
    <row r="633" spans="3:4">
      <c r="C633" s="71">
        <f>'Matriz de riesgos Corrupción'!P203</f>
        <v>0</v>
      </c>
      <c r="D633" s="71">
        <f>'Matriz de riesgos Corrupción'!Q203</f>
        <v>0</v>
      </c>
    </row>
    <row r="634" spans="3:4">
      <c r="C634" s="71">
        <f>'Matriz de riesgos Corrupción'!P204</f>
        <v>0</v>
      </c>
      <c r="D634" s="71">
        <f>'Matriz de riesgos Corrupción'!Q204</f>
        <v>0</v>
      </c>
    </row>
    <row r="635" spans="3:4">
      <c r="C635" s="71">
        <f>'Matriz de riesgos Corrupción'!P205</f>
        <v>0</v>
      </c>
      <c r="D635" s="71">
        <f>'Matriz de riesgos Corrupción'!Q205</f>
        <v>0</v>
      </c>
    </row>
    <row r="636" spans="3:4">
      <c r="C636" s="71">
        <f>'Matriz de riesgos Corrupción'!P206</f>
        <v>0</v>
      </c>
      <c r="D636" s="71">
        <f>'Matriz de riesgos Corrupción'!Q206</f>
        <v>0</v>
      </c>
    </row>
    <row r="637" spans="3:4">
      <c r="C637" s="71">
        <f>'Matriz de riesgos Corrupción'!P207</f>
        <v>0</v>
      </c>
      <c r="D637" s="71">
        <f>'Matriz de riesgos Corrupción'!Q207</f>
        <v>0</v>
      </c>
    </row>
    <row r="638" spans="3:4">
      <c r="C638" s="71">
        <f>'Matriz de riesgos Corrupción'!P208</f>
        <v>0</v>
      </c>
      <c r="D638" s="71">
        <f>'Matriz de riesgos Corrupción'!Q208</f>
        <v>0</v>
      </c>
    </row>
    <row r="639" spans="3:4">
      <c r="C639" s="71">
        <f>'Matriz de riesgos Corrupción'!P209</f>
        <v>0</v>
      </c>
      <c r="D639" s="71">
        <f>'Matriz de riesgos Corrupción'!Q209</f>
        <v>0</v>
      </c>
    </row>
    <row r="640" spans="3:4">
      <c r="C640" s="71">
        <f>'Matriz de riesgos Corrupción'!P210</f>
        <v>0</v>
      </c>
      <c r="D640" s="71">
        <f>'Matriz de riesgos Corrupción'!Q210</f>
        <v>0</v>
      </c>
    </row>
    <row r="641" spans="3:4">
      <c r="C641" s="71">
        <f>'Matriz de riesgos Corrupción'!P211</f>
        <v>0</v>
      </c>
      <c r="D641" s="71">
        <f>'Matriz de riesgos Corrupción'!Q211</f>
        <v>0</v>
      </c>
    </row>
    <row r="642" spans="3:4">
      <c r="C642" s="71">
        <f>'Matriz de riesgos Corrupción'!P212</f>
        <v>0</v>
      </c>
      <c r="D642" s="71">
        <f>'Matriz de riesgos Corrupción'!Q212</f>
        <v>0</v>
      </c>
    </row>
    <row r="643" spans="3:4">
      <c r="C643" s="71">
        <f>'Matriz de riesgos Corrupción'!P213</f>
        <v>0</v>
      </c>
      <c r="D643" s="71">
        <f>'Matriz de riesgos Corrupción'!Q213</f>
        <v>0</v>
      </c>
    </row>
    <row r="644" spans="3:4">
      <c r="C644" s="71">
        <f>'Matriz de riesgos Corrupción'!P214</f>
        <v>0</v>
      </c>
      <c r="D644" s="71">
        <f>'Matriz de riesgos Corrupción'!Q214</f>
        <v>0</v>
      </c>
    </row>
    <row r="645" spans="3:4">
      <c r="C645" s="71">
        <f>'Matriz de riesgos Corrupción'!P215</f>
        <v>0</v>
      </c>
      <c r="D645" s="71">
        <f>'Matriz de riesgos Corrupción'!Q215</f>
        <v>0</v>
      </c>
    </row>
    <row r="646" spans="3:4">
      <c r="C646" s="71">
        <f>'Matriz de riesgos Corrupción'!P216</f>
        <v>0</v>
      </c>
      <c r="D646" s="71">
        <f>'Matriz de riesgos Corrupción'!Q216</f>
        <v>0</v>
      </c>
    </row>
    <row r="647" spans="3:4">
      <c r="C647" s="71">
        <f>'Matriz de riesgos Corrupción'!P217</f>
        <v>0</v>
      </c>
      <c r="D647" s="71">
        <f>'Matriz de riesgos Corrupción'!Q217</f>
        <v>0</v>
      </c>
    </row>
    <row r="648" spans="3:4">
      <c r="C648" s="71">
        <f>'Matriz de riesgos Corrupción'!P218</f>
        <v>0</v>
      </c>
      <c r="D648" s="71">
        <f>'Matriz de riesgos Corrupción'!Q218</f>
        <v>0</v>
      </c>
    </row>
    <row r="649" spans="3:4">
      <c r="C649" s="71">
        <f>'Matriz de riesgos Corrupción'!P219</f>
        <v>0</v>
      </c>
      <c r="D649" s="71">
        <f>'Matriz de riesgos Corrupción'!Q219</f>
        <v>0</v>
      </c>
    </row>
    <row r="650" spans="3:4">
      <c r="C650" s="71">
        <f>'Matriz de riesgos Corrupción'!P220</f>
        <v>0</v>
      </c>
      <c r="D650" s="71">
        <f>'Matriz de riesgos Corrupción'!Q220</f>
        <v>0</v>
      </c>
    </row>
    <row r="651" spans="3:4">
      <c r="C651" s="71">
        <f>'Matriz de riesgos Corrupción'!P221</f>
        <v>0</v>
      </c>
      <c r="D651" s="71">
        <f>'Matriz de riesgos Corrupción'!Q221</f>
        <v>0</v>
      </c>
    </row>
    <row r="652" spans="3:4">
      <c r="C652" s="71">
        <f>'Matriz de riesgos Corrupción'!P222</f>
        <v>0</v>
      </c>
      <c r="D652" s="71">
        <f>'Matriz de riesgos Corrupción'!Q222</f>
        <v>0</v>
      </c>
    </row>
    <row r="653" spans="3:4">
      <c r="C653" s="71">
        <f>'Matriz de riesgos Corrupción'!P223</f>
        <v>0</v>
      </c>
      <c r="D653" s="71">
        <f>'Matriz de riesgos Corrupción'!Q223</f>
        <v>0</v>
      </c>
    </row>
    <row r="654" spans="3:4">
      <c r="C654" s="71">
        <f>'Matriz de riesgos Corrupción'!P224</f>
        <v>0</v>
      </c>
      <c r="D654" s="71">
        <f>'Matriz de riesgos Corrupción'!Q224</f>
        <v>0</v>
      </c>
    </row>
    <row r="655" spans="3:4">
      <c r="C655" s="71">
        <f>'Matriz de riesgos Corrupción'!P225</f>
        <v>0</v>
      </c>
      <c r="D655" s="71">
        <f>'Matriz de riesgos Corrupción'!Q225</f>
        <v>0</v>
      </c>
    </row>
    <row r="656" spans="3:4">
      <c r="C656" s="71">
        <f>'Matriz de riesgos Corrupción'!P226</f>
        <v>0</v>
      </c>
      <c r="D656" s="71">
        <f>'Matriz de riesgos Corrupción'!Q226</f>
        <v>0</v>
      </c>
    </row>
    <row r="657" spans="3:4">
      <c r="C657" s="71">
        <f>'Matriz de riesgos Corrupción'!P227</f>
        <v>0</v>
      </c>
      <c r="D657" s="71">
        <f>'Matriz de riesgos Corrupción'!Q227</f>
        <v>0</v>
      </c>
    </row>
    <row r="658" spans="3:4">
      <c r="C658" s="71">
        <f>'Matriz de riesgos Corrupción'!P228</f>
        <v>0</v>
      </c>
      <c r="D658" s="71">
        <f>'Matriz de riesgos Corrupción'!Q228</f>
        <v>0</v>
      </c>
    </row>
    <row r="659" spans="3:4">
      <c r="C659" s="71">
        <f>'Matriz de riesgos Corrupción'!P229</f>
        <v>0</v>
      </c>
      <c r="D659" s="71">
        <f>'Matriz de riesgos Corrupción'!Q229</f>
        <v>0</v>
      </c>
    </row>
    <row r="660" spans="3:4">
      <c r="C660" s="71">
        <f>'Matriz de riesgos Corrupción'!P230</f>
        <v>0</v>
      </c>
      <c r="D660" s="71">
        <f>'Matriz de riesgos Corrupción'!Q230</f>
        <v>0</v>
      </c>
    </row>
    <row r="661" spans="3:4">
      <c r="C661" s="71">
        <f>'Matriz de riesgos Corrupción'!P231</f>
        <v>0</v>
      </c>
      <c r="D661" s="71">
        <f>'Matriz de riesgos Corrupción'!Q231</f>
        <v>0</v>
      </c>
    </row>
    <row r="662" spans="3:4">
      <c r="C662" s="71">
        <f>'Matriz de riesgos Corrupción'!P232</f>
        <v>0</v>
      </c>
      <c r="D662" s="71">
        <f>'Matriz de riesgos Corrupción'!Q232</f>
        <v>0</v>
      </c>
    </row>
    <row r="663" spans="3:4">
      <c r="C663" s="71">
        <f>'Matriz de riesgos Corrupción'!P233</f>
        <v>0</v>
      </c>
      <c r="D663" s="71">
        <f>'Matriz de riesgos Corrupción'!Q233</f>
        <v>0</v>
      </c>
    </row>
    <row r="664" spans="3:4">
      <c r="C664" s="71">
        <f>'Matriz de riesgos Corrupción'!P234</f>
        <v>0</v>
      </c>
      <c r="D664" s="71">
        <f>'Matriz de riesgos Corrupción'!Q234</f>
        <v>0</v>
      </c>
    </row>
    <row r="665" spans="3:4">
      <c r="C665" s="71">
        <f>'Matriz de riesgos Corrupción'!P235</f>
        <v>0</v>
      </c>
      <c r="D665" s="71">
        <f>'Matriz de riesgos Corrupción'!Q235</f>
        <v>0</v>
      </c>
    </row>
    <row r="666" spans="3:4">
      <c r="C666" s="71">
        <f>'Matriz de riesgos Corrupción'!P236</f>
        <v>0</v>
      </c>
      <c r="D666" s="71">
        <f>'Matriz de riesgos Corrupción'!Q236</f>
        <v>0</v>
      </c>
    </row>
    <row r="667" spans="3:4">
      <c r="C667" s="71">
        <f>'Matriz de riesgos Corrupción'!P237</f>
        <v>0</v>
      </c>
      <c r="D667" s="71">
        <f>'Matriz de riesgos Corrupción'!Q237</f>
        <v>0</v>
      </c>
    </row>
    <row r="668" spans="3:4">
      <c r="C668" s="71">
        <f>'Matriz de riesgos Corrupción'!P238</f>
        <v>0</v>
      </c>
      <c r="D668" s="71">
        <f>'Matriz de riesgos Corrupción'!Q238</f>
        <v>0</v>
      </c>
    </row>
    <row r="669" spans="3:4">
      <c r="C669" s="71">
        <f>'Matriz de riesgos Corrupción'!P239</f>
        <v>0</v>
      </c>
      <c r="D669" s="71">
        <f>'Matriz de riesgos Corrupción'!Q239</f>
        <v>0</v>
      </c>
    </row>
    <row r="670" spans="3:4">
      <c r="C670" s="71">
        <f>'Matriz de riesgos Corrupción'!P240</f>
        <v>0</v>
      </c>
      <c r="D670" s="71">
        <f>'Matriz de riesgos Corrupción'!Q240</f>
        <v>0</v>
      </c>
    </row>
    <row r="671" spans="3:4">
      <c r="C671" s="71">
        <f>'Matriz de riesgos Corrupción'!P241</f>
        <v>0</v>
      </c>
      <c r="D671" s="71">
        <f>'Matriz de riesgos Corrupción'!Q241</f>
        <v>0</v>
      </c>
    </row>
    <row r="672" spans="3:4">
      <c r="C672" s="71">
        <f>'Matriz de riesgos Corrupción'!P242</f>
        <v>0</v>
      </c>
      <c r="D672" s="71">
        <f>'Matriz de riesgos Corrupción'!Q242</f>
        <v>0</v>
      </c>
    </row>
    <row r="673" spans="3:4">
      <c r="C673" s="71">
        <f>'Matriz de riesgos Corrupción'!P243</f>
        <v>0</v>
      </c>
      <c r="D673" s="71">
        <f>'Matriz de riesgos Corrupción'!Q243</f>
        <v>0</v>
      </c>
    </row>
    <row r="674" spans="3:4">
      <c r="C674" s="71">
        <f>'Matriz de riesgos Corrupción'!P244</f>
        <v>0</v>
      </c>
      <c r="D674" s="71">
        <f>'Matriz de riesgos Corrupción'!Q244</f>
        <v>0</v>
      </c>
    </row>
    <row r="675" spans="3:4">
      <c r="C675" s="71">
        <f>'Matriz de riesgos Corrupción'!P245</f>
        <v>0</v>
      </c>
      <c r="D675" s="71">
        <f>'Matriz de riesgos Corrupción'!Q245</f>
        <v>0</v>
      </c>
    </row>
    <row r="676" spans="3:4">
      <c r="C676" s="71">
        <f>'Matriz de riesgos Corrupción'!P246</f>
        <v>0</v>
      </c>
      <c r="D676" s="71">
        <f>'Matriz de riesgos Corrupción'!Q246</f>
        <v>0</v>
      </c>
    </row>
    <row r="677" spans="3:4">
      <c r="C677" s="71">
        <f>'Matriz de riesgos Corrupción'!P247</f>
        <v>0</v>
      </c>
      <c r="D677" s="71">
        <f>'Matriz de riesgos Corrupción'!Q247</f>
        <v>0</v>
      </c>
    </row>
    <row r="678" spans="3:4">
      <c r="C678" s="71">
        <f>'Matriz de riesgos Corrupción'!P248</f>
        <v>0</v>
      </c>
      <c r="D678" s="71">
        <f>'Matriz de riesgos Corrupción'!Q248</f>
        <v>0</v>
      </c>
    </row>
    <row r="679" spans="3:4">
      <c r="C679" s="71">
        <f>'Matriz de riesgos Corrupción'!P249</f>
        <v>0</v>
      </c>
      <c r="D679" s="71">
        <f>'Matriz de riesgos Corrupción'!Q249</f>
        <v>0</v>
      </c>
    </row>
    <row r="680" spans="3:4">
      <c r="C680" s="71">
        <f>'Matriz de riesgos Corrupción'!P250</f>
        <v>0</v>
      </c>
      <c r="D680" s="71">
        <f>'Matriz de riesgos Corrupción'!Q250</f>
        <v>0</v>
      </c>
    </row>
    <row r="681" spans="3:4">
      <c r="C681" s="71">
        <f>'Matriz de riesgos Corrupción'!P251</f>
        <v>0</v>
      </c>
      <c r="D681" s="71">
        <f>'Matriz de riesgos Corrupción'!Q251</f>
        <v>0</v>
      </c>
    </row>
    <row r="682" spans="3:4">
      <c r="C682" s="71">
        <f>'Matriz de riesgos Corrupción'!P252</f>
        <v>0</v>
      </c>
      <c r="D682" s="71">
        <f>'Matriz de riesgos Corrupción'!Q252</f>
        <v>0</v>
      </c>
    </row>
    <row r="683" spans="3:4">
      <c r="C683" s="71">
        <f>'Matriz de riesgos Corrupción'!P253</f>
        <v>0</v>
      </c>
      <c r="D683" s="71">
        <f>'Matriz de riesgos Corrupción'!Q253</f>
        <v>0</v>
      </c>
    </row>
    <row r="684" spans="3:4">
      <c r="C684" s="71">
        <f>'Matriz de riesgos Corrupción'!P254</f>
        <v>0</v>
      </c>
      <c r="D684" s="71">
        <f>'Matriz de riesgos Corrupción'!Q254</f>
        <v>0</v>
      </c>
    </row>
    <row r="685" spans="3:4">
      <c r="C685" s="71">
        <f>'Matriz de riesgos Corrupción'!P255</f>
        <v>0</v>
      </c>
      <c r="D685" s="71">
        <f>'Matriz de riesgos Corrupción'!Q255</f>
        <v>0</v>
      </c>
    </row>
    <row r="686" spans="3:4">
      <c r="C686" s="71">
        <f>'Matriz de riesgos Corrupción'!P256</f>
        <v>0</v>
      </c>
      <c r="D686" s="71">
        <f>'Matriz de riesgos Corrupción'!Q256</f>
        <v>0</v>
      </c>
    </row>
    <row r="687" spans="3:4">
      <c r="C687" s="71">
        <f>'Matriz de riesgos Corrupción'!P257</f>
        <v>0</v>
      </c>
      <c r="D687" s="71">
        <f>'Matriz de riesgos Corrupción'!Q257</f>
        <v>0</v>
      </c>
    </row>
    <row r="688" spans="3:4">
      <c r="C688" s="71">
        <f>'Matriz de riesgos Corrupción'!P258</f>
        <v>0</v>
      </c>
      <c r="D688" s="71">
        <f>'Matriz de riesgos Corrupción'!Q258</f>
        <v>0</v>
      </c>
    </row>
    <row r="689" spans="3:4">
      <c r="C689" s="71">
        <f>'Matriz de riesgos Corrupción'!P259</f>
        <v>0</v>
      </c>
      <c r="D689" s="71">
        <f>'Matriz de riesgos Corrupción'!Q259</f>
        <v>0</v>
      </c>
    </row>
    <row r="690" spans="3:4">
      <c r="C690" s="71">
        <f>'Matriz de riesgos Corrupción'!P260</f>
        <v>0</v>
      </c>
      <c r="D690" s="71">
        <f>'Matriz de riesgos Corrupción'!Q260</f>
        <v>0</v>
      </c>
    </row>
    <row r="691" spans="3:4">
      <c r="C691" s="71">
        <f>'Matriz de riesgos Corrupción'!P261</f>
        <v>0</v>
      </c>
      <c r="D691" s="71">
        <f>'Matriz de riesgos Corrupción'!Q261</f>
        <v>0</v>
      </c>
    </row>
    <row r="692" spans="3:4">
      <c r="C692" s="71">
        <f>'Matriz de riesgos Corrupción'!P262</f>
        <v>0</v>
      </c>
      <c r="D692" s="71">
        <f>'Matriz de riesgos Corrupción'!Q262</f>
        <v>0</v>
      </c>
    </row>
    <row r="693" spans="3:4">
      <c r="C693" s="71">
        <f>'Matriz de riesgos Corrupción'!P263</f>
        <v>0</v>
      </c>
      <c r="D693" s="71">
        <f>'Matriz de riesgos Corrupción'!Q263</f>
        <v>0</v>
      </c>
    </row>
    <row r="694" spans="3:4">
      <c r="C694" s="71">
        <f>'Matriz de riesgos Corrupción'!P264</f>
        <v>0</v>
      </c>
      <c r="D694" s="71">
        <f>'Matriz de riesgos Corrupción'!Q264</f>
        <v>0</v>
      </c>
    </row>
    <row r="695" spans="3:4">
      <c r="C695" s="71">
        <f>'Matriz de riesgos Corrupción'!P265</f>
        <v>0</v>
      </c>
      <c r="D695" s="71">
        <f>'Matriz de riesgos Corrupción'!Q265</f>
        <v>0</v>
      </c>
    </row>
    <row r="696" spans="3:4">
      <c r="C696" s="71">
        <f>'Matriz de riesgos Corrupción'!P266</f>
        <v>0</v>
      </c>
      <c r="D696" s="71">
        <f>'Matriz de riesgos Corrupción'!Q266</f>
        <v>0</v>
      </c>
    </row>
    <row r="697" spans="3:4">
      <c r="C697" s="71">
        <f>'Matriz de riesgos Corrupción'!P267</f>
        <v>0</v>
      </c>
      <c r="D697" s="71">
        <f>'Matriz de riesgos Corrupción'!Q267</f>
        <v>0</v>
      </c>
    </row>
    <row r="698" spans="3:4">
      <c r="C698" s="71">
        <f>'Matriz de riesgos Corrupción'!P268</f>
        <v>0</v>
      </c>
      <c r="D698" s="71">
        <f>'Matriz de riesgos Corrupción'!Q268</f>
        <v>0</v>
      </c>
    </row>
    <row r="699" spans="3:4">
      <c r="C699" s="71">
        <f>'Matriz de riesgos Corrupción'!P269</f>
        <v>0</v>
      </c>
      <c r="D699" s="71">
        <f>'Matriz de riesgos Corrupción'!Q269</f>
        <v>0</v>
      </c>
    </row>
    <row r="700" spans="3:4">
      <c r="C700" s="71">
        <f>'Matriz de riesgos Corrupción'!P270</f>
        <v>0</v>
      </c>
      <c r="D700" s="71">
        <f>'Matriz de riesgos Corrupción'!Q270</f>
        <v>0</v>
      </c>
    </row>
    <row r="701" spans="3:4">
      <c r="C701" s="71">
        <f>'Matriz de riesgos Corrupción'!P271</f>
        <v>0</v>
      </c>
      <c r="D701" s="71">
        <f>'Matriz de riesgos Corrupción'!Q271</f>
        <v>0</v>
      </c>
    </row>
    <row r="702" spans="3:4">
      <c r="C702" s="71">
        <f>'Matriz de riesgos Corrupción'!P272</f>
        <v>0</v>
      </c>
      <c r="D702" s="71">
        <f>'Matriz de riesgos Corrupción'!Q272</f>
        <v>0</v>
      </c>
    </row>
    <row r="703" spans="3:4">
      <c r="C703" s="71">
        <f>'Matriz de riesgos Corrupción'!P273</f>
        <v>0</v>
      </c>
      <c r="D703" s="71">
        <f>'Matriz de riesgos Corrupción'!Q273</f>
        <v>0</v>
      </c>
    </row>
    <row r="704" spans="3:4">
      <c r="C704" s="71">
        <f>'Matriz de riesgos Corrupción'!P274</f>
        <v>0</v>
      </c>
      <c r="D704" s="71">
        <f>'Matriz de riesgos Corrupción'!Q274</f>
        <v>0</v>
      </c>
    </row>
    <row r="705" spans="3:4">
      <c r="C705" s="71">
        <f>'Matriz de riesgos Corrupción'!P275</f>
        <v>0</v>
      </c>
      <c r="D705" s="71">
        <f>'Matriz de riesgos Corrupción'!Q275</f>
        <v>0</v>
      </c>
    </row>
    <row r="706" spans="3:4">
      <c r="C706" s="71">
        <f>'Matriz de riesgos Corrupción'!P276</f>
        <v>0</v>
      </c>
      <c r="D706" s="71">
        <f>'Matriz de riesgos Corrupción'!Q276</f>
        <v>0</v>
      </c>
    </row>
    <row r="707" spans="3:4">
      <c r="C707" s="71">
        <f>'Matriz de riesgos Corrupción'!P277</f>
        <v>0</v>
      </c>
      <c r="D707" s="71">
        <f>'Matriz de riesgos Corrupción'!Q277</f>
        <v>0</v>
      </c>
    </row>
    <row r="708" spans="3:4">
      <c r="C708" s="71">
        <f>'Matriz de riesgos Corrupción'!P278</f>
        <v>0</v>
      </c>
      <c r="D708" s="71">
        <f>'Matriz de riesgos Corrupción'!Q278</f>
        <v>0</v>
      </c>
    </row>
    <row r="709" spans="3:4">
      <c r="C709" s="71">
        <f>'Matriz de riesgos Corrupción'!P279</f>
        <v>0</v>
      </c>
      <c r="D709" s="71">
        <f>'Matriz de riesgos Corrupción'!Q279</f>
        <v>0</v>
      </c>
    </row>
    <row r="710" spans="3:4">
      <c r="C710" s="71">
        <f>'Matriz de riesgos Corrupción'!P280</f>
        <v>0</v>
      </c>
      <c r="D710" s="71">
        <f>'Matriz de riesgos Corrupción'!Q280</f>
        <v>0</v>
      </c>
    </row>
    <row r="711" spans="3:4">
      <c r="C711" s="71">
        <f>'Matriz de riesgos Corrupción'!P281</f>
        <v>0</v>
      </c>
      <c r="D711" s="71">
        <f>'Matriz de riesgos Corrupción'!Q281</f>
        <v>0</v>
      </c>
    </row>
    <row r="712" spans="3:4">
      <c r="C712" s="71">
        <f>'Matriz de riesgos Corrupción'!P282</f>
        <v>0</v>
      </c>
      <c r="D712" s="71">
        <f>'Matriz de riesgos Corrupción'!Q282</f>
        <v>0</v>
      </c>
    </row>
    <row r="713" spans="3:4">
      <c r="C713" s="71">
        <f>'Matriz de riesgos Corrupción'!P283</f>
        <v>0</v>
      </c>
      <c r="D713" s="71">
        <f>'Matriz de riesgos Corrupción'!Q283</f>
        <v>0</v>
      </c>
    </row>
    <row r="714" spans="3:4">
      <c r="C714" s="71">
        <f>'Matriz de riesgos Corrupción'!P284</f>
        <v>0</v>
      </c>
      <c r="D714" s="71">
        <f>'Matriz de riesgos Corrupción'!Q284</f>
        <v>0</v>
      </c>
    </row>
    <row r="715" spans="3:4">
      <c r="C715" s="71">
        <f>'Matriz de riesgos Corrupción'!P285</f>
        <v>0</v>
      </c>
      <c r="D715" s="71">
        <f>'Matriz de riesgos Corrupción'!Q285</f>
        <v>0</v>
      </c>
    </row>
    <row r="716" spans="3:4">
      <c r="C716" s="71">
        <f>'Matriz de riesgos Corrupción'!P286</f>
        <v>0</v>
      </c>
      <c r="D716" s="71">
        <f>'Matriz de riesgos Corrupción'!Q286</f>
        <v>0</v>
      </c>
    </row>
    <row r="717" spans="3:4">
      <c r="C717" s="71">
        <f>'Matriz de riesgos Corrupción'!P287</f>
        <v>0</v>
      </c>
      <c r="D717" s="71">
        <f>'Matriz de riesgos Corrupción'!Q287</f>
        <v>0</v>
      </c>
    </row>
    <row r="718" spans="3:4">
      <c r="C718" s="71">
        <f>'Matriz de riesgos Corrupción'!P288</f>
        <v>0</v>
      </c>
      <c r="D718" s="71">
        <f>'Matriz de riesgos Corrupción'!Q288</f>
        <v>0</v>
      </c>
    </row>
    <row r="719" spans="3:4">
      <c r="C719" s="71">
        <f>'Matriz de riesgos Corrupción'!P289</f>
        <v>0</v>
      </c>
      <c r="D719" s="71">
        <f>'Matriz de riesgos Corrupción'!Q289</f>
        <v>0</v>
      </c>
    </row>
    <row r="720" spans="3:4">
      <c r="C720" s="71">
        <f>'Matriz de riesgos Corrupción'!P290</f>
        <v>0</v>
      </c>
      <c r="D720" s="71">
        <f>'Matriz de riesgos Corrupción'!Q290</f>
        <v>0</v>
      </c>
    </row>
    <row r="721" spans="3:4">
      <c r="C721" s="71">
        <f>'Matriz de riesgos Corrupción'!P291</f>
        <v>0</v>
      </c>
      <c r="D721" s="71">
        <f>'Matriz de riesgos Corrupción'!Q291</f>
        <v>0</v>
      </c>
    </row>
    <row r="722" spans="3:4">
      <c r="C722" s="71">
        <f>'Matriz de riesgos Corrupción'!P292</f>
        <v>0</v>
      </c>
      <c r="D722" s="71">
        <f>'Matriz de riesgos Corrupción'!Q292</f>
        <v>0</v>
      </c>
    </row>
    <row r="723" spans="3:4">
      <c r="C723" s="71">
        <f>'Matriz de riesgos Corrupción'!P293</f>
        <v>0</v>
      </c>
      <c r="D723" s="71">
        <f>'Matriz de riesgos Corrupción'!Q293</f>
        <v>0</v>
      </c>
    </row>
    <row r="724" spans="3:4">
      <c r="C724" s="71">
        <f>'Matriz de riesgos Corrupción'!P294</f>
        <v>0</v>
      </c>
      <c r="D724" s="71">
        <f>'Matriz de riesgos Corrupción'!Q294</f>
        <v>0</v>
      </c>
    </row>
    <row r="725" spans="3:4">
      <c r="C725" s="71">
        <f>'Matriz de riesgos Corrupción'!P295</f>
        <v>0</v>
      </c>
      <c r="D725" s="71">
        <f>'Matriz de riesgos Corrupción'!Q295</f>
        <v>0</v>
      </c>
    </row>
    <row r="726" spans="3:4">
      <c r="C726" s="71">
        <f>'Matriz de riesgos Corrupción'!P296</f>
        <v>0</v>
      </c>
      <c r="D726" s="71">
        <f>'Matriz de riesgos Corrupción'!Q296</f>
        <v>0</v>
      </c>
    </row>
    <row r="727" spans="3:4">
      <c r="C727" s="71">
        <f>'Matriz de riesgos Corrupción'!P297</f>
        <v>0</v>
      </c>
      <c r="D727" s="71">
        <f>'Matriz de riesgos Corrupción'!Q297</f>
        <v>0</v>
      </c>
    </row>
    <row r="728" spans="3:4">
      <c r="C728" s="71">
        <f>'Matriz de riesgos Corrupción'!P298</f>
        <v>0</v>
      </c>
      <c r="D728" s="71">
        <f>'Matriz de riesgos Corrupción'!Q298</f>
        <v>0</v>
      </c>
    </row>
    <row r="729" spans="3:4">
      <c r="C729" s="71">
        <f>'Matriz de riesgos Corrupción'!P299</f>
        <v>0</v>
      </c>
      <c r="D729" s="71">
        <f>'Matriz de riesgos Corrupción'!Q299</f>
        <v>0</v>
      </c>
    </row>
    <row r="730" spans="3:4">
      <c r="C730" s="71">
        <f>'Matriz de riesgos Corrupción'!P300</f>
        <v>0</v>
      </c>
      <c r="D730" s="71">
        <f>'Matriz de riesgos Corrupción'!Q300</f>
        <v>0</v>
      </c>
    </row>
    <row r="731" spans="3:4">
      <c r="C731" s="71">
        <f>'Matriz de riesgos Corrupción'!P301</f>
        <v>0</v>
      </c>
      <c r="D731" s="71">
        <f>'Matriz de riesgos Corrupción'!Q301</f>
        <v>0</v>
      </c>
    </row>
    <row r="732" spans="3:4">
      <c r="C732" s="71">
        <f>'Matriz de riesgos Corrupción'!P302</f>
        <v>0</v>
      </c>
      <c r="D732" s="71">
        <f>'Matriz de riesgos Corrupción'!Q302</f>
        <v>0</v>
      </c>
    </row>
    <row r="733" spans="3:4">
      <c r="C733" s="71">
        <f>'Matriz de riesgos Corrupción'!P303</f>
        <v>0</v>
      </c>
      <c r="D733" s="71">
        <f>'Matriz de riesgos Corrupción'!Q303</f>
        <v>0</v>
      </c>
    </row>
    <row r="734" spans="3:4">
      <c r="C734" s="71">
        <f>'Matriz de riesgos Corrupción'!P304</f>
        <v>0</v>
      </c>
      <c r="D734" s="71">
        <f>'Matriz de riesgos Corrupción'!Q304</f>
        <v>0</v>
      </c>
    </row>
    <row r="735" spans="3:4">
      <c r="C735" s="71">
        <f>'Matriz de riesgos Corrupción'!P305</f>
        <v>0</v>
      </c>
      <c r="D735" s="71">
        <f>'Matriz de riesgos Corrupción'!Q305</f>
        <v>0</v>
      </c>
    </row>
    <row r="736" spans="3:4">
      <c r="C736" s="71">
        <f>'Matriz de riesgos Corrupción'!P306</f>
        <v>0</v>
      </c>
      <c r="D736" s="71">
        <f>'Matriz de riesgos Corrupción'!Q306</f>
        <v>0</v>
      </c>
    </row>
    <row r="737" spans="3:4">
      <c r="C737" s="71">
        <f>'Matriz de riesgos Corrupción'!P307</f>
        <v>0</v>
      </c>
      <c r="D737" s="71">
        <f>'Matriz de riesgos Corrupción'!Q307</f>
        <v>0</v>
      </c>
    </row>
    <row r="738" spans="3:4">
      <c r="C738" s="71">
        <f>'Matriz de riesgos Corrupción'!P308</f>
        <v>0</v>
      </c>
      <c r="D738" s="71">
        <f>'Matriz de riesgos Corrupción'!Q308</f>
        <v>0</v>
      </c>
    </row>
    <row r="739" spans="3:4">
      <c r="C739" s="71">
        <f>'Matriz de riesgos Corrupción'!P309</f>
        <v>0</v>
      </c>
      <c r="D739" s="71">
        <f>'Matriz de riesgos Corrupción'!Q309</f>
        <v>0</v>
      </c>
    </row>
    <row r="740" spans="3:4">
      <c r="C740" s="71">
        <f>'Matriz de riesgos Corrupción'!P310</f>
        <v>0</v>
      </c>
      <c r="D740" s="71">
        <f>'Matriz de riesgos Corrupción'!Q310</f>
        <v>0</v>
      </c>
    </row>
    <row r="741" spans="3:4">
      <c r="C741" s="71">
        <f>'Matriz de riesgos Corrupción'!P311</f>
        <v>0</v>
      </c>
      <c r="D741" s="71">
        <f>'Matriz de riesgos Corrupción'!Q311</f>
        <v>0</v>
      </c>
    </row>
    <row r="742" spans="3:4">
      <c r="C742" s="71">
        <f>'Matriz de riesgos Corrupción'!P312</f>
        <v>0</v>
      </c>
      <c r="D742" s="71">
        <f>'Matriz de riesgos Corrupción'!Q312</f>
        <v>0</v>
      </c>
    </row>
    <row r="743" spans="3:4">
      <c r="C743" s="71">
        <f>'Matriz de riesgos Corrupción'!P313</f>
        <v>0</v>
      </c>
      <c r="D743" s="71">
        <f>'Matriz de riesgos Corrupción'!Q313</f>
        <v>0</v>
      </c>
    </row>
    <row r="744" spans="3:4">
      <c r="C744" s="71">
        <f>'Matriz de riesgos Corrupción'!P314</f>
        <v>0</v>
      </c>
      <c r="D744" s="71">
        <f>'Matriz de riesgos Corrupción'!Q314</f>
        <v>0</v>
      </c>
    </row>
    <row r="745" spans="3:4">
      <c r="C745" s="71">
        <f>'Matriz de riesgos Corrupción'!P315</f>
        <v>0</v>
      </c>
      <c r="D745" s="71">
        <f>'Matriz de riesgos Corrupción'!Q315</f>
        <v>0</v>
      </c>
    </row>
    <row r="746" spans="3:4">
      <c r="C746" s="71">
        <f>'Matriz de riesgos Corrupción'!P316</f>
        <v>0</v>
      </c>
      <c r="D746" s="71">
        <f>'Matriz de riesgos Corrupción'!Q316</f>
        <v>0</v>
      </c>
    </row>
    <row r="747" spans="3:4">
      <c r="C747" s="71">
        <f>'Matriz de riesgos Corrupción'!P317</f>
        <v>0</v>
      </c>
      <c r="D747" s="71">
        <f>'Matriz de riesgos Corrupción'!Q317</f>
        <v>0</v>
      </c>
    </row>
    <row r="748" spans="3:4">
      <c r="C748" s="71">
        <f>'Matriz de riesgos Corrupción'!P318</f>
        <v>0</v>
      </c>
      <c r="D748" s="71">
        <f>'Matriz de riesgos Corrupción'!Q318</f>
        <v>0</v>
      </c>
    </row>
    <row r="749" spans="3:4">
      <c r="C749" s="71">
        <f>'Matriz de riesgos Corrupción'!P319</f>
        <v>0</v>
      </c>
      <c r="D749" s="71">
        <f>'Matriz de riesgos Corrupción'!Q319</f>
        <v>0</v>
      </c>
    </row>
    <row r="750" spans="3:4">
      <c r="C750" s="71">
        <f>'Matriz de riesgos Corrupción'!P320</f>
        <v>0</v>
      </c>
      <c r="D750" s="71">
        <f>'Matriz de riesgos Corrupción'!Q320</f>
        <v>0</v>
      </c>
    </row>
    <row r="751" spans="3:4">
      <c r="C751" s="71">
        <f>'Matriz de riesgos Corrupción'!P321</f>
        <v>0</v>
      </c>
      <c r="D751" s="71">
        <f>'Matriz de riesgos Corrupción'!Q321</f>
        <v>0</v>
      </c>
    </row>
    <row r="752" spans="3:4">
      <c r="C752" s="71">
        <f>'Matriz de riesgos Corrupción'!P322</f>
        <v>0</v>
      </c>
      <c r="D752" s="71">
        <f>'Matriz de riesgos Corrupción'!Q322</f>
        <v>0</v>
      </c>
    </row>
    <row r="753" spans="3:4">
      <c r="C753" s="71">
        <f>'Matriz de riesgos Corrupción'!P323</f>
        <v>0</v>
      </c>
      <c r="D753" s="71">
        <f>'Matriz de riesgos Corrupción'!Q323</f>
        <v>0</v>
      </c>
    </row>
    <row r="754" spans="3:4">
      <c r="C754" s="71">
        <f>'Matriz de riesgos Corrupción'!P324</f>
        <v>0</v>
      </c>
      <c r="D754" s="71">
        <f>'Matriz de riesgos Corrupción'!Q324</f>
        <v>0</v>
      </c>
    </row>
    <row r="755" spans="3:4">
      <c r="C755" s="71">
        <f>'Matriz de riesgos Corrupción'!P325</f>
        <v>0</v>
      </c>
      <c r="D755" s="71">
        <f>'Matriz de riesgos Corrupción'!Q325</f>
        <v>0</v>
      </c>
    </row>
    <row r="756" spans="3:4">
      <c r="C756" s="71">
        <f>'Matriz de riesgos Corrupción'!P326</f>
        <v>0</v>
      </c>
      <c r="D756" s="71">
        <f>'Matriz de riesgos Corrupción'!Q326</f>
        <v>0</v>
      </c>
    </row>
    <row r="757" spans="3:4">
      <c r="C757" s="71">
        <f>'Matriz de riesgos Corrupción'!P327</f>
        <v>0</v>
      </c>
      <c r="D757" s="71">
        <f>'Matriz de riesgos Corrupción'!Q327</f>
        <v>0</v>
      </c>
    </row>
    <row r="758" spans="3:4">
      <c r="C758" s="71">
        <f>'Matriz de riesgos Corrupción'!P328</f>
        <v>0</v>
      </c>
      <c r="D758" s="71">
        <f>'Matriz de riesgos Corrupción'!Q328</f>
        <v>0</v>
      </c>
    </row>
    <row r="759" spans="3:4">
      <c r="C759" s="71">
        <f>'Matriz de riesgos Corrupción'!P329</f>
        <v>0</v>
      </c>
      <c r="D759" s="71">
        <f>'Matriz de riesgos Corrupción'!Q329</f>
        <v>0</v>
      </c>
    </row>
    <row r="760" spans="3:4">
      <c r="C760" s="71">
        <f>'Matriz de riesgos Corrupción'!P330</f>
        <v>0</v>
      </c>
      <c r="D760" s="71">
        <f>'Matriz de riesgos Corrupción'!Q330</f>
        <v>0</v>
      </c>
    </row>
    <row r="761" spans="3:4">
      <c r="C761" s="71">
        <f>'Matriz de riesgos Corrupción'!P331</f>
        <v>0</v>
      </c>
      <c r="D761" s="71">
        <f>'Matriz de riesgos Corrupción'!Q331</f>
        <v>0</v>
      </c>
    </row>
    <row r="762" spans="3:4">
      <c r="C762" s="71">
        <f>'Matriz de riesgos Corrupción'!P332</f>
        <v>0</v>
      </c>
      <c r="D762" s="71">
        <f>'Matriz de riesgos Corrupción'!Q332</f>
        <v>0</v>
      </c>
    </row>
    <row r="763" spans="3:4">
      <c r="C763" s="71">
        <f>'Matriz de riesgos Corrupción'!P333</f>
        <v>0</v>
      </c>
      <c r="D763" s="71">
        <f>'Matriz de riesgos Corrupción'!Q333</f>
        <v>0</v>
      </c>
    </row>
    <row r="764" spans="3:4">
      <c r="C764" s="71">
        <f>'Matriz de riesgos Corrupción'!P334</f>
        <v>0</v>
      </c>
      <c r="D764" s="71">
        <f>'Matriz de riesgos Corrupción'!Q334</f>
        <v>0</v>
      </c>
    </row>
    <row r="765" spans="3:4">
      <c r="C765" s="71">
        <f>'Matriz de riesgos Corrupción'!P335</f>
        <v>0</v>
      </c>
      <c r="D765" s="71">
        <f>'Matriz de riesgos Corrupción'!Q335</f>
        <v>0</v>
      </c>
    </row>
    <row r="766" spans="3:4">
      <c r="C766" s="71">
        <f>'Matriz de riesgos Corrupción'!P336</f>
        <v>0</v>
      </c>
      <c r="D766" s="71">
        <f>'Matriz de riesgos Corrupción'!Q336</f>
        <v>0</v>
      </c>
    </row>
    <row r="767" spans="3:4">
      <c r="C767" s="71">
        <f>'Matriz de riesgos Corrupción'!P337</f>
        <v>0</v>
      </c>
      <c r="D767" s="71">
        <f>'Matriz de riesgos Corrupción'!Q337</f>
        <v>0</v>
      </c>
    </row>
    <row r="768" spans="3:4">
      <c r="C768" s="71">
        <f>'Matriz de riesgos Corrupción'!P338</f>
        <v>0</v>
      </c>
      <c r="D768" s="71">
        <f>'Matriz de riesgos Corrupción'!Q338</f>
        <v>0</v>
      </c>
    </row>
    <row r="769" spans="3:4">
      <c r="C769" s="71">
        <f>'Matriz de riesgos Corrupción'!P339</f>
        <v>0</v>
      </c>
      <c r="D769" s="71">
        <f>'Matriz de riesgos Corrupción'!Q339</f>
        <v>0</v>
      </c>
    </row>
    <row r="770" spans="3:4">
      <c r="C770" s="71">
        <f>'Matriz de riesgos Corrupción'!P340</f>
        <v>0</v>
      </c>
      <c r="D770" s="71">
        <f>'Matriz de riesgos Corrupción'!Q340</f>
        <v>0</v>
      </c>
    </row>
    <row r="771" spans="3:4">
      <c r="C771" s="71">
        <f>'Matriz de riesgos Corrupción'!P341</f>
        <v>0</v>
      </c>
      <c r="D771" s="71">
        <f>'Matriz de riesgos Corrupción'!Q341</f>
        <v>0</v>
      </c>
    </row>
    <row r="772" spans="3:4">
      <c r="C772" s="71">
        <f>'Matriz de riesgos Corrupción'!P342</f>
        <v>0</v>
      </c>
      <c r="D772" s="71">
        <f>'Matriz de riesgos Corrupción'!Q342</f>
        <v>0</v>
      </c>
    </row>
    <row r="773" spans="3:4">
      <c r="C773" s="71">
        <f>'Matriz de riesgos Corrupción'!P343</f>
        <v>0</v>
      </c>
      <c r="D773" s="71">
        <f>'Matriz de riesgos Corrupción'!Q343</f>
        <v>0</v>
      </c>
    </row>
    <row r="774" spans="3:4">
      <c r="C774" s="71">
        <f>'Matriz de riesgos Corrupción'!P344</f>
        <v>0</v>
      </c>
      <c r="D774" s="71">
        <f>'Matriz de riesgos Corrupción'!Q344</f>
        <v>0</v>
      </c>
    </row>
    <row r="775" spans="3:4">
      <c r="C775" s="71">
        <f>'Matriz de riesgos Corrupción'!P345</f>
        <v>0</v>
      </c>
      <c r="D775" s="71">
        <f>'Matriz de riesgos Corrupción'!Q345</f>
        <v>0</v>
      </c>
    </row>
    <row r="776" spans="3:4">
      <c r="C776" s="71">
        <f>'Matriz de riesgos Corrupción'!P346</f>
        <v>0</v>
      </c>
      <c r="D776" s="71">
        <f>'Matriz de riesgos Corrupción'!Q346</f>
        <v>0</v>
      </c>
    </row>
    <row r="777" spans="3:4">
      <c r="C777" s="71">
        <f>'Matriz de riesgos Corrupción'!P347</f>
        <v>0</v>
      </c>
      <c r="D777" s="71">
        <f>'Matriz de riesgos Corrupción'!Q347</f>
        <v>0</v>
      </c>
    </row>
    <row r="778" spans="3:4">
      <c r="C778" s="71">
        <f>'Matriz de riesgos Corrupción'!P348</f>
        <v>0</v>
      </c>
      <c r="D778" s="71">
        <f>'Matriz de riesgos Corrupción'!Q348</f>
        <v>0</v>
      </c>
    </row>
    <row r="779" spans="3:4">
      <c r="C779" s="71">
        <f>'Matriz de riesgos Corrupción'!P349</f>
        <v>0</v>
      </c>
      <c r="D779" s="71">
        <f>'Matriz de riesgos Corrupción'!Q349</f>
        <v>0</v>
      </c>
    </row>
    <row r="780" spans="3:4">
      <c r="C780" s="71">
        <f>'Matriz de riesgos Corrupción'!P350</f>
        <v>0</v>
      </c>
      <c r="D780" s="71">
        <f>'Matriz de riesgos Corrupción'!Q350</f>
        <v>0</v>
      </c>
    </row>
    <row r="781" spans="3:4">
      <c r="C781" s="71">
        <f>'Matriz de riesgos Corrupción'!P351</f>
        <v>0</v>
      </c>
      <c r="D781" s="71">
        <f>'Matriz de riesgos Corrupción'!Q351</f>
        <v>0</v>
      </c>
    </row>
    <row r="782" spans="3:4">
      <c r="C782" s="71">
        <f>'Matriz de riesgos Corrupción'!P352</f>
        <v>0</v>
      </c>
      <c r="D782" s="71">
        <f>'Matriz de riesgos Corrupción'!Q352</f>
        <v>0</v>
      </c>
    </row>
    <row r="783" spans="3:4">
      <c r="C783" s="71">
        <f>'Matriz de riesgos Corrupción'!P353</f>
        <v>0</v>
      </c>
      <c r="D783" s="71">
        <f>'Matriz de riesgos Corrupción'!Q353</f>
        <v>0</v>
      </c>
    </row>
    <row r="784" spans="3:4">
      <c r="C784" s="71">
        <f>'Matriz de riesgos Corrupción'!P354</f>
        <v>0</v>
      </c>
      <c r="D784" s="71">
        <f>'Matriz de riesgos Corrupción'!Q354</f>
        <v>0</v>
      </c>
    </row>
    <row r="785" spans="3:4">
      <c r="C785" s="71">
        <f>'Matriz de riesgos Corrupción'!P355</f>
        <v>0</v>
      </c>
      <c r="D785" s="71">
        <f>'Matriz de riesgos Corrupción'!Q355</f>
        <v>0</v>
      </c>
    </row>
    <row r="786" spans="3:4">
      <c r="C786" s="71">
        <f>'Matriz de riesgos Corrupción'!P356</f>
        <v>0</v>
      </c>
      <c r="D786" s="71">
        <f>'Matriz de riesgos Corrupción'!Q356</f>
        <v>0</v>
      </c>
    </row>
    <row r="787" spans="3:4">
      <c r="C787" s="71">
        <f>'Matriz de riesgos Corrupción'!P357</f>
        <v>0</v>
      </c>
      <c r="D787" s="71">
        <f>'Matriz de riesgos Corrupción'!Q357</f>
        <v>0</v>
      </c>
    </row>
    <row r="788" spans="3:4">
      <c r="C788" s="71">
        <f>'Matriz de riesgos Corrupción'!P358</f>
        <v>0</v>
      </c>
      <c r="D788" s="71">
        <f>'Matriz de riesgos Corrupción'!Q358</f>
        <v>0</v>
      </c>
    </row>
    <row r="789" spans="3:4">
      <c r="C789" s="71">
        <f>'Matriz de riesgos Corrupción'!P359</f>
        <v>0</v>
      </c>
      <c r="D789" s="71">
        <f>'Matriz de riesgos Corrupción'!Q359</f>
        <v>0</v>
      </c>
    </row>
    <row r="790" spans="3:4">
      <c r="C790" s="71">
        <f>'Matriz de riesgos Corrupción'!P360</f>
        <v>0</v>
      </c>
      <c r="D790" s="71">
        <f>'Matriz de riesgos Corrupción'!Q360</f>
        <v>0</v>
      </c>
    </row>
    <row r="791" spans="3:4">
      <c r="C791" s="71">
        <f>'Matriz de riesgos Corrupción'!P361</f>
        <v>0</v>
      </c>
      <c r="D791" s="71">
        <f>'Matriz de riesgos Corrupción'!Q361</f>
        <v>0</v>
      </c>
    </row>
    <row r="792" spans="3:4">
      <c r="C792" s="71">
        <f>'Matriz de riesgos Corrupción'!P362</f>
        <v>0</v>
      </c>
      <c r="D792" s="71">
        <f>'Matriz de riesgos Corrupción'!Q362</f>
        <v>0</v>
      </c>
    </row>
    <row r="793" spans="3:4">
      <c r="C793" s="71">
        <f>'Matriz de riesgos Corrupción'!P363</f>
        <v>0</v>
      </c>
      <c r="D793" s="71">
        <f>'Matriz de riesgos Corrupción'!Q363</f>
        <v>0</v>
      </c>
    </row>
    <row r="794" spans="3:4">
      <c r="C794" s="71">
        <f>'Matriz de riesgos Corrupción'!P364</f>
        <v>0</v>
      </c>
      <c r="D794" s="71">
        <f>'Matriz de riesgos Corrupción'!Q364</f>
        <v>0</v>
      </c>
    </row>
    <row r="795" spans="3:4">
      <c r="C795" s="71">
        <f>'Matriz de riesgos Corrupción'!P365</f>
        <v>0</v>
      </c>
      <c r="D795" s="71">
        <f>'Matriz de riesgos Corrupción'!Q365</f>
        <v>0</v>
      </c>
    </row>
    <row r="796" spans="3:4">
      <c r="C796" s="71">
        <f>'Matriz de riesgos Corrupción'!P366</f>
        <v>0</v>
      </c>
      <c r="D796" s="71">
        <f>'Matriz de riesgos Corrupción'!Q366</f>
        <v>0</v>
      </c>
    </row>
    <row r="797" spans="3:4">
      <c r="C797" s="71">
        <f>'Matriz de riesgos Corrupción'!P367</f>
        <v>0</v>
      </c>
      <c r="D797" s="71">
        <f>'Matriz de riesgos Corrupción'!Q367</f>
        <v>0</v>
      </c>
    </row>
    <row r="798" spans="3:4">
      <c r="C798" s="71">
        <f>'Matriz de riesgos Corrupción'!P368</f>
        <v>0</v>
      </c>
      <c r="D798" s="71">
        <f>'Matriz de riesgos Corrupción'!Q368</f>
        <v>0</v>
      </c>
    </row>
    <row r="799" spans="3:4">
      <c r="C799" s="71">
        <f>'Matriz de riesgos Corrupción'!P369</f>
        <v>0</v>
      </c>
      <c r="D799" s="71">
        <f>'Matriz de riesgos Corrupción'!Q369</f>
        <v>0</v>
      </c>
    </row>
    <row r="800" spans="3:4">
      <c r="C800" s="71">
        <f>'Matriz de riesgos Corrupción'!P370</f>
        <v>0</v>
      </c>
      <c r="D800" s="71">
        <f>'Matriz de riesgos Corrupción'!Q370</f>
        <v>0</v>
      </c>
    </row>
    <row r="801" spans="3:4">
      <c r="C801" s="71">
        <f>'Matriz de riesgos Corrupción'!P371</f>
        <v>0</v>
      </c>
      <c r="D801" s="71">
        <f>'Matriz de riesgos Corrupción'!Q371</f>
        <v>0</v>
      </c>
    </row>
    <row r="802" spans="3:4">
      <c r="C802" s="71">
        <f>'Matriz de riesgos Corrupción'!P372</f>
        <v>0</v>
      </c>
      <c r="D802" s="71">
        <f>'Matriz de riesgos Corrupción'!Q372</f>
        <v>0</v>
      </c>
    </row>
    <row r="803" spans="3:4">
      <c r="C803" s="71">
        <f>'Matriz de riesgos Corrupción'!P373</f>
        <v>0</v>
      </c>
      <c r="D803" s="71">
        <f>'Matriz de riesgos Corrupción'!Q373</f>
        <v>0</v>
      </c>
    </row>
    <row r="804" spans="3:4">
      <c r="C804" s="71">
        <f>'Matriz de riesgos Corrupción'!P374</f>
        <v>0</v>
      </c>
      <c r="D804" s="71">
        <f>'Matriz de riesgos Corrupción'!Q374</f>
        <v>0</v>
      </c>
    </row>
    <row r="805" spans="3:4">
      <c r="C805" s="71">
        <f>'Matriz de riesgos Corrupción'!P375</f>
        <v>0</v>
      </c>
      <c r="D805" s="71">
        <f>'Matriz de riesgos Corrupción'!Q375</f>
        <v>0</v>
      </c>
    </row>
    <row r="806" spans="3:4">
      <c r="C806" s="71">
        <f>'Matriz de riesgos Corrupción'!P376</f>
        <v>0</v>
      </c>
      <c r="D806" s="71">
        <f>'Matriz de riesgos Corrupción'!Q376</f>
        <v>0</v>
      </c>
    </row>
    <row r="807" spans="3:4">
      <c r="C807" s="71">
        <f>'Matriz de riesgos Corrupción'!P377</f>
        <v>0</v>
      </c>
      <c r="D807" s="71">
        <f>'Matriz de riesgos Corrupción'!Q377</f>
        <v>0</v>
      </c>
    </row>
    <row r="808" spans="3:4">
      <c r="C808" s="71">
        <f>'Matriz de riesgos Corrupción'!P378</f>
        <v>0</v>
      </c>
      <c r="D808" s="71">
        <f>'Matriz de riesgos Corrupción'!Q378</f>
        <v>0</v>
      </c>
    </row>
    <row r="809" spans="3:4">
      <c r="C809" s="71">
        <f>'Matriz de riesgos Corrupción'!P379</f>
        <v>0</v>
      </c>
      <c r="D809" s="71">
        <f>'Matriz de riesgos Corrupción'!Q379</f>
        <v>0</v>
      </c>
    </row>
    <row r="810" spans="3:4">
      <c r="C810" s="71">
        <f>'Matriz de riesgos Corrupción'!P380</f>
        <v>0</v>
      </c>
      <c r="D810" s="71">
        <f>'Matriz de riesgos Corrupción'!Q380</f>
        <v>0</v>
      </c>
    </row>
    <row r="811" spans="3:4">
      <c r="C811" s="71">
        <f>'Matriz de riesgos Corrupción'!P381</f>
        <v>0</v>
      </c>
      <c r="D811" s="71">
        <f>'Matriz de riesgos Corrupción'!Q381</f>
        <v>0</v>
      </c>
    </row>
    <row r="812" spans="3:4">
      <c r="C812" s="71">
        <f>'Matriz de riesgos Corrupción'!P382</f>
        <v>0</v>
      </c>
      <c r="D812" s="71">
        <f>'Matriz de riesgos Corrupción'!Q382</f>
        <v>0</v>
      </c>
    </row>
    <row r="813" spans="3:4">
      <c r="C813" s="71">
        <f>'Matriz de riesgos Corrupción'!P383</f>
        <v>0</v>
      </c>
      <c r="D813" s="71">
        <f>'Matriz de riesgos Corrupción'!Q383</f>
        <v>0</v>
      </c>
    </row>
    <row r="814" spans="3:4">
      <c r="C814" s="71">
        <f>'Matriz de riesgos Corrupción'!P384</f>
        <v>0</v>
      </c>
      <c r="D814" s="71">
        <f>'Matriz de riesgos Corrupción'!Q384</f>
        <v>0</v>
      </c>
    </row>
    <row r="815" spans="3:4">
      <c r="C815" s="71">
        <f>'Matriz de riesgos Corrupción'!P385</f>
        <v>0</v>
      </c>
      <c r="D815" s="71">
        <f>'Matriz de riesgos Corrupción'!Q385</f>
        <v>0</v>
      </c>
    </row>
    <row r="816" spans="3:4">
      <c r="C816" s="71">
        <f>'Matriz de riesgos Corrupción'!P386</f>
        <v>0</v>
      </c>
      <c r="D816" s="71">
        <f>'Matriz de riesgos Corrupción'!Q386</f>
        <v>0</v>
      </c>
    </row>
    <row r="817" spans="3:4">
      <c r="C817" s="71">
        <f>'Matriz de riesgos Corrupción'!P387</f>
        <v>0</v>
      </c>
      <c r="D817" s="71">
        <f>'Matriz de riesgos Corrupción'!Q387</f>
        <v>0</v>
      </c>
    </row>
    <row r="818" spans="3:4">
      <c r="C818" s="71">
        <f>'Matriz de riesgos Corrupción'!P388</f>
        <v>0</v>
      </c>
      <c r="D818" s="71">
        <f>'Matriz de riesgos Corrupción'!Q388</f>
        <v>0</v>
      </c>
    </row>
    <row r="819" spans="3:4">
      <c r="C819" s="71">
        <f>'Matriz de riesgos Corrupción'!P389</f>
        <v>0</v>
      </c>
      <c r="D819" s="71">
        <f>'Matriz de riesgos Corrupción'!Q389</f>
        <v>0</v>
      </c>
    </row>
    <row r="820" spans="3:4">
      <c r="C820" s="71">
        <f>'Matriz de riesgos Corrupción'!P390</f>
        <v>0</v>
      </c>
      <c r="D820" s="71">
        <f>'Matriz de riesgos Corrupción'!Q390</f>
        <v>0</v>
      </c>
    </row>
    <row r="821" spans="3:4">
      <c r="C821" s="71">
        <f>'Matriz de riesgos Corrupción'!P391</f>
        <v>0</v>
      </c>
      <c r="D821" s="71">
        <f>'Matriz de riesgos Corrupción'!Q391</f>
        <v>0</v>
      </c>
    </row>
    <row r="822" spans="3:4">
      <c r="C822" s="71">
        <f>'Matriz de riesgos Corrupción'!P392</f>
        <v>0</v>
      </c>
      <c r="D822" s="71">
        <f>'Matriz de riesgos Corrupción'!Q392</f>
        <v>0</v>
      </c>
    </row>
    <row r="823" spans="3:4">
      <c r="C823" s="71">
        <f>'Matriz de riesgos Corrupción'!P393</f>
        <v>0</v>
      </c>
      <c r="D823" s="71">
        <f>'Matriz de riesgos Corrupción'!Q393</f>
        <v>0</v>
      </c>
    </row>
    <row r="824" spans="3:4">
      <c r="C824" s="71">
        <f>'Matriz de riesgos Corrupción'!P394</f>
        <v>0</v>
      </c>
      <c r="D824" s="71">
        <f>'Matriz de riesgos Corrupción'!Q394</f>
        <v>0</v>
      </c>
    </row>
    <row r="825" spans="3:4">
      <c r="C825" s="71">
        <f>'Matriz de riesgos Corrupción'!P395</f>
        <v>0</v>
      </c>
      <c r="D825" s="71">
        <f>'Matriz de riesgos Corrupción'!Q395</f>
        <v>0</v>
      </c>
    </row>
    <row r="826" spans="3:4">
      <c r="C826" s="71">
        <f>'Matriz de riesgos Corrupción'!P396</f>
        <v>0</v>
      </c>
      <c r="D826" s="71">
        <f>'Matriz de riesgos Corrupción'!Q396</f>
        <v>0</v>
      </c>
    </row>
    <row r="827" spans="3:4">
      <c r="C827" s="71">
        <f>'Matriz de riesgos Corrupción'!P397</f>
        <v>0</v>
      </c>
      <c r="D827" s="71">
        <f>'Matriz de riesgos Corrupción'!Q397</f>
        <v>0</v>
      </c>
    </row>
    <row r="828" spans="3:4">
      <c r="C828" s="71">
        <f>'Matriz de riesgos Corrupción'!P398</f>
        <v>0</v>
      </c>
      <c r="D828" s="71">
        <f>'Matriz de riesgos Corrupción'!Q398</f>
        <v>0</v>
      </c>
    </row>
    <row r="829" spans="3:4">
      <c r="C829" s="71">
        <f>'Matriz de riesgos Corrupción'!P399</f>
        <v>0</v>
      </c>
      <c r="D829" s="71">
        <f>'Matriz de riesgos Corrupción'!Q399</f>
        <v>0</v>
      </c>
    </row>
    <row r="830" spans="3:4">
      <c r="C830" s="71">
        <f>'Matriz de riesgos Corrupción'!P400</f>
        <v>0</v>
      </c>
      <c r="D830" s="71">
        <f>'Matriz de riesgos Corrupción'!Q400</f>
        <v>0</v>
      </c>
    </row>
    <row r="831" spans="3:4">
      <c r="C831" s="71">
        <f>'Matriz de riesgos Corrupción'!P401</f>
        <v>0</v>
      </c>
      <c r="D831" s="71">
        <f>'Matriz de riesgos Corrupción'!Q401</f>
        <v>0</v>
      </c>
    </row>
    <row r="832" spans="3:4">
      <c r="C832" s="71">
        <f>'Matriz de riesgos Corrupción'!P402</f>
        <v>0</v>
      </c>
      <c r="D832" s="71">
        <f>'Matriz de riesgos Corrupción'!Q402</f>
        <v>0</v>
      </c>
    </row>
    <row r="833" spans="3:4">
      <c r="C833" s="71">
        <f>'Matriz de riesgos Corrupción'!P403</f>
        <v>0</v>
      </c>
      <c r="D833" s="71">
        <f>'Matriz de riesgos Corrupción'!Q403</f>
        <v>0</v>
      </c>
    </row>
    <row r="834" spans="3:4">
      <c r="C834" s="71">
        <f>'Matriz de riesgos Corrupción'!P404</f>
        <v>0</v>
      </c>
      <c r="D834" s="71">
        <f>'Matriz de riesgos Corrupción'!Q404</f>
        <v>0</v>
      </c>
    </row>
    <row r="835" spans="3:4">
      <c r="C835" s="71">
        <f>'Matriz de riesgos Corrupción'!P405</f>
        <v>0</v>
      </c>
      <c r="D835" s="71">
        <f>'Matriz de riesgos Corrupción'!Q405</f>
        <v>0</v>
      </c>
    </row>
    <row r="836" spans="3:4">
      <c r="C836" s="71">
        <f>'Matriz de riesgos Corrupción'!P406</f>
        <v>0</v>
      </c>
      <c r="D836" s="71">
        <f>'Matriz de riesgos Corrupción'!Q406</f>
        <v>0</v>
      </c>
    </row>
    <row r="837" spans="3:4">
      <c r="C837" s="71">
        <f>'Matriz de riesgos Corrupción'!P407</f>
        <v>0</v>
      </c>
      <c r="D837" s="71">
        <f>'Matriz de riesgos Corrupción'!Q407</f>
        <v>0</v>
      </c>
    </row>
    <row r="838" spans="3:4">
      <c r="C838" s="71">
        <f>'Matriz de riesgos Corrupción'!P408</f>
        <v>0</v>
      </c>
      <c r="D838" s="71">
        <f>'Matriz de riesgos Corrupción'!Q408</f>
        <v>0</v>
      </c>
    </row>
    <row r="839" spans="3:4">
      <c r="C839" s="71">
        <f>'Matriz de riesgos Corrupción'!P409</f>
        <v>0</v>
      </c>
      <c r="D839" s="71">
        <f>'Matriz de riesgos Corrupción'!Q409</f>
        <v>0</v>
      </c>
    </row>
    <row r="840" spans="3:4">
      <c r="C840" s="71">
        <f>'Matriz de riesgos Corrupción'!P410</f>
        <v>0</v>
      </c>
      <c r="D840" s="71">
        <f>'Matriz de riesgos Corrupción'!Q410</f>
        <v>0</v>
      </c>
    </row>
    <row r="841" spans="3:4">
      <c r="C841" s="71">
        <f>'Matriz de riesgos Corrupción'!P411</f>
        <v>0</v>
      </c>
      <c r="D841" s="71">
        <f>'Matriz de riesgos Corrupción'!Q411</f>
        <v>0</v>
      </c>
    </row>
    <row r="842" spans="3:4">
      <c r="C842" s="71">
        <f>'Matriz de riesgos Corrupción'!P412</f>
        <v>0</v>
      </c>
      <c r="D842" s="71">
        <f>'Matriz de riesgos Corrupción'!Q412</f>
        <v>0</v>
      </c>
    </row>
    <row r="843" spans="3:4">
      <c r="C843" s="71">
        <f>'Matriz de riesgos Corrupción'!P413</f>
        <v>0</v>
      </c>
      <c r="D843" s="71">
        <f>'Matriz de riesgos Corrupción'!Q413</f>
        <v>0</v>
      </c>
    </row>
    <row r="844" spans="3:4">
      <c r="C844" s="71">
        <f>'Matriz de riesgos Corrupción'!P414</f>
        <v>0</v>
      </c>
      <c r="D844" s="71">
        <f>'Matriz de riesgos Corrupción'!Q414</f>
        <v>0</v>
      </c>
    </row>
    <row r="845" spans="3:4">
      <c r="C845" s="71">
        <f>'Matriz de riesgos Corrupción'!P415</f>
        <v>0</v>
      </c>
      <c r="D845" s="71">
        <f>'Matriz de riesgos Corrupción'!Q415</f>
        <v>0</v>
      </c>
    </row>
    <row r="846" spans="3:4">
      <c r="C846" s="71">
        <f>'Matriz de riesgos Corrupción'!P416</f>
        <v>0</v>
      </c>
      <c r="D846" s="71">
        <f>'Matriz de riesgos Corrupción'!Q416</f>
        <v>0</v>
      </c>
    </row>
    <row r="847" spans="3:4">
      <c r="C847" s="71">
        <f>'Matriz de riesgos Corrupción'!P417</f>
        <v>0</v>
      </c>
      <c r="D847" s="71">
        <f>'Matriz de riesgos Corrupción'!Q417</f>
        <v>0</v>
      </c>
    </row>
    <row r="848" spans="3:4">
      <c r="C848" s="71">
        <f>'Matriz de riesgos Corrupción'!P418</f>
        <v>0</v>
      </c>
      <c r="D848" s="71">
        <f>'Matriz de riesgos Corrupción'!Q418</f>
        <v>0</v>
      </c>
    </row>
    <row r="849" spans="3:4">
      <c r="C849" s="71">
        <f>'Matriz de riesgos Corrupción'!P419</f>
        <v>0</v>
      </c>
      <c r="D849" s="71">
        <f>'Matriz de riesgos Corrupción'!Q419</f>
        <v>0</v>
      </c>
    </row>
    <row r="850" spans="3:4">
      <c r="C850" s="71">
        <f>'Matriz de riesgos Corrupción'!P420</f>
        <v>0</v>
      </c>
      <c r="D850" s="71">
        <f>'Matriz de riesgos Corrupción'!Q420</f>
        <v>0</v>
      </c>
    </row>
    <row r="851" spans="3:4">
      <c r="C851" s="71">
        <f>'Matriz de riesgos Corrupción'!P421</f>
        <v>0</v>
      </c>
      <c r="D851" s="71">
        <f>'Matriz de riesgos Corrupción'!Q421</f>
        <v>0</v>
      </c>
    </row>
    <row r="852" spans="3:4">
      <c r="C852" s="71">
        <f>'Matriz de riesgos Corrupción'!P422</f>
        <v>0</v>
      </c>
      <c r="D852" s="71">
        <f>'Matriz de riesgos Corrupción'!Q422</f>
        <v>0</v>
      </c>
    </row>
    <row r="853" spans="3:4">
      <c r="C853" s="71">
        <f>'Matriz de riesgos Corrupción'!P423</f>
        <v>0</v>
      </c>
      <c r="D853" s="71">
        <f>'Matriz de riesgos Corrupción'!Q423</f>
        <v>0</v>
      </c>
    </row>
    <row r="854" spans="3:4">
      <c r="C854" s="71">
        <f>'Matriz de riesgos Corrupción'!P424</f>
        <v>0</v>
      </c>
      <c r="D854" s="71">
        <f>'Matriz de riesgos Corrupción'!Q424</f>
        <v>0</v>
      </c>
    </row>
    <row r="855" spans="3:4">
      <c r="C855" s="71">
        <f>'Matriz de riesgos Corrupción'!P425</f>
        <v>0</v>
      </c>
      <c r="D855" s="71">
        <f>'Matriz de riesgos Corrupción'!Q425</f>
        <v>0</v>
      </c>
    </row>
    <row r="856" spans="3:4">
      <c r="C856" s="71">
        <f>'Matriz de riesgos Corrupción'!P426</f>
        <v>0</v>
      </c>
      <c r="D856" s="71">
        <f>'Matriz de riesgos Corrupción'!Q426</f>
        <v>0</v>
      </c>
    </row>
    <row r="857" spans="3:4">
      <c r="C857" s="71">
        <f>'Matriz de riesgos Corrupción'!P427</f>
        <v>0</v>
      </c>
      <c r="D857" s="71">
        <f>'Matriz de riesgos Corrupción'!Q427</f>
        <v>0</v>
      </c>
    </row>
    <row r="858" spans="3:4">
      <c r="C858" s="71">
        <f>'Matriz de riesgos Corrupción'!P428</f>
        <v>0</v>
      </c>
      <c r="D858" s="71">
        <f>'Matriz de riesgos Corrupción'!Q428</f>
        <v>0</v>
      </c>
    </row>
    <row r="859" spans="3:4">
      <c r="C859" s="71">
        <f>'Matriz de riesgos Corrupción'!P429</f>
        <v>0</v>
      </c>
      <c r="D859" s="71">
        <f>'Matriz de riesgos Corrupción'!Q429</f>
        <v>0</v>
      </c>
    </row>
    <row r="860" spans="3:4">
      <c r="C860" s="71">
        <f>'Matriz de riesgos Corrupción'!P430</f>
        <v>0</v>
      </c>
      <c r="D860" s="71">
        <f>'Matriz de riesgos Corrupción'!Q430</f>
        <v>0</v>
      </c>
    </row>
    <row r="861" spans="3:4">
      <c r="C861" s="71">
        <f>'Matriz de riesgos Corrupción'!P431</f>
        <v>0</v>
      </c>
      <c r="D861" s="71">
        <f>'Matriz de riesgos Corrupción'!Q431</f>
        <v>0</v>
      </c>
    </row>
    <row r="862" spans="3:4">
      <c r="C862" s="71">
        <f>'Matriz de riesgos Corrupción'!P432</f>
        <v>0</v>
      </c>
      <c r="D862" s="71">
        <f>'Matriz de riesgos Corrupción'!Q432</f>
        <v>0</v>
      </c>
    </row>
    <row r="863" spans="3:4">
      <c r="C863" s="71">
        <f>'Matriz de riesgos Corrupción'!P433</f>
        <v>0</v>
      </c>
      <c r="D863" s="71">
        <f>'Matriz de riesgos Corrupción'!Q433</f>
        <v>0</v>
      </c>
    </row>
    <row r="864" spans="3:4">
      <c r="C864" s="71">
        <f>'Matriz de riesgos Corrupción'!P434</f>
        <v>0</v>
      </c>
      <c r="D864" s="71">
        <f>'Matriz de riesgos Corrupción'!Q434</f>
        <v>0</v>
      </c>
    </row>
    <row r="865" spans="3:4">
      <c r="C865" s="71">
        <f>'Matriz de riesgos Corrupción'!P435</f>
        <v>0</v>
      </c>
      <c r="D865" s="71">
        <f>'Matriz de riesgos Corrupción'!Q435</f>
        <v>0</v>
      </c>
    </row>
    <row r="866" spans="3:4">
      <c r="C866" s="71">
        <f>'Matriz de riesgos Corrupción'!P436</f>
        <v>0</v>
      </c>
      <c r="D866" s="71">
        <f>'Matriz de riesgos Corrupción'!Q436</f>
        <v>0</v>
      </c>
    </row>
    <row r="867" spans="3:4">
      <c r="C867" s="71">
        <f>'Matriz de riesgos Corrupción'!P437</f>
        <v>0</v>
      </c>
      <c r="D867" s="71">
        <f>'Matriz de riesgos Corrupción'!Q437</f>
        <v>0</v>
      </c>
    </row>
    <row r="868" spans="3:4">
      <c r="C868" s="71">
        <f>'Matriz de riesgos Corrupción'!P438</f>
        <v>0</v>
      </c>
      <c r="D868" s="71">
        <f>'Matriz de riesgos Corrupción'!Q438</f>
        <v>0</v>
      </c>
    </row>
    <row r="869" spans="3:4">
      <c r="C869" s="71">
        <f>'Matriz de riesgos Corrupción'!P439</f>
        <v>0</v>
      </c>
      <c r="D869" s="71">
        <f>'Matriz de riesgos Corrupción'!Q439</f>
        <v>0</v>
      </c>
    </row>
    <row r="870" spans="3:4">
      <c r="C870" s="71">
        <f>'Matriz de riesgos Corrupción'!P440</f>
        <v>0</v>
      </c>
      <c r="D870" s="71">
        <f>'Matriz de riesgos Corrupción'!Q440</f>
        <v>0</v>
      </c>
    </row>
    <row r="871" spans="3:4">
      <c r="C871" s="71">
        <f>'Matriz de riesgos Corrupción'!P441</f>
        <v>0</v>
      </c>
      <c r="D871" s="71">
        <f>'Matriz de riesgos Corrupción'!Q441</f>
        <v>0</v>
      </c>
    </row>
    <row r="872" spans="3:4">
      <c r="C872" s="71">
        <f>'Matriz de riesgos Corrupción'!P442</f>
        <v>0</v>
      </c>
      <c r="D872" s="71">
        <f>'Matriz de riesgos Corrupción'!Q442</f>
        <v>0</v>
      </c>
    </row>
    <row r="873" spans="3:4">
      <c r="C873" s="71">
        <f>'Matriz de riesgos Corrupción'!P443</f>
        <v>0</v>
      </c>
      <c r="D873" s="71">
        <f>'Matriz de riesgos Corrupción'!Q443</f>
        <v>0</v>
      </c>
    </row>
    <row r="874" spans="3:4">
      <c r="C874" s="71">
        <f>'Matriz de riesgos Corrupción'!P444</f>
        <v>0</v>
      </c>
      <c r="D874" s="71">
        <f>'Matriz de riesgos Corrupción'!Q444</f>
        <v>0</v>
      </c>
    </row>
    <row r="875" spans="3:4">
      <c r="C875" s="71">
        <f>'Matriz de riesgos Corrupción'!P445</f>
        <v>0</v>
      </c>
      <c r="D875" s="71">
        <f>'Matriz de riesgos Corrupción'!Q445</f>
        <v>0</v>
      </c>
    </row>
    <row r="876" spans="3:4">
      <c r="C876" s="71">
        <f>'Matriz de riesgos Corrupción'!P446</f>
        <v>0</v>
      </c>
      <c r="D876" s="71">
        <f>'Matriz de riesgos Corrupción'!Q446</f>
        <v>0</v>
      </c>
    </row>
    <row r="877" spans="3:4">
      <c r="C877" s="71">
        <f>'Matriz de riesgos Corrupción'!P447</f>
        <v>0</v>
      </c>
      <c r="D877" s="71">
        <f>'Matriz de riesgos Corrupción'!Q447</f>
        <v>0</v>
      </c>
    </row>
    <row r="878" spans="3:4">
      <c r="C878" s="71">
        <f>'Matriz de riesgos Corrupción'!P448</f>
        <v>0</v>
      </c>
      <c r="D878" s="71">
        <f>'Matriz de riesgos Corrupción'!Q448</f>
        <v>0</v>
      </c>
    </row>
    <row r="879" spans="3:4">
      <c r="C879" s="71">
        <f>'Matriz de riesgos Corrupción'!P449</f>
        <v>0</v>
      </c>
      <c r="D879" s="71">
        <f>'Matriz de riesgos Corrupción'!Q449</f>
        <v>0</v>
      </c>
    </row>
    <row r="880" spans="3:4">
      <c r="C880" s="71">
        <f>'Matriz de riesgos Corrupción'!P450</f>
        <v>0</v>
      </c>
      <c r="D880" s="71">
        <f>'Matriz de riesgos Corrupción'!Q450</f>
        <v>0</v>
      </c>
    </row>
    <row r="881" spans="3:4">
      <c r="C881" s="71">
        <f>'Matriz de riesgos Corrupción'!P451</f>
        <v>0</v>
      </c>
      <c r="D881" s="71">
        <f>'Matriz de riesgos Corrupción'!Q451</f>
        <v>0</v>
      </c>
    </row>
    <row r="882" spans="3:4">
      <c r="C882" s="71">
        <f>'Matriz de riesgos Corrupción'!P452</f>
        <v>0</v>
      </c>
      <c r="D882" s="71">
        <f>'Matriz de riesgos Corrupción'!Q452</f>
        <v>0</v>
      </c>
    </row>
    <row r="883" spans="3:4">
      <c r="C883" s="71">
        <f>'Matriz de riesgos Corrupción'!P453</f>
        <v>0</v>
      </c>
      <c r="D883" s="71">
        <f>'Matriz de riesgos Corrupción'!Q453</f>
        <v>0</v>
      </c>
    </row>
    <row r="884" spans="3:4">
      <c r="C884" s="71">
        <f>'Matriz de riesgos Corrupción'!P454</f>
        <v>0</v>
      </c>
      <c r="D884" s="71">
        <f>'Matriz de riesgos Corrupción'!Q454</f>
        <v>0</v>
      </c>
    </row>
    <row r="885" spans="3:4">
      <c r="C885" s="71">
        <f>'Matriz de riesgos Corrupción'!P455</f>
        <v>0</v>
      </c>
      <c r="D885" s="71">
        <f>'Matriz de riesgos Corrupción'!Q455</f>
        <v>0</v>
      </c>
    </row>
    <row r="886" spans="3:4">
      <c r="C886" s="71">
        <f>'Matriz de riesgos Corrupción'!P456</f>
        <v>0</v>
      </c>
      <c r="D886" s="71">
        <f>'Matriz de riesgos Corrupción'!Q456</f>
        <v>0</v>
      </c>
    </row>
    <row r="887" spans="3:4">
      <c r="C887" s="71">
        <f>'Matriz de riesgos Corrupción'!P457</f>
        <v>0</v>
      </c>
      <c r="D887" s="71">
        <f>'Matriz de riesgos Corrupción'!Q457</f>
        <v>0</v>
      </c>
    </row>
    <row r="888" spans="3:4">
      <c r="C888" s="71">
        <f>'Matriz de riesgos Corrupción'!P458</f>
        <v>0</v>
      </c>
      <c r="D888" s="71">
        <f>'Matriz de riesgos Corrupción'!Q458</f>
        <v>0</v>
      </c>
    </row>
    <row r="889" spans="3:4">
      <c r="C889" s="71">
        <f>'Matriz de riesgos Corrupción'!P459</f>
        <v>0</v>
      </c>
      <c r="D889" s="71">
        <f>'Matriz de riesgos Corrupción'!Q459</f>
        <v>0</v>
      </c>
    </row>
    <row r="890" spans="3:4">
      <c r="C890" s="71">
        <f>'Matriz de riesgos Corrupción'!P460</f>
        <v>0</v>
      </c>
      <c r="D890" s="71">
        <f>'Matriz de riesgos Corrupción'!Q460</f>
        <v>0</v>
      </c>
    </row>
    <row r="891" spans="3:4">
      <c r="C891" s="71">
        <f>'Matriz de riesgos Corrupción'!P461</f>
        <v>0</v>
      </c>
      <c r="D891" s="71">
        <f>'Matriz de riesgos Corrupción'!Q461</f>
        <v>0</v>
      </c>
    </row>
    <row r="892" spans="3:4">
      <c r="C892" s="71">
        <f>'Matriz de riesgos Corrupción'!P462</f>
        <v>0</v>
      </c>
      <c r="D892" s="71">
        <f>'Matriz de riesgos Corrupción'!Q462</f>
        <v>0</v>
      </c>
    </row>
    <row r="893" spans="3:4">
      <c r="C893" s="71">
        <f>'Matriz de riesgos Corrupción'!P463</f>
        <v>0</v>
      </c>
      <c r="D893" s="71">
        <f>'Matriz de riesgos Corrupción'!Q463</f>
        <v>0</v>
      </c>
    </row>
    <row r="894" spans="3:4">
      <c r="C894" s="71">
        <f>'Matriz de riesgos Corrupción'!P464</f>
        <v>0</v>
      </c>
      <c r="D894" s="71">
        <f>'Matriz de riesgos Corrupción'!Q464</f>
        <v>0</v>
      </c>
    </row>
    <row r="895" spans="3:4">
      <c r="C895" s="71">
        <f>'Matriz de riesgos Corrupción'!P465</f>
        <v>0</v>
      </c>
      <c r="D895" s="71">
        <f>'Matriz de riesgos Corrupción'!Q465</f>
        <v>0</v>
      </c>
    </row>
    <row r="896" spans="3:4">
      <c r="C896" s="71">
        <f>'Matriz de riesgos Corrupción'!P466</f>
        <v>0</v>
      </c>
      <c r="D896" s="71">
        <f>'Matriz de riesgos Corrupción'!Q466</f>
        <v>0</v>
      </c>
    </row>
    <row r="897" spans="3:4">
      <c r="C897" s="71">
        <f>'Matriz de riesgos Corrupción'!P467</f>
        <v>0</v>
      </c>
      <c r="D897" s="71">
        <f>'Matriz de riesgos Corrupción'!Q467</f>
        <v>0</v>
      </c>
    </row>
    <row r="898" spans="3:4">
      <c r="C898" s="71">
        <f>'Matriz de riesgos Corrupción'!P468</f>
        <v>0</v>
      </c>
      <c r="D898" s="71">
        <f>'Matriz de riesgos Corrupción'!Q468</f>
        <v>0</v>
      </c>
    </row>
    <row r="899" spans="3:4">
      <c r="C899" s="71">
        <f>'Matriz de riesgos Corrupción'!P469</f>
        <v>0</v>
      </c>
      <c r="D899" s="71">
        <f>'Matriz de riesgos Corrupción'!Q469</f>
        <v>0</v>
      </c>
    </row>
    <row r="900" spans="3:4">
      <c r="C900" s="71">
        <f>'Matriz de riesgos Corrupción'!P470</f>
        <v>0</v>
      </c>
      <c r="D900" s="71">
        <f>'Matriz de riesgos Corrupción'!Q470</f>
        <v>0</v>
      </c>
    </row>
    <row r="901" spans="3:4">
      <c r="C901" s="71">
        <f>'Matriz de riesgos Corrupción'!P471</f>
        <v>0</v>
      </c>
      <c r="D901" s="71">
        <f>'Matriz de riesgos Corrupción'!Q471</f>
        <v>0</v>
      </c>
    </row>
    <row r="902" spans="3:4">
      <c r="C902" s="71">
        <f>'Matriz de riesgos Corrupción'!P472</f>
        <v>0</v>
      </c>
      <c r="D902" s="71">
        <f>'Matriz de riesgos Corrupción'!Q472</f>
        <v>0</v>
      </c>
    </row>
    <row r="903" spans="3:4">
      <c r="C903" s="71">
        <f>'Matriz de riesgos Corrupción'!P473</f>
        <v>0</v>
      </c>
      <c r="D903" s="71">
        <f>'Matriz de riesgos Corrupción'!Q473</f>
        <v>0</v>
      </c>
    </row>
    <row r="904" spans="3:4">
      <c r="C904" s="71">
        <f>'Matriz de riesgos Corrupción'!P474</f>
        <v>0</v>
      </c>
      <c r="D904" s="71">
        <f>'Matriz de riesgos Corrupción'!Q474</f>
        <v>0</v>
      </c>
    </row>
    <row r="905" spans="3:4">
      <c r="C905" s="71">
        <f>'Matriz de riesgos Corrupción'!P475</f>
        <v>0</v>
      </c>
      <c r="D905" s="71">
        <f>'Matriz de riesgos Corrupción'!Q475</f>
        <v>0</v>
      </c>
    </row>
    <row r="906" spans="3:4">
      <c r="C906" s="71">
        <f>'Matriz de riesgos Corrupción'!P476</f>
        <v>0</v>
      </c>
      <c r="D906" s="71">
        <f>'Matriz de riesgos Corrupción'!Q476</f>
        <v>0</v>
      </c>
    </row>
    <row r="907" spans="3:4">
      <c r="C907" s="71">
        <f>'Matriz de riesgos Corrupción'!P477</f>
        <v>0</v>
      </c>
      <c r="D907" s="71">
        <f>'Matriz de riesgos Corrupción'!Q477</f>
        <v>0</v>
      </c>
    </row>
    <row r="908" spans="3:4">
      <c r="C908" s="71">
        <f>'Matriz de riesgos Corrupción'!P478</f>
        <v>0</v>
      </c>
      <c r="D908" s="71">
        <f>'Matriz de riesgos Corrupción'!Q478</f>
        <v>0</v>
      </c>
    </row>
    <row r="909" spans="3:4">
      <c r="C909" s="71">
        <f>'Matriz de riesgos Corrupción'!P479</f>
        <v>0</v>
      </c>
      <c r="D909" s="71">
        <f>'Matriz de riesgos Corrupción'!Q479</f>
        <v>0</v>
      </c>
    </row>
    <row r="910" spans="3:4">
      <c r="C910" s="71">
        <f>'Matriz de riesgos Corrupción'!P480</f>
        <v>0</v>
      </c>
      <c r="D910" s="71">
        <f>'Matriz de riesgos Corrupción'!Q480</f>
        <v>0</v>
      </c>
    </row>
    <row r="911" spans="3:4">
      <c r="C911" s="71">
        <f>'Matriz de riesgos Corrupción'!P481</f>
        <v>0</v>
      </c>
      <c r="D911" s="71">
        <f>'Matriz de riesgos Corrupción'!Q481</f>
        <v>0</v>
      </c>
    </row>
    <row r="912" spans="3:4">
      <c r="C912" s="71">
        <f>'Matriz de riesgos Corrupción'!P482</f>
        <v>0</v>
      </c>
      <c r="D912" s="71">
        <f>'Matriz de riesgos Corrupción'!Q482</f>
        <v>0</v>
      </c>
    </row>
    <row r="913" spans="3:4">
      <c r="C913" s="71">
        <f>'Matriz de riesgos Corrupción'!P483</f>
        <v>0</v>
      </c>
      <c r="D913" s="71">
        <f>'Matriz de riesgos Corrupción'!Q483</f>
        <v>0</v>
      </c>
    </row>
    <row r="914" spans="3:4">
      <c r="C914" s="71">
        <f>'Matriz de riesgos Corrupción'!P484</f>
        <v>0</v>
      </c>
      <c r="D914" s="71">
        <f>'Matriz de riesgos Corrupción'!Q484</f>
        <v>0</v>
      </c>
    </row>
    <row r="915" spans="3:4">
      <c r="C915" s="71">
        <f>'Matriz de riesgos Corrupción'!P485</f>
        <v>0</v>
      </c>
      <c r="D915" s="71">
        <f>'Matriz de riesgos Corrupción'!Q485</f>
        <v>0</v>
      </c>
    </row>
    <row r="916" spans="3:4">
      <c r="C916" s="71">
        <f>'Matriz de riesgos Corrupción'!P486</f>
        <v>0</v>
      </c>
      <c r="D916" s="71">
        <f>'Matriz de riesgos Corrupción'!Q486</f>
        <v>0</v>
      </c>
    </row>
    <row r="917" spans="3:4">
      <c r="C917" s="71">
        <f>'Matriz de riesgos Corrupción'!P487</f>
        <v>0</v>
      </c>
      <c r="D917" s="71">
        <f>'Matriz de riesgos Corrupción'!Q487</f>
        <v>0</v>
      </c>
    </row>
    <row r="918" spans="3:4">
      <c r="C918" s="71">
        <f>'Matriz de riesgos Corrupción'!P488</f>
        <v>0</v>
      </c>
      <c r="D918" s="71">
        <f>'Matriz de riesgos Corrupción'!Q488</f>
        <v>0</v>
      </c>
    </row>
    <row r="919" spans="3:4">
      <c r="C919" s="71">
        <f>'Matriz de riesgos Corrupción'!P489</f>
        <v>0</v>
      </c>
      <c r="D919" s="71">
        <f>'Matriz de riesgos Corrupción'!Q489</f>
        <v>0</v>
      </c>
    </row>
    <row r="920" spans="3:4">
      <c r="C920" s="71">
        <f>'Matriz de riesgos Corrupción'!P490</f>
        <v>0</v>
      </c>
      <c r="D920" s="71">
        <f>'Matriz de riesgos Corrupción'!Q490</f>
        <v>0</v>
      </c>
    </row>
    <row r="921" spans="3:4">
      <c r="C921" s="71">
        <f>'Matriz de riesgos Corrupción'!P491</f>
        <v>0</v>
      </c>
      <c r="D921" s="71">
        <f>'Matriz de riesgos Corrupción'!Q491</f>
        <v>0</v>
      </c>
    </row>
    <row r="922" spans="3:4">
      <c r="C922" s="71">
        <f>'Matriz de riesgos Corrupción'!P492</f>
        <v>0</v>
      </c>
      <c r="D922" s="71">
        <f>'Matriz de riesgos Corrupción'!Q492</f>
        <v>0</v>
      </c>
    </row>
    <row r="923" spans="3:4">
      <c r="C923" s="71">
        <f>'Matriz de riesgos Corrupción'!P493</f>
        <v>0</v>
      </c>
      <c r="D923" s="71">
        <f>'Matriz de riesgos Corrupción'!Q493</f>
        <v>0</v>
      </c>
    </row>
    <row r="924" spans="3:4">
      <c r="C924" s="71">
        <f>'Matriz de riesgos Corrupción'!P494</f>
        <v>0</v>
      </c>
      <c r="D924" s="71">
        <f>'Matriz de riesgos Corrupción'!Q494</f>
        <v>0</v>
      </c>
    </row>
    <row r="925" spans="3:4">
      <c r="C925" s="71">
        <f>'Matriz de riesgos Corrupción'!P495</f>
        <v>0</v>
      </c>
      <c r="D925" s="71">
        <f>'Matriz de riesgos Corrupción'!Q495</f>
        <v>0</v>
      </c>
    </row>
    <row r="926" spans="3:4">
      <c r="C926" s="71">
        <f>'Matriz de riesgos Corrupción'!P496</f>
        <v>0</v>
      </c>
      <c r="D926" s="71">
        <f>'Matriz de riesgos Corrupción'!Q496</f>
        <v>0</v>
      </c>
    </row>
    <row r="927" spans="3:4">
      <c r="C927" s="71">
        <f>'Matriz de riesgos Corrupción'!P497</f>
        <v>0</v>
      </c>
      <c r="D927" s="71">
        <f>'Matriz de riesgos Corrupción'!Q497</f>
        <v>0</v>
      </c>
    </row>
    <row r="928" spans="3:4">
      <c r="C928" s="71">
        <f>'Matriz de riesgos Corrupción'!P498</f>
        <v>0</v>
      </c>
      <c r="D928" s="71">
        <f>'Matriz de riesgos Corrupción'!Q498</f>
        <v>0</v>
      </c>
    </row>
    <row r="929" spans="3:4">
      <c r="C929" s="71">
        <f>'Matriz de riesgos Corrupción'!P499</f>
        <v>0</v>
      </c>
      <c r="D929" s="71">
        <f>'Matriz de riesgos Corrupción'!Q499</f>
        <v>0</v>
      </c>
    </row>
    <row r="930" spans="3:4">
      <c r="C930" s="71">
        <f>'Matriz de riesgos Corrupción'!P500</f>
        <v>0</v>
      </c>
      <c r="D930" s="71">
        <f>'Matriz de riesgos Corrupción'!Q500</f>
        <v>0</v>
      </c>
    </row>
    <row r="931" spans="3:4">
      <c r="C931" s="71">
        <f>'Matriz de riesgos Corrupción'!P501</f>
        <v>0</v>
      </c>
      <c r="D931" s="71">
        <f>'Matriz de riesgos Corrupción'!Q501</f>
        <v>0</v>
      </c>
    </row>
    <row r="932" spans="3:4">
      <c r="C932" s="71">
        <f>'Matriz de riesgos Corrupción'!P502</f>
        <v>0</v>
      </c>
      <c r="D932" s="71">
        <f>'Matriz de riesgos Corrupción'!Q502</f>
        <v>0</v>
      </c>
    </row>
    <row r="933" spans="3:4">
      <c r="C933" s="71">
        <f>'Matriz de riesgos Corrupción'!P503</f>
        <v>0</v>
      </c>
      <c r="D933" s="71">
        <f>'Matriz de riesgos Corrupción'!Q503</f>
        <v>0</v>
      </c>
    </row>
    <row r="934" spans="3:4">
      <c r="C934" s="71">
        <f>'Matriz de riesgos Corrupción'!P504</f>
        <v>0</v>
      </c>
      <c r="D934" s="71">
        <f>'Matriz de riesgos Corrupción'!Q504</f>
        <v>0</v>
      </c>
    </row>
    <row r="935" spans="3:4">
      <c r="C935" s="71">
        <f>'Matriz de riesgos Corrupción'!P505</f>
        <v>0</v>
      </c>
      <c r="D935" s="71">
        <f>'Matriz de riesgos Corrupción'!Q505</f>
        <v>0</v>
      </c>
    </row>
    <row r="936" spans="3:4">
      <c r="C936" s="71">
        <f>'Matriz de riesgos Corrupción'!P506</f>
        <v>0</v>
      </c>
      <c r="D936" s="71">
        <f>'Matriz de riesgos Corrupción'!Q506</f>
        <v>0</v>
      </c>
    </row>
    <row r="937" spans="3:4">
      <c r="C937" s="71">
        <f>'Matriz de riesgos Corrupción'!P507</f>
        <v>0</v>
      </c>
      <c r="D937" s="71">
        <f>'Matriz de riesgos Corrupción'!Q507</f>
        <v>0</v>
      </c>
    </row>
    <row r="938" spans="3:4">
      <c r="C938" s="71">
        <f>'Matriz de riesgos Corrupción'!P508</f>
        <v>0</v>
      </c>
      <c r="D938" s="71">
        <f>'Matriz de riesgos Corrupción'!Q508</f>
        <v>0</v>
      </c>
    </row>
    <row r="939" spans="3:4">
      <c r="C939" s="71">
        <f>'Matriz de riesgos Corrupción'!P509</f>
        <v>0</v>
      </c>
      <c r="D939" s="71">
        <f>'Matriz de riesgos Corrupción'!Q509</f>
        <v>0</v>
      </c>
    </row>
    <row r="940" spans="3:4">
      <c r="C940" s="71">
        <f>'Matriz de riesgos Corrupción'!P510</f>
        <v>0</v>
      </c>
      <c r="D940" s="71">
        <f>'Matriz de riesgos Corrupción'!Q510</f>
        <v>0</v>
      </c>
    </row>
    <row r="941" spans="3:4">
      <c r="C941" s="71">
        <f>'Matriz de riesgos Corrupción'!P511</f>
        <v>0</v>
      </c>
      <c r="D941" s="71">
        <f>'Matriz de riesgos Corrupción'!Q511</f>
        <v>0</v>
      </c>
    </row>
    <row r="942" spans="3:4">
      <c r="C942" s="71">
        <f>'Matriz de riesgos Corrupción'!P512</f>
        <v>0</v>
      </c>
      <c r="D942" s="71">
        <f>'Matriz de riesgos Corrupción'!Q512</f>
        <v>0</v>
      </c>
    </row>
    <row r="943" spans="3:4">
      <c r="C943" s="71">
        <f>'Matriz de riesgos Corrupción'!P513</f>
        <v>0</v>
      </c>
      <c r="D943" s="71">
        <f>'Matriz de riesgos Corrupción'!Q513</f>
        <v>0</v>
      </c>
    </row>
    <row r="944" spans="3:4">
      <c r="C944" s="71">
        <f>'Matriz de riesgos Corrupción'!P514</f>
        <v>0</v>
      </c>
      <c r="D944" s="71">
        <f>'Matriz de riesgos Corrupción'!Q514</f>
        <v>0</v>
      </c>
    </row>
    <row r="945" spans="3:4">
      <c r="C945" s="71">
        <f>'Matriz de riesgos Corrupción'!P515</f>
        <v>0</v>
      </c>
      <c r="D945" s="71">
        <f>'Matriz de riesgos Corrupción'!Q515</f>
        <v>0</v>
      </c>
    </row>
    <row r="946" spans="3:4">
      <c r="C946" s="71">
        <f>'Matriz de riesgos Corrupción'!P516</f>
        <v>0</v>
      </c>
      <c r="D946" s="71">
        <f>'Matriz de riesgos Corrupción'!Q516</f>
        <v>0</v>
      </c>
    </row>
    <row r="947" spans="3:4">
      <c r="C947" s="71">
        <f>'Matriz de riesgos Corrupción'!P517</f>
        <v>0</v>
      </c>
      <c r="D947" s="71">
        <f>'Matriz de riesgos Corrupción'!Q517</f>
        <v>0</v>
      </c>
    </row>
    <row r="948" spans="3:4">
      <c r="C948" s="71">
        <f>'Matriz de riesgos Corrupción'!P518</f>
        <v>0</v>
      </c>
      <c r="D948" s="71">
        <f>'Matriz de riesgos Corrupción'!Q518</f>
        <v>0</v>
      </c>
    </row>
    <row r="949" spans="3:4">
      <c r="C949" s="71">
        <f>'Matriz de riesgos Corrupción'!P519</f>
        <v>0</v>
      </c>
      <c r="D949" s="71">
        <f>'Matriz de riesgos Corrupción'!Q519</f>
        <v>0</v>
      </c>
    </row>
    <row r="950" spans="3:4">
      <c r="C950" s="71">
        <f>'Matriz de riesgos Corrupción'!P520</f>
        <v>0</v>
      </c>
      <c r="D950" s="71">
        <f>'Matriz de riesgos Corrupción'!Q520</f>
        <v>0</v>
      </c>
    </row>
    <row r="951" spans="3:4">
      <c r="C951" s="71">
        <f>'Matriz de riesgos Corrupción'!P521</f>
        <v>0</v>
      </c>
      <c r="D951" s="71">
        <f>'Matriz de riesgos Corrupción'!Q521</f>
        <v>0</v>
      </c>
    </row>
    <row r="952" spans="3:4">
      <c r="C952" s="71">
        <f>'Matriz de riesgos Corrupción'!P522</f>
        <v>0</v>
      </c>
      <c r="D952" s="71">
        <f>'Matriz de riesgos Corrupción'!Q522</f>
        <v>0</v>
      </c>
    </row>
    <row r="953" spans="3:4">
      <c r="C953" s="71">
        <f>'Matriz de riesgos Corrupción'!P523</f>
        <v>0</v>
      </c>
      <c r="D953" s="71">
        <f>'Matriz de riesgos Corrupción'!Q523</f>
        <v>0</v>
      </c>
    </row>
    <row r="954" spans="3:4">
      <c r="C954" s="71">
        <f>'Matriz de riesgos Corrupción'!P524</f>
        <v>0</v>
      </c>
      <c r="D954" s="71">
        <f>'Matriz de riesgos Corrupción'!Q524</f>
        <v>0</v>
      </c>
    </row>
    <row r="955" spans="3:4">
      <c r="C955" s="71">
        <f>'Matriz de riesgos Corrupción'!P525</f>
        <v>0</v>
      </c>
      <c r="D955" s="71">
        <f>'Matriz de riesgos Corrupción'!Q525</f>
        <v>0</v>
      </c>
    </row>
    <row r="956" spans="3:4">
      <c r="C956" s="71">
        <f>'Matriz de riesgos Corrupción'!P526</f>
        <v>0</v>
      </c>
      <c r="D956" s="71">
        <f>'Matriz de riesgos Corrupción'!Q526</f>
        <v>0</v>
      </c>
    </row>
    <row r="957" spans="3:4">
      <c r="C957" s="71">
        <f>'Matriz de riesgos Corrupción'!P527</f>
        <v>0</v>
      </c>
      <c r="D957" s="71">
        <f>'Matriz de riesgos Corrupción'!Q527</f>
        <v>0</v>
      </c>
    </row>
    <row r="958" spans="3:4">
      <c r="C958" s="71">
        <f>'Matriz de riesgos Corrupción'!P528</f>
        <v>0</v>
      </c>
      <c r="D958" s="71">
        <f>'Matriz de riesgos Corrupción'!Q528</f>
        <v>0</v>
      </c>
    </row>
    <row r="959" spans="3:4">
      <c r="C959" s="71">
        <f>'Matriz de riesgos Corrupción'!P529</f>
        <v>0</v>
      </c>
      <c r="D959" s="71">
        <f>'Matriz de riesgos Corrupción'!Q529</f>
        <v>0</v>
      </c>
    </row>
    <row r="960" spans="3:4">
      <c r="C960" s="71">
        <f>'Matriz de riesgos Corrupción'!P530</f>
        <v>0</v>
      </c>
      <c r="D960" s="71">
        <f>'Matriz de riesgos Corrupción'!Q530</f>
        <v>0</v>
      </c>
    </row>
    <row r="961" spans="3:4">
      <c r="C961" s="71">
        <f>'Matriz de riesgos Corrupción'!P531</f>
        <v>0</v>
      </c>
      <c r="D961" s="71">
        <f>'Matriz de riesgos Corrupción'!Q531</f>
        <v>0</v>
      </c>
    </row>
    <row r="962" spans="3:4">
      <c r="C962" s="71">
        <f>'Matriz de riesgos Corrupción'!P532</f>
        <v>0</v>
      </c>
      <c r="D962" s="71">
        <f>'Matriz de riesgos Corrupción'!Q532</f>
        <v>0</v>
      </c>
    </row>
    <row r="963" spans="3:4">
      <c r="C963" s="71">
        <f>'Matriz de riesgos Corrupción'!P533</f>
        <v>0</v>
      </c>
      <c r="D963" s="71">
        <f>'Matriz de riesgos Corrupción'!Q533</f>
        <v>0</v>
      </c>
    </row>
    <row r="964" spans="3:4">
      <c r="C964" s="71">
        <f>'Matriz de riesgos Corrupción'!P534</f>
        <v>0</v>
      </c>
      <c r="D964" s="71">
        <f>'Matriz de riesgos Corrupción'!Q534</f>
        <v>0</v>
      </c>
    </row>
    <row r="965" spans="3:4">
      <c r="C965" s="71">
        <f>'Matriz de riesgos Corrupción'!P535</f>
        <v>0</v>
      </c>
      <c r="D965" s="71">
        <f>'Matriz de riesgos Corrupción'!Q535</f>
        <v>0</v>
      </c>
    </row>
    <row r="966" spans="3:4">
      <c r="C966" s="71">
        <f>'Matriz de riesgos Corrupción'!P536</f>
        <v>0</v>
      </c>
      <c r="D966" s="71">
        <f>'Matriz de riesgos Corrupción'!Q536</f>
        <v>0</v>
      </c>
    </row>
    <row r="967" spans="3:4">
      <c r="C967" s="71">
        <f>'Matriz de riesgos Corrupción'!P537</f>
        <v>0</v>
      </c>
      <c r="D967" s="71">
        <f>'Matriz de riesgos Corrupción'!Q537</f>
        <v>0</v>
      </c>
    </row>
    <row r="968" spans="3:4">
      <c r="C968" s="71">
        <f>'Matriz de riesgos Corrupción'!P538</f>
        <v>0</v>
      </c>
      <c r="D968" s="71">
        <f>'Matriz de riesgos Corrupción'!Q538</f>
        <v>0</v>
      </c>
    </row>
    <row r="969" spans="3:4">
      <c r="C969" s="71">
        <f>'Matriz de riesgos Corrupción'!P539</f>
        <v>0</v>
      </c>
      <c r="D969" s="71">
        <f>'Matriz de riesgos Corrupción'!Q539</f>
        <v>0</v>
      </c>
    </row>
    <row r="970" spans="3:4">
      <c r="C970" s="71">
        <f>'Matriz de riesgos Corrupción'!P540</f>
        <v>0</v>
      </c>
      <c r="D970" s="71">
        <f>'Matriz de riesgos Corrupción'!Q540</f>
        <v>0</v>
      </c>
    </row>
    <row r="971" spans="3:4">
      <c r="C971" s="71">
        <f>'Matriz de riesgos Corrupción'!P541</f>
        <v>0</v>
      </c>
      <c r="D971" s="71">
        <f>'Matriz de riesgos Corrupción'!Q541</f>
        <v>0</v>
      </c>
    </row>
    <row r="972" spans="3:4">
      <c r="C972" s="71">
        <f>'Matriz de riesgos Corrupción'!P542</f>
        <v>0</v>
      </c>
      <c r="D972" s="71">
        <f>'Matriz de riesgos Corrupción'!Q542</f>
        <v>0</v>
      </c>
    </row>
    <row r="973" spans="3:4">
      <c r="C973" s="71">
        <f>'Matriz de riesgos Corrupción'!P543</f>
        <v>0</v>
      </c>
      <c r="D973" s="71">
        <f>'Matriz de riesgos Corrupción'!Q543</f>
        <v>0</v>
      </c>
    </row>
    <row r="974" spans="3:4">
      <c r="C974" s="71">
        <f>'Matriz de riesgos Corrupción'!P544</f>
        <v>0</v>
      </c>
      <c r="D974" s="71">
        <f>'Matriz de riesgos Corrupción'!Q544</f>
        <v>0</v>
      </c>
    </row>
    <row r="975" spans="3:4">
      <c r="C975" s="71">
        <f>'Matriz de riesgos Corrupción'!P545</f>
        <v>0</v>
      </c>
      <c r="D975" s="71">
        <f>'Matriz de riesgos Corrupción'!Q545</f>
        <v>0</v>
      </c>
    </row>
    <row r="976" spans="3:4">
      <c r="C976" s="71">
        <f>'Matriz de riesgos Corrupción'!P546</f>
        <v>0</v>
      </c>
      <c r="D976" s="71">
        <f>'Matriz de riesgos Corrupción'!Q546</f>
        <v>0</v>
      </c>
    </row>
    <row r="977" spans="3:4">
      <c r="C977" s="71">
        <f>'Matriz de riesgos Corrupción'!P547</f>
        <v>0</v>
      </c>
      <c r="D977" s="71">
        <f>'Matriz de riesgos Corrupción'!Q547</f>
        <v>0</v>
      </c>
    </row>
    <row r="978" spans="3:4">
      <c r="C978" s="71">
        <f>'Matriz de riesgos Corrupción'!P548</f>
        <v>0</v>
      </c>
      <c r="D978" s="71">
        <f>'Matriz de riesgos Corrupción'!Q548</f>
        <v>0</v>
      </c>
    </row>
    <row r="979" spans="3:4">
      <c r="C979" s="71">
        <f>'Matriz de riesgos Corrupción'!P549</f>
        <v>0</v>
      </c>
      <c r="D979" s="71">
        <f>'Matriz de riesgos Corrupción'!Q549</f>
        <v>0</v>
      </c>
    </row>
    <row r="980" spans="3:4">
      <c r="C980" s="71">
        <f>'Matriz de riesgos Corrupción'!P550</f>
        <v>0</v>
      </c>
      <c r="D980" s="71">
        <f>'Matriz de riesgos Corrupción'!Q550</f>
        <v>0</v>
      </c>
    </row>
    <row r="981" spans="3:4">
      <c r="C981" s="71">
        <f>'Matriz de riesgos Corrupción'!P551</f>
        <v>0</v>
      </c>
      <c r="D981" s="71">
        <f>'Matriz de riesgos Corrupción'!Q551</f>
        <v>0</v>
      </c>
    </row>
    <row r="982" spans="3:4">
      <c r="C982" s="71">
        <f>'Matriz de riesgos Corrupción'!P552</f>
        <v>0</v>
      </c>
      <c r="D982" s="71">
        <f>'Matriz de riesgos Corrupción'!Q552</f>
        <v>0</v>
      </c>
    </row>
    <row r="983" spans="3:4">
      <c r="C983" s="71">
        <f>'Matriz de riesgos Corrupción'!P553</f>
        <v>0</v>
      </c>
      <c r="D983" s="71">
        <f>'Matriz de riesgos Corrupción'!Q553</f>
        <v>0</v>
      </c>
    </row>
    <row r="984" spans="3:4">
      <c r="C984" s="71">
        <f>'Matriz de riesgos Corrupción'!P554</f>
        <v>0</v>
      </c>
      <c r="D984" s="71">
        <f>'Matriz de riesgos Corrupción'!Q554</f>
        <v>0</v>
      </c>
    </row>
    <row r="985" spans="3:4">
      <c r="C985" s="71">
        <f>'Matriz de riesgos Corrupción'!P555</f>
        <v>0</v>
      </c>
      <c r="D985" s="71">
        <f>'Matriz de riesgos Corrupción'!Q555</f>
        <v>0</v>
      </c>
    </row>
    <row r="986" spans="3:4">
      <c r="C986" s="71">
        <f>'Matriz de riesgos Corrupción'!P556</f>
        <v>0</v>
      </c>
      <c r="D986" s="71">
        <f>'Matriz de riesgos Corrupción'!Q556</f>
        <v>0</v>
      </c>
    </row>
    <row r="987" spans="3:4">
      <c r="C987" s="71">
        <f>'Matriz de riesgos Corrupción'!P557</f>
        <v>0</v>
      </c>
      <c r="D987" s="71">
        <f>'Matriz de riesgos Corrupción'!Q557</f>
        <v>0</v>
      </c>
    </row>
    <row r="988" spans="3:4">
      <c r="C988" s="71">
        <f>'Matriz de riesgos Corrupción'!P558</f>
        <v>0</v>
      </c>
      <c r="D988" s="71">
        <f>'Matriz de riesgos Corrupción'!Q558</f>
        <v>0</v>
      </c>
    </row>
    <row r="989" spans="3:4">
      <c r="C989" s="71">
        <f>'Matriz de riesgos Corrupción'!P559</f>
        <v>0</v>
      </c>
      <c r="D989" s="71">
        <f>'Matriz de riesgos Corrupción'!Q559</f>
        <v>0</v>
      </c>
    </row>
    <row r="990" spans="3:4">
      <c r="C990" s="71">
        <f>'Matriz de riesgos Corrupción'!P560</f>
        <v>0</v>
      </c>
      <c r="D990" s="71">
        <f>'Matriz de riesgos Corrupción'!Q560</f>
        <v>0</v>
      </c>
    </row>
    <row r="991" spans="3:4">
      <c r="C991" s="71">
        <f>'Matriz de riesgos Corrupción'!P561</f>
        <v>0</v>
      </c>
      <c r="D991" s="71">
        <f>'Matriz de riesgos Corrupción'!Q561</f>
        <v>0</v>
      </c>
    </row>
    <row r="992" spans="3:4">
      <c r="C992" s="71">
        <f>'Matriz de riesgos Corrupción'!P562</f>
        <v>0</v>
      </c>
      <c r="D992" s="71">
        <f>'Matriz de riesgos Corrupción'!Q562</f>
        <v>0</v>
      </c>
    </row>
    <row r="993" spans="3:4">
      <c r="C993" s="71">
        <f>'Matriz de riesgos Corrupción'!P563</f>
        <v>0</v>
      </c>
      <c r="D993" s="71">
        <f>'Matriz de riesgos Corrupción'!Q563</f>
        <v>0</v>
      </c>
    </row>
    <row r="994" spans="3:4">
      <c r="C994" s="71">
        <f>'Matriz de riesgos Corrupción'!P564</f>
        <v>0</v>
      </c>
      <c r="D994" s="71">
        <f>'Matriz de riesgos Corrupción'!Q564</f>
        <v>0</v>
      </c>
    </row>
    <row r="995" spans="3:4">
      <c r="C995" s="71">
        <f>'Matriz de riesgos Corrupción'!P565</f>
        <v>0</v>
      </c>
      <c r="D995" s="71">
        <f>'Matriz de riesgos Corrupción'!Q565</f>
        <v>0</v>
      </c>
    </row>
    <row r="996" spans="3:4">
      <c r="C996" s="71">
        <f>'Matriz de riesgos Corrupción'!P566</f>
        <v>0</v>
      </c>
      <c r="D996" s="71">
        <f>'Matriz de riesgos Corrupción'!Q566</f>
        <v>0</v>
      </c>
    </row>
    <row r="997" spans="3:4">
      <c r="C997" s="71">
        <f>'Matriz de riesgos Corrupción'!P567</f>
        <v>0</v>
      </c>
      <c r="D997" s="71">
        <f>'Matriz de riesgos Corrupción'!Q567</f>
        <v>0</v>
      </c>
    </row>
    <row r="998" spans="3:4">
      <c r="C998" s="71">
        <f>'Matriz de riesgos Corrupción'!P568</f>
        <v>0</v>
      </c>
      <c r="D998" s="71">
        <f>'Matriz de riesgos Corrupción'!Q568</f>
        <v>0</v>
      </c>
    </row>
    <row r="999" spans="3:4">
      <c r="C999" s="71">
        <f>'Matriz de riesgos Corrupción'!P569</f>
        <v>0</v>
      </c>
      <c r="D999" s="71">
        <f>'Matriz de riesgos Corrupción'!Q569</f>
        <v>0</v>
      </c>
    </row>
    <row r="1000" spans="3:4">
      <c r="C1000" s="71">
        <f>'Matriz de riesgos Corrupción'!P570</f>
        <v>0</v>
      </c>
      <c r="D1000" s="71">
        <f>'Matriz de riesgos Corrupción'!Q570</f>
        <v>0</v>
      </c>
    </row>
  </sheetData>
  <sheetProtection algorithmName="SHA-512" hashValue="iR7ds5bJcyKfMACHP7vg+n2AlSqyKTUhL+E0DclSv+meJHEZBFcpvdHw0zqmSuP03r4ltBdbhI6I3vUDtOgdNQ==" saltValue="k1O3qUC1bp4gFAP9hzkEGA==" spinCount="100000" sheet="1" objects="1" scenarios="1"/>
  <dataConsolidate/>
  <mergeCells count="3">
    <mergeCell ref="D4:H4"/>
    <mergeCell ref="B6:B10"/>
    <mergeCell ref="D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Instrucciones</vt:lpstr>
      <vt:lpstr>Matriz de riesgos Corrupción</vt:lpstr>
      <vt:lpstr>Criterios probabilidad impacto</vt:lpstr>
      <vt:lpstr>Evaluación controles</vt:lpstr>
      <vt:lpstr>Nivel de riesgo</vt:lpstr>
      <vt:lpstr>Mapa de Calor</vt:lpstr>
      <vt:lpstr>'Matriz de riesgos Corrupción'!Área_de_impresión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Velasco</dc:creator>
  <cp:keywords/>
  <dc:description/>
  <cp:lastModifiedBy>Norma Roman</cp:lastModifiedBy>
  <cp:revision/>
  <dcterms:created xsi:type="dcterms:W3CDTF">2019-02-18T22:24:10Z</dcterms:created>
  <dcterms:modified xsi:type="dcterms:W3CDTF">2022-12-16T15:05:38Z</dcterms:modified>
  <cp:category/>
  <cp:contentStatus/>
</cp:coreProperties>
</file>