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mc:AlternateContent xmlns:mc="http://schemas.openxmlformats.org/markup-compatibility/2006">
    <mc:Choice Requires="x15">
      <x15ac:absPath xmlns:x15ac="http://schemas.microsoft.com/office/spreadsheetml/2010/11/ac" url="/Users/mariapaula/Documents/15. ALCALDIA/4. PROCESOS/1. TALENTO HUMANO/"/>
    </mc:Choice>
  </mc:AlternateContent>
  <xr:revisionPtr revIDLastSave="0" documentId="13_ncr:1_{06C54D56-6D4E-6E4A-9C92-C8F6D56B9BCD}" xr6:coauthVersionLast="47" xr6:coauthVersionMax="47" xr10:uidLastSave="{00000000-0000-0000-0000-000000000000}"/>
  <bookViews>
    <workbookView xWindow="0" yWindow="0" windowWidth="28800" windowHeight="18000" tabRatio="901" xr2:uid="{00000000-000D-0000-FFFF-FFFF00000000}"/>
  </bookViews>
  <sheets>
    <sheet name="Matriz de riesgos Corrupción" sheetId="1" r:id="rId1"/>
    <sheet name="Instrucciones" sheetId="7" r:id="rId2"/>
    <sheet name="Criterios probabilidad impacto" sheetId="4" r:id="rId3"/>
    <sheet name="Evaluación controles" sheetId="5" r:id="rId4"/>
    <sheet name="Nivel de riesgo" sheetId="6" r:id="rId5"/>
    <sheet name="Mapa de Calor" sheetId="8" r:id="rId6"/>
  </sheets>
  <definedNames>
    <definedName name="_xlnm.Print_Area" localSheetId="0">'Matriz de riesgos Corrupción'!$A$2:$Y$28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8" roundtripDataSignature="AMtx7mjC9XR0ktHQLQzKz87vorXxgM2Fow=="/>
    </ext>
  </extLst>
</workbook>
</file>

<file path=xl/calcChain.xml><?xml version="1.0" encoding="utf-8"?>
<calcChain xmlns="http://schemas.openxmlformats.org/spreadsheetml/2006/main">
  <c r="N57" i="1" l="1"/>
  <c r="O57" i="1" s="1"/>
  <c r="Q54" i="1" s="1"/>
  <c r="N54" i="1"/>
  <c r="O54" i="1" s="1"/>
  <c r="P54" i="1" s="1"/>
  <c r="I54" i="1"/>
  <c r="N51" i="1"/>
  <c r="O51" i="1" s="1"/>
  <c r="Q48" i="1" s="1"/>
  <c r="N48" i="1"/>
  <c r="O48" i="1" s="1"/>
  <c r="P48" i="1" s="1"/>
  <c r="I48" i="1"/>
  <c r="N20" i="1"/>
  <c r="O20" i="1" s="1"/>
  <c r="Q17" i="1" s="1"/>
  <c r="N17" i="1"/>
  <c r="O17" i="1" s="1"/>
  <c r="P17" i="1" s="1"/>
  <c r="I17" i="1"/>
  <c r="R48" i="1" l="1"/>
  <c r="R54" i="1"/>
  <c r="R17" i="1"/>
  <c r="N42" i="1" l="1"/>
  <c r="F17" i="7" l="1"/>
  <c r="I11" i="1"/>
  <c r="I66" i="1"/>
  <c r="I60" i="1"/>
  <c r="I42" i="1"/>
  <c r="I35" i="1"/>
  <c r="I29" i="1"/>
  <c r="I23" i="1"/>
  <c r="D18" i="8" l="1"/>
  <c r="D19" i="8"/>
  <c r="D20" i="8"/>
  <c r="D21" i="8"/>
  <c r="D22" i="8"/>
  <c r="D24" i="8"/>
  <c r="D25" i="8"/>
  <c r="D26" i="8"/>
  <c r="D27" i="8"/>
  <c r="D28" i="8"/>
  <c r="D30" i="8"/>
  <c r="D31" i="8"/>
  <c r="D32" i="8"/>
  <c r="D33" i="8"/>
  <c r="D34" i="8"/>
  <c r="D36" i="8"/>
  <c r="D37" i="8"/>
  <c r="D38" i="8"/>
  <c r="D39" i="8"/>
  <c r="D40" i="8"/>
  <c r="D42" i="8"/>
  <c r="D43" i="8"/>
  <c r="D44" i="8"/>
  <c r="D45" i="8"/>
  <c r="D46" i="8"/>
  <c r="D48" i="8"/>
  <c r="D49" i="8"/>
  <c r="D50" i="8"/>
  <c r="D51" i="8"/>
  <c r="D52" i="8"/>
  <c r="D54" i="8"/>
  <c r="D55" i="8"/>
  <c r="D56" i="8"/>
  <c r="D57" i="8"/>
  <c r="D58" i="8"/>
  <c r="D60" i="8"/>
  <c r="D61" i="8"/>
  <c r="D62" i="8"/>
  <c r="D63" i="8"/>
  <c r="D64" i="8"/>
  <c r="D66" i="8"/>
  <c r="D67" i="8"/>
  <c r="D68" i="8"/>
  <c r="D69" i="8"/>
  <c r="D70" i="8"/>
  <c r="D72" i="8"/>
  <c r="D73" i="8"/>
  <c r="D74" i="8"/>
  <c r="D75" i="8"/>
  <c r="D76" i="8"/>
  <c r="D78" i="8"/>
  <c r="D79" i="8"/>
  <c r="D80" i="8"/>
  <c r="D81" i="8"/>
  <c r="D82" i="8"/>
  <c r="D84" i="8"/>
  <c r="D85" i="8"/>
  <c r="D86" i="8"/>
  <c r="D87" i="8"/>
  <c r="D88" i="8"/>
  <c r="D90" i="8"/>
  <c r="D91" i="8"/>
  <c r="D92" i="8"/>
  <c r="D93" i="8"/>
  <c r="D94" i="8"/>
  <c r="D96" i="8"/>
  <c r="D97" i="8"/>
  <c r="D98" i="8"/>
  <c r="D99" i="8"/>
  <c r="D100" i="8"/>
  <c r="D102" i="8"/>
  <c r="D103" i="8"/>
  <c r="D104" i="8"/>
  <c r="D105" i="8"/>
  <c r="D106" i="8"/>
  <c r="D108" i="8"/>
  <c r="D109" i="8"/>
  <c r="D110" i="8"/>
  <c r="D111" i="8"/>
  <c r="D112" i="8"/>
  <c r="D114" i="8"/>
  <c r="D115" i="8"/>
  <c r="D116" i="8"/>
  <c r="D117" i="8"/>
  <c r="D118" i="8"/>
  <c r="D120" i="8"/>
  <c r="D121" i="8"/>
  <c r="D122" i="8"/>
  <c r="D123" i="8"/>
  <c r="D124" i="8"/>
  <c r="D126" i="8"/>
  <c r="D127" i="8"/>
  <c r="D128" i="8"/>
  <c r="D129" i="8"/>
  <c r="D130" i="8"/>
  <c r="D132" i="8"/>
  <c r="D133" i="8"/>
  <c r="D134" i="8"/>
  <c r="D135" i="8"/>
  <c r="D136" i="8"/>
  <c r="D138" i="8"/>
  <c r="D139" i="8"/>
  <c r="D140" i="8"/>
  <c r="D141" i="8"/>
  <c r="D142" i="8"/>
  <c r="D144" i="8"/>
  <c r="D145" i="8"/>
  <c r="D146" i="8"/>
  <c r="D147" i="8"/>
  <c r="D148" i="8"/>
  <c r="D150" i="8"/>
  <c r="D151" i="8"/>
  <c r="D152" i="8"/>
  <c r="D153" i="8"/>
  <c r="D154" i="8"/>
  <c r="D156" i="8"/>
  <c r="D157" i="8"/>
  <c r="D158" i="8"/>
  <c r="D159" i="8"/>
  <c r="D160" i="8"/>
  <c r="D162" i="8"/>
  <c r="D163" i="8"/>
  <c r="D164" i="8"/>
  <c r="D165" i="8"/>
  <c r="D166" i="8"/>
  <c r="D168" i="8"/>
  <c r="D169" i="8"/>
  <c r="D170" i="8"/>
  <c r="D171" i="8"/>
  <c r="D172" i="8"/>
  <c r="D174" i="8"/>
  <c r="D175" i="8"/>
  <c r="D176" i="8"/>
  <c r="D177" i="8"/>
  <c r="D178" i="8"/>
  <c r="D180" i="8"/>
  <c r="D181" i="8"/>
  <c r="D182" i="8"/>
  <c r="D183" i="8"/>
  <c r="D184" i="8"/>
  <c r="D186" i="8"/>
  <c r="D187" i="8"/>
  <c r="D188" i="8"/>
  <c r="D189" i="8"/>
  <c r="D190" i="8"/>
  <c r="D192" i="8"/>
  <c r="D193" i="8"/>
  <c r="D194" i="8"/>
  <c r="D195" i="8"/>
  <c r="D196" i="8"/>
  <c r="D198" i="8"/>
  <c r="D199" i="8"/>
  <c r="D200" i="8"/>
  <c r="D201" i="8"/>
  <c r="D202" i="8"/>
  <c r="D204" i="8"/>
  <c r="D205" i="8"/>
  <c r="D206" i="8"/>
  <c r="D207" i="8"/>
  <c r="D208" i="8"/>
  <c r="D210" i="8"/>
  <c r="D211" i="8"/>
  <c r="D212" i="8"/>
  <c r="D213" i="8"/>
  <c r="D214" i="8"/>
  <c r="D216" i="8"/>
  <c r="D217" i="8"/>
  <c r="D218" i="8"/>
  <c r="D219" i="8"/>
  <c r="D220" i="8"/>
  <c r="D222" i="8"/>
  <c r="D223" i="8"/>
  <c r="D224" i="8"/>
  <c r="D225" i="8"/>
  <c r="D226" i="8"/>
  <c r="D228" i="8"/>
  <c r="D229" i="8"/>
  <c r="D230" i="8"/>
  <c r="D231" i="8"/>
  <c r="D232" i="8"/>
  <c r="D234" i="8"/>
  <c r="D235" i="8"/>
  <c r="D236" i="8"/>
  <c r="D237" i="8"/>
  <c r="D238" i="8"/>
  <c r="D240" i="8"/>
  <c r="D241" i="8"/>
  <c r="D242" i="8"/>
  <c r="D243" i="8"/>
  <c r="D244" i="8"/>
  <c r="D246" i="8"/>
  <c r="D247" i="8"/>
  <c r="D248" i="8"/>
  <c r="D249" i="8"/>
  <c r="D250" i="8"/>
  <c r="D252" i="8"/>
  <c r="D253" i="8"/>
  <c r="D254" i="8"/>
  <c r="D255" i="8"/>
  <c r="D256" i="8"/>
  <c r="D258" i="8"/>
  <c r="D259" i="8"/>
  <c r="D260" i="8"/>
  <c r="D261" i="8"/>
  <c r="D262" i="8"/>
  <c r="D264" i="8"/>
  <c r="D265" i="8"/>
  <c r="D266" i="8"/>
  <c r="D267" i="8"/>
  <c r="D268" i="8"/>
  <c r="D270" i="8"/>
  <c r="D271" i="8"/>
  <c r="D272" i="8"/>
  <c r="D273" i="8"/>
  <c r="D274" i="8"/>
  <c r="D276" i="8"/>
  <c r="D277" i="8"/>
  <c r="D278" i="8"/>
  <c r="D279" i="8"/>
  <c r="D280" i="8"/>
  <c r="D282" i="8"/>
  <c r="D283" i="8"/>
  <c r="D284" i="8"/>
  <c r="D285" i="8"/>
  <c r="D286" i="8"/>
  <c r="D288" i="8"/>
  <c r="D289" i="8"/>
  <c r="D290" i="8"/>
  <c r="D291" i="8"/>
  <c r="D292" i="8"/>
  <c r="D294" i="8"/>
  <c r="D295" i="8"/>
  <c r="D296" i="8"/>
  <c r="D297" i="8"/>
  <c r="D298" i="8"/>
  <c r="D300" i="8"/>
  <c r="D301" i="8"/>
  <c r="D302" i="8"/>
  <c r="D303" i="8"/>
  <c r="D304" i="8"/>
  <c r="D306" i="8"/>
  <c r="D307" i="8"/>
  <c r="D308" i="8"/>
  <c r="D309" i="8"/>
  <c r="D310"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C24" i="8"/>
  <c r="C25" i="8"/>
  <c r="C26" i="8"/>
  <c r="C27" i="8"/>
  <c r="C28" i="8"/>
  <c r="C30" i="8"/>
  <c r="C31" i="8"/>
  <c r="C32" i="8"/>
  <c r="C33" i="8"/>
  <c r="C34" i="8"/>
  <c r="C36" i="8"/>
  <c r="C37" i="8"/>
  <c r="C38" i="8"/>
  <c r="C39" i="8"/>
  <c r="C40" i="8"/>
  <c r="C42" i="8"/>
  <c r="C43" i="8"/>
  <c r="C44" i="8"/>
  <c r="C45" i="8"/>
  <c r="C46" i="8"/>
  <c r="C48" i="8"/>
  <c r="C49" i="8"/>
  <c r="C50" i="8"/>
  <c r="C51" i="8"/>
  <c r="C52" i="8"/>
  <c r="C54" i="8"/>
  <c r="C55" i="8"/>
  <c r="C56" i="8"/>
  <c r="C57" i="8"/>
  <c r="C58" i="8"/>
  <c r="C60" i="8"/>
  <c r="C61" i="8"/>
  <c r="C62" i="8"/>
  <c r="C63" i="8"/>
  <c r="C64" i="8"/>
  <c r="C66" i="8"/>
  <c r="C67" i="8"/>
  <c r="C68" i="8"/>
  <c r="C69" i="8"/>
  <c r="C70" i="8"/>
  <c r="C72" i="8"/>
  <c r="C73" i="8"/>
  <c r="C74" i="8"/>
  <c r="C75" i="8"/>
  <c r="C76" i="8"/>
  <c r="C78" i="8"/>
  <c r="C79" i="8"/>
  <c r="C80" i="8"/>
  <c r="C81" i="8"/>
  <c r="C82" i="8"/>
  <c r="C84" i="8"/>
  <c r="C85" i="8"/>
  <c r="C86" i="8"/>
  <c r="C87" i="8"/>
  <c r="C88" i="8"/>
  <c r="C90" i="8"/>
  <c r="C91" i="8"/>
  <c r="C92" i="8"/>
  <c r="C93" i="8"/>
  <c r="C94" i="8"/>
  <c r="C96" i="8"/>
  <c r="C97" i="8"/>
  <c r="C98" i="8"/>
  <c r="C99" i="8"/>
  <c r="C100" i="8"/>
  <c r="C102" i="8"/>
  <c r="C103" i="8"/>
  <c r="C104" i="8"/>
  <c r="C105" i="8"/>
  <c r="C106" i="8"/>
  <c r="C108" i="8"/>
  <c r="C109" i="8"/>
  <c r="C110" i="8"/>
  <c r="C111" i="8"/>
  <c r="C112" i="8"/>
  <c r="C114" i="8"/>
  <c r="C115" i="8"/>
  <c r="C116" i="8"/>
  <c r="C117" i="8"/>
  <c r="C118" i="8"/>
  <c r="C120" i="8"/>
  <c r="C121" i="8"/>
  <c r="C122" i="8"/>
  <c r="C123" i="8"/>
  <c r="C124" i="8"/>
  <c r="C126" i="8"/>
  <c r="C127" i="8"/>
  <c r="C128" i="8"/>
  <c r="C129" i="8"/>
  <c r="C130" i="8"/>
  <c r="C132" i="8"/>
  <c r="C133" i="8"/>
  <c r="C134" i="8"/>
  <c r="C135" i="8"/>
  <c r="C136" i="8"/>
  <c r="C138" i="8"/>
  <c r="C139" i="8"/>
  <c r="C140" i="8"/>
  <c r="C141" i="8"/>
  <c r="C142" i="8"/>
  <c r="C144" i="8"/>
  <c r="C145" i="8"/>
  <c r="C146" i="8"/>
  <c r="C147" i="8"/>
  <c r="C148" i="8"/>
  <c r="C150" i="8"/>
  <c r="C151" i="8"/>
  <c r="C152" i="8"/>
  <c r="C153" i="8"/>
  <c r="C154" i="8"/>
  <c r="C156" i="8"/>
  <c r="C157" i="8"/>
  <c r="C158" i="8"/>
  <c r="C159" i="8"/>
  <c r="C160" i="8"/>
  <c r="C162" i="8"/>
  <c r="C163" i="8"/>
  <c r="C164" i="8"/>
  <c r="C165" i="8"/>
  <c r="C166" i="8"/>
  <c r="C168" i="8"/>
  <c r="C169" i="8"/>
  <c r="C170" i="8"/>
  <c r="C171" i="8"/>
  <c r="C172" i="8"/>
  <c r="C174" i="8"/>
  <c r="C175" i="8"/>
  <c r="C176" i="8"/>
  <c r="C177" i="8"/>
  <c r="C178" i="8"/>
  <c r="C180" i="8"/>
  <c r="C181" i="8"/>
  <c r="C182" i="8"/>
  <c r="C183" i="8"/>
  <c r="C184" i="8"/>
  <c r="C186" i="8"/>
  <c r="C187" i="8"/>
  <c r="C188" i="8"/>
  <c r="C189" i="8"/>
  <c r="C190" i="8"/>
  <c r="C192" i="8"/>
  <c r="C193" i="8"/>
  <c r="C194" i="8"/>
  <c r="C195" i="8"/>
  <c r="C196" i="8"/>
  <c r="C198" i="8"/>
  <c r="C199" i="8"/>
  <c r="C200" i="8"/>
  <c r="C201" i="8"/>
  <c r="C202" i="8"/>
  <c r="C204" i="8"/>
  <c r="C205" i="8"/>
  <c r="C206" i="8"/>
  <c r="C207" i="8"/>
  <c r="C208" i="8"/>
  <c r="C210" i="8"/>
  <c r="C211" i="8"/>
  <c r="C212" i="8"/>
  <c r="C213" i="8"/>
  <c r="C214" i="8"/>
  <c r="C216" i="8"/>
  <c r="C217" i="8"/>
  <c r="C218" i="8"/>
  <c r="C219" i="8"/>
  <c r="C220" i="8"/>
  <c r="C222" i="8"/>
  <c r="C223" i="8"/>
  <c r="C224" i="8"/>
  <c r="C225" i="8"/>
  <c r="C226" i="8"/>
  <c r="C228" i="8"/>
  <c r="C229" i="8"/>
  <c r="C230" i="8"/>
  <c r="C231" i="8"/>
  <c r="C232" i="8"/>
  <c r="C234" i="8"/>
  <c r="C235" i="8"/>
  <c r="C236" i="8"/>
  <c r="C237" i="8"/>
  <c r="C238" i="8"/>
  <c r="C240" i="8"/>
  <c r="C241" i="8"/>
  <c r="C242" i="8"/>
  <c r="C243" i="8"/>
  <c r="C244" i="8"/>
  <c r="C246" i="8"/>
  <c r="C247" i="8"/>
  <c r="C248" i="8"/>
  <c r="C249" i="8"/>
  <c r="C250" i="8"/>
  <c r="C252" i="8"/>
  <c r="C253" i="8"/>
  <c r="C254" i="8"/>
  <c r="C255" i="8"/>
  <c r="C256" i="8"/>
  <c r="C258" i="8"/>
  <c r="C259" i="8"/>
  <c r="C260" i="8"/>
  <c r="C261" i="8"/>
  <c r="C262" i="8"/>
  <c r="C264" i="8"/>
  <c r="C265" i="8"/>
  <c r="C266" i="8"/>
  <c r="C267" i="8"/>
  <c r="C268" i="8"/>
  <c r="C270" i="8"/>
  <c r="C271" i="8"/>
  <c r="C272" i="8"/>
  <c r="C273" i="8"/>
  <c r="C274" i="8"/>
  <c r="C276" i="8"/>
  <c r="C277" i="8"/>
  <c r="C278" i="8"/>
  <c r="C279" i="8"/>
  <c r="C280" i="8"/>
  <c r="C282" i="8"/>
  <c r="C283" i="8"/>
  <c r="C284" i="8"/>
  <c r="C285" i="8"/>
  <c r="C286" i="8"/>
  <c r="C288" i="8"/>
  <c r="C289" i="8"/>
  <c r="C290" i="8"/>
  <c r="C291" i="8"/>
  <c r="C292" i="8"/>
  <c r="C294" i="8"/>
  <c r="C295" i="8"/>
  <c r="C296" i="8"/>
  <c r="C297" i="8"/>
  <c r="C298" i="8"/>
  <c r="C300" i="8"/>
  <c r="C301" i="8"/>
  <c r="C302" i="8"/>
  <c r="C303" i="8"/>
  <c r="C304" i="8"/>
  <c r="C306" i="8"/>
  <c r="C307" i="8"/>
  <c r="C308" i="8"/>
  <c r="C309" i="8"/>
  <c r="C310"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8" i="8"/>
  <c r="C19" i="8"/>
  <c r="C20" i="8"/>
  <c r="C21" i="8"/>
  <c r="C22" i="8"/>
  <c r="D311" i="8" l="1"/>
  <c r="D305" i="8"/>
  <c r="D299" i="8"/>
  <c r="D293" i="8"/>
  <c r="D287" i="8"/>
  <c r="D281" i="8"/>
  <c r="D275" i="8"/>
  <c r="D269" i="8"/>
  <c r="D263" i="8"/>
  <c r="D257" i="8"/>
  <c r="D251" i="8"/>
  <c r="D245" i="8"/>
  <c r="D239" i="8"/>
  <c r="D233" i="8"/>
  <c r="D227" i="8"/>
  <c r="D221" i="8"/>
  <c r="D215" i="8"/>
  <c r="D209" i="8"/>
  <c r="D203" i="8"/>
  <c r="D197" i="8"/>
  <c r="D191" i="8"/>
  <c r="D185" i="8"/>
  <c r="D179" i="8"/>
  <c r="D173" i="8"/>
  <c r="D167" i="8"/>
  <c r="D161" i="8"/>
  <c r="D155" i="8"/>
  <c r="D149" i="8"/>
  <c r="D143" i="8"/>
  <c r="D137" i="8"/>
  <c r="D131" i="8"/>
  <c r="D125" i="8"/>
  <c r="D119" i="8"/>
  <c r="D113" i="8"/>
  <c r="D107" i="8"/>
  <c r="N69" i="1"/>
  <c r="O69" i="1" s="1"/>
  <c r="Q66" i="1" s="1"/>
  <c r="D101" i="8" s="1"/>
  <c r="N66" i="1"/>
  <c r="O66" i="1" s="1"/>
  <c r="P66" i="1" s="1"/>
  <c r="N63" i="1"/>
  <c r="O63" i="1" s="1"/>
  <c r="Q60" i="1" s="1"/>
  <c r="D95" i="8" s="1"/>
  <c r="N60" i="1"/>
  <c r="O60" i="1" s="1"/>
  <c r="P60" i="1" s="1"/>
  <c r="D89" i="8"/>
  <c r="D83" i="8"/>
  <c r="D77" i="8"/>
  <c r="D71" i="8"/>
  <c r="D65" i="8"/>
  <c r="N45" i="1"/>
  <c r="O45" i="1" s="1"/>
  <c r="Q42" i="1" s="1"/>
  <c r="D59" i="8" s="1"/>
  <c r="O42" i="1"/>
  <c r="P42" i="1" s="1"/>
  <c r="D53" i="8"/>
  <c r="N38" i="1"/>
  <c r="O38" i="1" s="1"/>
  <c r="Q35" i="1" s="1"/>
  <c r="D47" i="8" s="1"/>
  <c r="N35" i="1"/>
  <c r="O35" i="1" s="1"/>
  <c r="P35" i="1" s="1"/>
  <c r="N32" i="1"/>
  <c r="N26" i="1"/>
  <c r="N14" i="1"/>
  <c r="F24" i="7"/>
  <c r="F26" i="7" s="1"/>
  <c r="F23" i="7"/>
  <c r="F25" i="7" s="1"/>
  <c r="C53" i="8" l="1"/>
  <c r="C65" i="8"/>
  <c r="C77" i="8"/>
  <c r="C89" i="8"/>
  <c r="C101" i="8"/>
  <c r="R66" i="1"/>
  <c r="C113" i="8"/>
  <c r="C125" i="8"/>
  <c r="C137" i="8"/>
  <c r="C149" i="8"/>
  <c r="C161" i="8"/>
  <c r="C173" i="8"/>
  <c r="C185" i="8"/>
  <c r="C197" i="8"/>
  <c r="C209" i="8"/>
  <c r="C221" i="8"/>
  <c r="C233" i="8"/>
  <c r="C245" i="8"/>
  <c r="C257" i="8"/>
  <c r="C269" i="8"/>
  <c r="C281" i="8"/>
  <c r="C293" i="8"/>
  <c r="C305" i="8"/>
  <c r="C47" i="8"/>
  <c r="R35" i="1"/>
  <c r="C59" i="8"/>
  <c r="R42" i="1"/>
  <c r="C71" i="8"/>
  <c r="C83" i="8"/>
  <c r="C95" i="8"/>
  <c r="R60" i="1"/>
  <c r="C107" i="8"/>
  <c r="C119" i="8"/>
  <c r="C131" i="8"/>
  <c r="C143" i="8"/>
  <c r="C155" i="8"/>
  <c r="C167" i="8"/>
  <c r="C179" i="8"/>
  <c r="C191" i="8"/>
  <c r="C203" i="8"/>
  <c r="C215" i="8"/>
  <c r="C227" i="8"/>
  <c r="C239" i="8"/>
  <c r="C251" i="8"/>
  <c r="C263" i="8"/>
  <c r="C275" i="8"/>
  <c r="C287" i="8"/>
  <c r="C299" i="8"/>
  <c r="C311" i="8"/>
  <c r="F28" i="7"/>
  <c r="F27" i="7"/>
  <c r="O32" i="1"/>
  <c r="Q29" i="1" s="1"/>
  <c r="D41" i="8" s="1"/>
  <c r="D35" i="8"/>
  <c r="O26" i="1"/>
  <c r="Q23" i="1" s="1"/>
  <c r="D29" i="8" s="1"/>
  <c r="O14" i="1"/>
  <c r="Q11" i="1" s="1"/>
  <c r="D23" i="8" s="1"/>
  <c r="N29" i="1"/>
  <c r="O29" i="1" s="1"/>
  <c r="P29" i="1" s="1"/>
  <c r="N23" i="1"/>
  <c r="O23" i="1" s="1"/>
  <c r="P23" i="1" s="1"/>
  <c r="N11" i="1"/>
  <c r="O11" i="1" s="1"/>
  <c r="P11" i="1" s="1"/>
  <c r="F29" i="7" l="1"/>
  <c r="C29" i="8"/>
  <c r="R23" i="1"/>
  <c r="C35" i="8"/>
  <c r="C41" i="8"/>
  <c r="R29" i="1"/>
  <c r="C23" i="8"/>
  <c r="R11" i="1"/>
  <c r="F12" i="5"/>
  <c r="F11" i="5"/>
  <c r="F10" i="5"/>
  <c r="F9" i="5"/>
  <c r="F8" i="5"/>
  <c r="F7" i="5"/>
  <c r="F6" i="5"/>
  <c r="P25" i="4"/>
  <c r="P26" i="4" s="1"/>
  <c r="D17" i="8"/>
  <c r="D13" i="5" l="1"/>
  <c r="C17" i="8" l="1"/>
  <c r="G10" i="8" s="1"/>
  <c r="H6" i="8"/>
  <c r="D9" i="8" l="1"/>
  <c r="H9" i="8"/>
  <c r="E8" i="8"/>
  <c r="H8" i="8"/>
  <c r="E7" i="8"/>
  <c r="E10" i="8"/>
  <c r="D7" i="8"/>
  <c r="F6" i="8"/>
  <c r="G8" i="8"/>
  <c r="D10" i="8"/>
  <c r="F8" i="8"/>
  <c r="G7" i="8"/>
  <c r="H7" i="8"/>
  <c r="G6" i="8"/>
  <c r="H10" i="8"/>
  <c r="F7" i="8"/>
  <c r="F10" i="8"/>
  <c r="F9" i="8"/>
  <c r="E9" i="8"/>
  <c r="G9" i="8"/>
  <c r="D6" i="8"/>
  <c r="E6" i="8"/>
  <c r="D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s>
  <commentList>
    <comment ref="D9" authorId="0" shapeId="0" xr:uid="{00000000-0006-0000-0100-000001000000}">
      <text>
        <r>
          <rPr>
            <sz val="10"/>
            <color rgb="FF000000"/>
            <rFont val="+mn-lt"/>
            <charset val="1"/>
          </rPr>
          <t xml:space="preserve">Las preguntas clave para la identificación del riesgo son:
</t>
        </r>
        <r>
          <rPr>
            <sz val="10"/>
            <color rgb="FF000000"/>
            <rFont val="+mn-lt"/>
            <charset val="1"/>
          </rPr>
          <t xml:space="preserve">¿Qué puede suceder?
</t>
        </r>
        <r>
          <rPr>
            <sz val="10"/>
            <color rgb="FF000000"/>
            <rFont val="+mn-lt"/>
            <charset val="1"/>
          </rPr>
          <t xml:space="preserve">¿Cómo puede suceder?
</t>
        </r>
        <r>
          <rPr>
            <sz val="10"/>
            <color rgb="FF000000"/>
            <rFont val="+mn-lt"/>
            <charset val="1"/>
          </rPr>
          <t xml:space="preserve">¿Cuándo puede suceder?
</t>
        </r>
        <r>
          <rPr>
            <sz val="10"/>
            <color rgb="FF000000"/>
            <rFont val="+mn-lt"/>
            <charset val="1"/>
          </rPr>
          <t xml:space="preserve">¿Qué consecuencias tendría su materialización?
</t>
        </r>
        <r>
          <rPr>
            <sz val="10"/>
            <color rgb="FF000000"/>
            <rFont val="+mn-lt"/>
            <charset val="1"/>
          </rPr>
          <t xml:space="preserve">
</t>
        </r>
        <r>
          <rPr>
            <sz val="10"/>
            <color rgb="FF000000"/>
            <rFont val="+mn-lt"/>
            <charset val="1"/>
          </rPr>
          <t xml:space="preserve">En cuanto a los riesgos de corrupción, adicional a las preguntas clave, se deberá verificar la concurrencia de:
</t>
        </r>
        <r>
          <rPr>
            <sz val="10"/>
            <color rgb="FF000000"/>
            <rFont val="+mn-lt"/>
            <charset val="1"/>
          </rPr>
          <t xml:space="preserve">Una acción o omisión
</t>
        </r>
        <r>
          <rPr>
            <sz val="10"/>
            <color rgb="FF000000"/>
            <rFont val="+mn-lt"/>
            <charset val="1"/>
          </rPr>
          <t xml:space="preserve">El uso del poder 
</t>
        </r>
        <r>
          <rPr>
            <sz val="10"/>
            <color rgb="FF000000"/>
            <rFont val="+mn-lt"/>
            <charset val="1"/>
          </rPr>
          <t xml:space="preserve">La desviación de la gestión de lo público
</t>
        </r>
        <r>
          <rPr>
            <sz val="10"/>
            <color rgb="FF000000"/>
            <rFont val="+mn-lt"/>
            <charset val="1"/>
          </rPr>
          <t>Para el beneficio privado</t>
        </r>
      </text>
    </comment>
    <comment ref="E9" authorId="0" shapeId="0" xr:uid="{00000000-0006-0000-0100-000002000000}">
      <text>
        <r>
          <rPr>
            <sz val="10"/>
            <color rgb="FF000000"/>
            <rFont val="Calibri"/>
            <family val="2"/>
          </rPr>
          <t xml:space="preserve">Medios, circunstancias, situaciones o agentes generadores del riesgo </t>
        </r>
      </text>
    </comment>
    <comment ref="F9" authorId="0" shapeId="0" xr:uid="{00000000-0006-0000-0100-000003000000}">
      <text>
        <r>
          <rPr>
            <sz val="10"/>
            <color rgb="FF000000"/>
            <rFont val="Calibri"/>
            <family val="2"/>
          </rPr>
          <t xml:space="preserve">Efectos generados por la ocurrencia de un riesgo que afecta los objetivos de un proceso de la entidad. Pueden ser entre otros, una pérdida, un daño, un perjuicio, un detrimento </t>
        </r>
      </text>
    </comment>
    <comment ref="G9" authorId="0" shapeId="0" xr:uid="{00000000-0006-0000-0100-000004000000}">
      <text>
        <r>
          <rPr>
            <sz val="10"/>
            <color rgb="FF000000"/>
            <rFont val="+mn-lt"/>
            <charset val="1"/>
          </rPr>
          <t>Es aquel al que se enfrenta una entidad en ausencia de acciones o controles para modificar su probabilidad o impacto</t>
        </r>
      </text>
    </comment>
    <comment ref="J9" authorId="0" shapeId="0" xr:uid="{00000000-0006-0000-0100-000005000000}">
      <text>
        <r>
          <rPr>
            <sz val="10"/>
            <color rgb="FF000000"/>
            <rFont val="Calibri"/>
            <family val="2"/>
          </rPr>
          <t xml:space="preserve">EVITAR: se abandonan las actividades que dan lugar al riesgo, es decir, no iniciar o no continuar con la actualidad que lo origina.
</t>
        </r>
        <r>
          <rPr>
            <sz val="10"/>
            <color rgb="FF000000"/>
            <rFont val="Calibri"/>
            <family val="2"/>
          </rPr>
          <t xml:space="preserve">REDUCIR: se adoptan medidas para reducir la probabilidad o el impacto del riesgo o ambos. 
</t>
        </r>
        <r>
          <rPr>
            <sz val="10"/>
            <color rgb="FF000000"/>
            <rFont val="Calibri"/>
            <family val="2"/>
          </rPr>
          <t xml:space="preserve">COMPARTIR O TRANSFERIR: se reduce la probabilidad o el impacto del riesgo transfiriendo o compartiendo una parte de este.
</t>
        </r>
        <r>
          <rPr>
            <sz val="10"/>
            <color rgb="FF000000"/>
            <rFont val="Calibri"/>
            <family val="2"/>
          </rPr>
          <t>ACEPTAR: no se adopta ninguna medida que afecte la probabilidad o el impacto del riesgo (excepto para los riesgos de corrupción pues en este caso ninguno podrá ser aceptado)</t>
        </r>
      </text>
    </comment>
    <comment ref="K9" authorId="0" shapeId="0" xr:uid="{00000000-0006-0000-0100-000006000000}">
      <text>
        <r>
          <rPr>
            <sz val="10"/>
            <color rgb="FF000000"/>
            <rFont val="Tahoma"/>
            <family val="2"/>
          </rPr>
          <t xml:space="preserve">Prevención: previenen la ocurrencia del riesgo, es decir, podrían estar asociados a las causas
</t>
        </r>
        <r>
          <rPr>
            <sz val="10"/>
            <color rgb="FF000000"/>
            <rFont val="Tahoma"/>
            <family val="2"/>
          </rPr>
          <t xml:space="preserve">
</t>
        </r>
        <r>
          <rPr>
            <sz val="10"/>
            <color rgb="FF000000"/>
            <rFont val="Tahoma"/>
            <family val="2"/>
          </rPr>
          <t>Mitigación: mitigan el impacto o consecuencia de la materialización, es decir, podrían estar asociados a las consecuencias</t>
        </r>
      </text>
    </comment>
    <comment ref="P9" authorId="0" shapeId="0" xr:uid="{00000000-0006-0000-0100-000007000000}">
      <text>
        <r>
          <rPr>
            <sz val="10"/>
            <color rgb="FF000000"/>
            <rFont val="+mn-lt"/>
            <charset val="1"/>
          </rPr>
          <t xml:space="preserve">Nivel de riesgo que permanece luego de tomar sus correspondientes medidas de tratamiento y de la definición de controles </t>
        </r>
      </text>
    </comment>
    <comment ref="S9" authorId="0" shapeId="0" xr:uid="{00000000-0006-0000-0100-000008000000}">
      <text>
        <r>
          <rPr>
            <sz val="10"/>
            <color rgb="FF000000"/>
            <rFont val="+mn-lt"/>
            <charset val="1"/>
          </rPr>
          <t xml:space="preserve">EVITAR: se abandonan las actividades que dan lugar al riesgo, es decir, no iniciar o no continuar con la actualidad que lo origina.
</t>
        </r>
        <r>
          <rPr>
            <sz val="10"/>
            <color rgb="FF000000"/>
            <rFont val="+mn-lt"/>
            <charset val="1"/>
          </rPr>
          <t xml:space="preserve">REDUCIR: se adoptan medidas para reducir la probabilidad o el impacto del riesgo o ambos. 
</t>
        </r>
        <r>
          <rPr>
            <sz val="10"/>
            <color rgb="FF000000"/>
            <rFont val="+mn-lt"/>
            <charset val="1"/>
          </rPr>
          <t xml:space="preserve">COMPARTIR O TRANSFERIR: se reduce la probabilidad o el impacto del riesgo transfiriendo o compartiendo una parte de este.
</t>
        </r>
        <r>
          <rPr>
            <sz val="10"/>
            <color rgb="FF000000"/>
            <rFont val="+mn-lt"/>
            <charset val="1"/>
          </rPr>
          <t>ACEPTAR: no se adopta ninguna medida que afecte la probabilidad o el impacto del riesgo (excepto para los riesgos de corrupción pues en este caso ninguno podrá ser aceptado)</t>
        </r>
      </text>
    </comment>
    <comment ref="G10" authorId="0" shapeId="0" xr:uid="{00000000-0006-0000-0100-000009000000}">
      <text>
        <r>
          <rPr>
            <sz val="10"/>
            <color rgb="FF000000"/>
            <rFont val="Calibri"/>
            <family val="2"/>
          </rPr>
          <t xml:space="preserve">Oportunidad de ocurrencia de un riesgo. Se mide según la frecuencia (número de veces en que se ha presentado el riesgo en un período determinado) o por la factibilidad (factores internos o externos que pueden determinar que el riesgo se presente) </t>
        </r>
      </text>
    </comment>
    <comment ref="H10" authorId="0" shapeId="0" xr:uid="{00000000-0006-0000-0100-00000A000000}">
      <text>
        <r>
          <rPr>
            <sz val="10"/>
            <color rgb="FF000000"/>
            <rFont val="Calibri"/>
            <family val="2"/>
          </rPr>
          <t xml:space="preserve">Consecuencias o efectos que puede generar la materialización del riesgo en la entidad </t>
        </r>
      </text>
    </comment>
  </commentList>
</comments>
</file>

<file path=xl/sharedStrings.xml><?xml version="1.0" encoding="utf-8"?>
<sst xmlns="http://schemas.openxmlformats.org/spreadsheetml/2006/main" count="509" uniqueCount="293">
  <si>
    <t>INSTRUCCIONES PARA DILIGENCIAR LA MATRIZ DE RIESGOS INSTITUCIONAL DE LA ENTIDAD</t>
  </si>
  <si>
    <t>Campo</t>
  </si>
  <si>
    <t>Instrucción</t>
  </si>
  <si>
    <t>Concepto</t>
  </si>
  <si>
    <t>Ejemplo</t>
  </si>
  <si>
    <t>Nr.</t>
  </si>
  <si>
    <t>Diligenciar</t>
  </si>
  <si>
    <t>Númeración consecutiva para la identificación del riesgo.</t>
  </si>
  <si>
    <t>Área/Proceso</t>
  </si>
  <si>
    <t>Área o Secretaría desde la cual se está realizando la identificación del riesgo/En caso de contar con mapa de procesos: proceso o actividad en el cual se está realizando la identificación del riesgo.</t>
  </si>
  <si>
    <t>Secretaría de Gobierno/Administración bienes y servicios</t>
  </si>
  <si>
    <t>Clasificación del Riesgo</t>
  </si>
  <si>
    <t>Seleccionar de la lista desplegada</t>
  </si>
  <si>
    <r>
      <rPr>
        <b/>
        <sz val="14"/>
        <color rgb="FF000000"/>
        <rFont val="Arial"/>
        <family val="2"/>
        <scheme val="minor"/>
      </rPr>
      <t xml:space="preserve">Riesgos de gestión: </t>
    </r>
    <r>
      <rPr>
        <sz val="14"/>
        <color rgb="FF000000"/>
        <rFont val="Arial"/>
        <family val="2"/>
        <scheme val="minor"/>
      </rPr>
      <t xml:space="preserve">eventos que tienen un impacto sobre el logro o cumplimiento de los objetivos de los procesos de la entidad.
</t>
    </r>
    <r>
      <rPr>
        <b/>
        <sz val="14"/>
        <color rgb="FF000000"/>
        <rFont val="Arial"/>
        <family val="2"/>
        <scheme val="minor"/>
      </rPr>
      <t>Riesgos de corrupción:</t>
    </r>
    <r>
      <rPr>
        <sz val="14"/>
        <color rgb="FF000000"/>
        <rFont val="Arial"/>
        <family val="2"/>
        <scheme val="minor"/>
      </rPr>
      <t xml:space="preserve"> eventos en que, por acción u omisión, se use indebidamente el poder, para desviar la gestión de lo público hacia un beneficio privado, lesionando los intereses de la entidad y, en consecuencia, del Estado.</t>
    </r>
  </si>
  <si>
    <t>Gestión</t>
  </si>
  <si>
    <t>Descripción del Riesgo</t>
  </si>
  <si>
    <t>Evento que tendrá un impacto sobre los objetivos de la entidad, pudiendo entorpecer el desarrollo de sus funciones. Inserte filas adicionales en caso de requerirlo. Al insertar el nuevo riesgo asegúrese de copiar las totalidad de las filas formuladas y combinadas.</t>
  </si>
  <si>
    <t>Inoportunidad en la adquisición de los bienes y servicios requeridos por la entidad</t>
  </si>
  <si>
    <t>Causas</t>
  </si>
  <si>
    <t>Medios, circunstancias, situaciones o agentes generadores del riesgo. Inserte filas adicionales en caso de requerirlo. Al insertar la fila hágalo debajo de la primera causa para no alterar el cálculo del promedio.</t>
  </si>
  <si>
    <t>Insuficiente capacitación del personal de contratos</t>
  </si>
  <si>
    <t>Consecuencias</t>
  </si>
  <si>
    <t>Efectos generados por la ocurrencia de un riesgo que afecta los objetivos de un proceso de la entidad. Pueden ser entre otros, una pérdida, un daño, un perjuicio, un detrimento.</t>
  </si>
  <si>
    <t>Incumplimiento en la entrega de bienes y servicios</t>
  </si>
  <si>
    <t>Riesgo Inherente</t>
  </si>
  <si>
    <t>Probabilidad</t>
  </si>
  <si>
    <r>
      <t xml:space="preserve">Valoración de la oportunidad de ocurrencia de un riesgo en ausencia de controles, la cual arroja el riesgo inherente. Se mide según la frecuencia (número de veces en que se ha presentado el riesgo en un período determinado) o por la factibilidad (factores internos o externos que pueden determinar que el riesgo se presente). Para determinar el valor utilice la tabla de criterios de probabilidad ubicada en la hoja </t>
    </r>
    <r>
      <rPr>
        <b/>
        <sz val="14"/>
        <color rgb="FF000000"/>
        <rFont val="Arial"/>
        <family val="2"/>
        <scheme val="minor"/>
      </rPr>
      <t>"Criterios probabilidad impacto"</t>
    </r>
    <r>
      <rPr>
        <sz val="14"/>
        <color rgb="FF000000"/>
        <rFont val="Arial"/>
        <family val="2"/>
        <scheme val="minor"/>
      </rPr>
      <t>.</t>
    </r>
  </si>
  <si>
    <t>Impacto</t>
  </si>
  <si>
    <r>
      <t xml:space="preserve">Valoración de las consecuencias o efectos que puede generar la materialización del riesgo en la entidad en ausencia de controles, la cual arroja el riesgo inherente. Para determinar el valor utilice la tabla de criterios de impacto (para riesgos de gestión o para riesgos de corrupción según sea el caso) ubicada en la hoja </t>
    </r>
    <r>
      <rPr>
        <b/>
        <sz val="14"/>
        <color rgb="FF000000"/>
        <rFont val="Arial"/>
        <family val="2"/>
        <scheme val="minor"/>
      </rPr>
      <t>"Criterios probabilidad impacto"</t>
    </r>
    <r>
      <rPr>
        <sz val="14"/>
        <color rgb="FF000000"/>
        <rFont val="Arial"/>
        <family val="2"/>
        <scheme val="minor"/>
      </rPr>
      <t>.</t>
    </r>
  </si>
  <si>
    <t>Nivel de riesgo inherente</t>
  </si>
  <si>
    <t>No modificar - Celda formulada</t>
  </si>
  <si>
    <r>
      <t xml:space="preserve">Zona de ubicación del riesgo en el mapa de calor tras la valoración de probabilidad e impacto. La referencia de se encuentra ubicada en la hoja </t>
    </r>
    <r>
      <rPr>
        <b/>
        <sz val="14"/>
        <color rgb="FF000000"/>
        <rFont val="Arial"/>
        <family val="2"/>
        <scheme val="minor"/>
      </rPr>
      <t>"Nivel de riesgo"</t>
    </r>
    <r>
      <rPr>
        <sz val="14"/>
        <color rgb="FF000000"/>
        <rFont val="Arial"/>
        <family val="2"/>
        <scheme val="minor"/>
      </rPr>
      <t>.</t>
    </r>
  </si>
  <si>
    <t>Tratamiento del riesgo</t>
  </si>
  <si>
    <t>Respuestas para dar manejo al riesgo:
EVITAR: se abandonan, eliminan o cancelan las actividades que dan lugar al riesgo, es decir, no iniciar o no continuar con la actividad que lo origina.
REDUCIR: se adoptan medidas para reducir la probabilidad o el impacto del riesgo o ambos. 
COMPARTIR O TRANSFERIR: se reduce la probabilidad o el impacto del riesgo transfiriendo o compartiendo una parte de éste.
ACEPTAR: no se adopta ninguna medida que afecte la probabilidad o el impacto del riesgo (excepto para los riesgos de corrupción pues en este caso ninguno podrá ser aceptado y siempre se deberán definir medidas o controles para reducir el riesgo).</t>
  </si>
  <si>
    <t>Reducir</t>
  </si>
  <si>
    <t>Tipo de control</t>
  </si>
  <si>
    <t>Categorización de las acciones o controles:
Prevención: previenen la ocurrencia del riesgo, es decir, podrían estar asociados a las causas.
Mitigación: mitigan el impacto o consecuencia de la materialización, es decir, podrían estar asociados a las consecuencias.</t>
  </si>
  <si>
    <t>Prevención</t>
  </si>
  <si>
    <t>Control Existente</t>
  </si>
  <si>
    <t>Acción de Control</t>
  </si>
  <si>
    <t xml:space="preserve">Acciones que prevengan la ocurrencia del riesgo, detecten su materialización o mitiguen el impacto o consecuencias del mismo. </t>
  </si>
  <si>
    <t>Esquema de capacitación en protocolos y procedimientos de contratación para la adquisición de bienes y servicios.</t>
  </si>
  <si>
    <t>Evaluación de controles</t>
  </si>
  <si>
    <r>
      <t xml:space="preserve">Calificación
Controles de </t>
    </r>
    <r>
      <rPr>
        <b/>
        <sz val="14"/>
        <color theme="5" tint="-0.499984740745262"/>
        <rFont val="Calibri (Cuerpo)_x0000_"/>
      </rPr>
      <t>prevención</t>
    </r>
  </si>
  <si>
    <r>
      <t xml:space="preserve">Evaluación de la calidad o efectividad de los controles de prevención. Para determinar la calificación de los controles de prevención utilice la tabla de evaluación de los controles de riesgos ubicada en la hoja </t>
    </r>
    <r>
      <rPr>
        <b/>
        <sz val="14"/>
        <color rgb="FF000000"/>
        <rFont val="Arial"/>
        <family val="2"/>
        <scheme val="minor"/>
      </rPr>
      <t>"Evaluación controles"</t>
    </r>
    <r>
      <rPr>
        <sz val="14"/>
        <color rgb="FF000000"/>
        <rFont val="Arial"/>
        <family val="2"/>
        <scheme val="minor"/>
      </rPr>
      <t>. Recuerde evaluar cada uno de los controles propuestos por separado.
En caso de que alguna causa de las identificadas no cuente con un control, inserte una fila en blanco y otorgue una valoración de "0".</t>
    </r>
  </si>
  <si>
    <r>
      <t xml:space="preserve">Calificación
Controles de </t>
    </r>
    <r>
      <rPr>
        <b/>
        <sz val="14"/>
        <color rgb="FFFF7E79"/>
        <rFont val="Calibri (Cuerpo)_x0000_"/>
      </rPr>
      <t>mitigación</t>
    </r>
  </si>
  <si>
    <t>Evaluación de la calidad o efectividad de los controles de prevención. Para determinar la calificación de los controles de mitigación utilice la tabla de evaluación de los controles de riesgos ubicada en la hoja "Evaluación controles". Recuerde evaluar cada uno de los controles propuestos por separado.
En caso de que alguna causa de las identificadas no cuente con un control, inserte una fila en blanco y otorgue una valoración de "0".</t>
  </si>
  <si>
    <r>
      <t xml:space="preserve">Promedio solidez Controles de </t>
    </r>
    <r>
      <rPr>
        <b/>
        <sz val="14"/>
        <color theme="5" tint="-0.499984740745262"/>
        <rFont val="Calibri (Cuerpo)_x0000_"/>
      </rPr>
      <t>prevención</t>
    </r>
  </si>
  <si>
    <t>Evaluación promedio del conjunto de controles de prevención. Asegúrese de que la celda esté tomando todas las celdas correspondientes a la calificación de controles de prevención.</t>
  </si>
  <si>
    <r>
      <t xml:space="preserve">Promedio solidez Controles de </t>
    </r>
    <r>
      <rPr>
        <b/>
        <sz val="14"/>
        <color rgb="FFFF7E79"/>
        <rFont val="Calibri (Cuerpo)_x0000_"/>
      </rPr>
      <t>mitigación</t>
    </r>
  </si>
  <si>
    <t>Evaluación promedio del conjunto de controles de mitigación. Asegúrese de que la celda esté tomando todas las celdas correspondientes a la calificación de controles de mitigación.</t>
  </si>
  <si>
    <r>
      <t xml:space="preserve">Nivel a disminuir  </t>
    </r>
    <r>
      <rPr>
        <b/>
        <sz val="14"/>
        <color theme="6" tint="-0.249977111117893"/>
        <rFont val="Calibri (Cuerpo)_x0000_"/>
      </rPr>
      <t>Probabilidad</t>
    </r>
  </si>
  <si>
    <t>Número de niveles a disminuir en la probabilidad según el promedio de solidez de los controles de prevención.</t>
  </si>
  <si>
    <r>
      <t xml:space="preserve">Nivel a disminuir </t>
    </r>
    <r>
      <rPr>
        <b/>
        <sz val="14"/>
        <color theme="7" tint="-0.249977111117893"/>
        <rFont val="Calibri (Cuerpo)_x0000_"/>
      </rPr>
      <t>Impacto</t>
    </r>
  </si>
  <si>
    <t>Número de niveles a disminuir en el impacto según el promedio de solidez de los controles de mitigación.</t>
  </si>
  <si>
    <t xml:space="preserve">Riesgo Residual </t>
  </si>
  <si>
    <t>Nueva valoración de la probabilidad tras tener en cuenta la solidez de los controles de prevención, la cual arroja el riesgo residual.</t>
  </si>
  <si>
    <t>Nueva valoración del impacto tras tener en cuenta la solidez de los controles de mitigación, la cual arroja el riesgo residual.</t>
  </si>
  <si>
    <t>Nivel de riesgo residual</t>
  </si>
  <si>
    <t>Respuestas para dar manejo al riesgo tras la valoración del riesgo residual:
EVITAR: se abandonan, eliminan o cancelan las actividades que dan lugar al riesgo, es decir, no iniciar o no continuar con la actividad que lo origina.
REDUCIR: se adoptan medidas para reducir la probabilidad o el impacto del riesgo o ambos. 
COMPARTIR O TRANSFERIR: se reduce la probabilidad o el impacto del riesgo transfiriendo o compartiendo una parte de éste.
ACEPTAR: no se adopta ninguna medida que afecte la probabilidad o el impacto del riesgo (excepto para los riesgos de corrupción pues en este caso ninguno podrá ser aceptado y siempre se deberán definir medidas o controles para reducir el riesgo).</t>
  </si>
  <si>
    <t xml:space="preserve">Plan de Acción
(Acciones de mejoramiento de controles o Actividades de control) </t>
  </si>
  <si>
    <t>Acciones de mejoramiento de controles o nuevas actividades de control.</t>
  </si>
  <si>
    <t xml:space="preserve">Realizar convenios con entidades educativas para capacitar al personal de contratos. </t>
  </si>
  <si>
    <t>Fecha de Inicio 
(DD/MM/AAAA)</t>
  </si>
  <si>
    <t>Fecha de inicio de la acción en formato día, mes y año.</t>
  </si>
  <si>
    <t>Fecha de terminación (DD/MM/AAAA)</t>
  </si>
  <si>
    <t>Fecha de terminación de la acción en formato día, mes y año.</t>
  </si>
  <si>
    <t>Entregable/Evidencia</t>
  </si>
  <si>
    <t>Producto, evidencia o resultado de la ejecución de la acción.</t>
  </si>
  <si>
    <t>Convenios firmados</t>
  </si>
  <si>
    <t>Periodo Seguimiento</t>
  </si>
  <si>
    <t>Periodicidad para realizar seguimiento al cumplimiento de la acción.</t>
  </si>
  <si>
    <t>Trimestralmente de 15/04/2022 al 31/10/2022</t>
  </si>
  <si>
    <t>Responsable</t>
  </si>
  <si>
    <t>Encargado de la ejecucción de la acción.</t>
  </si>
  <si>
    <t>Simone Guido</t>
  </si>
  <si>
    <t xml:space="preserve">ALCALDIA MAYOR DE CARTAGENA DE INDIAS </t>
  </si>
  <si>
    <t>MACROPROCESO: GESTIÓN ADMINISTRATIVA</t>
  </si>
  <si>
    <t>Versión: 1.0</t>
  </si>
  <si>
    <t>MAPA DE RIESGOS DE CORRUPCIÓN INSTITUCIONAL</t>
  </si>
  <si>
    <t>Página: 1 de 1</t>
  </si>
  <si>
    <t>ENTIDAD:</t>
  </si>
  <si>
    <t>PROCESO:</t>
  </si>
  <si>
    <t>OBJETIVO DEL PROCESO:</t>
  </si>
  <si>
    <t>VIGENCIA DEL:</t>
  </si>
  <si>
    <t xml:space="preserve">Plan de Acción
(Acciones de mejoramiento de controles o nuevas actividades de control) </t>
  </si>
  <si>
    <t>Fecha de Inicio (DD/MM/AAAA)</t>
  </si>
  <si>
    <r>
      <t xml:space="preserve">Nivel a disminuir
</t>
    </r>
    <r>
      <rPr>
        <b/>
        <sz val="12"/>
        <color theme="6" tint="-0.499984740745262"/>
        <rFont val="Arial (Cuerpo)"/>
      </rPr>
      <t>Probabilidad</t>
    </r>
    <r>
      <rPr>
        <b/>
        <sz val="12"/>
        <color rgb="FF000000"/>
        <rFont val="Arial"/>
        <family val="2"/>
        <scheme val="minor"/>
      </rPr>
      <t xml:space="preserve">
</t>
    </r>
    <r>
      <rPr>
        <b/>
        <sz val="12"/>
        <color theme="7" tint="-0.499984740745262"/>
        <rFont val="Arial (Cuerpo)"/>
      </rPr>
      <t>Impacto</t>
    </r>
  </si>
  <si>
    <t>Impacto RIESGOS DE GESTIÓN</t>
  </si>
  <si>
    <t>Impacto RIESGOS DE CORRUPCIÓN</t>
  </si>
  <si>
    <t>Nivel</t>
  </si>
  <si>
    <t>Descriptor</t>
  </si>
  <si>
    <t xml:space="preserve">Factibilidad </t>
  </si>
  <si>
    <t>Frecuencia</t>
  </si>
  <si>
    <t>Impacto (consecuencias)</t>
  </si>
  <si>
    <t>No.</t>
  </si>
  <si>
    <t>PREGUNTA : Si el riesgo de corrupción se materializara podría:</t>
  </si>
  <si>
    <t>Respuesta</t>
  </si>
  <si>
    <t>Casi seguro</t>
  </si>
  <si>
    <t>Se espera que el evento ocurra en la mayoría de las circunstancias.</t>
  </si>
  <si>
    <t>Más de 1 vez al año.</t>
  </si>
  <si>
    <t>Cuantitativo</t>
  </si>
  <si>
    <t>Cualitativo</t>
  </si>
  <si>
    <t>Si</t>
  </si>
  <si>
    <t>No</t>
  </si>
  <si>
    <t>Probable</t>
  </si>
  <si>
    <t>Es viable que el evento ocurra en la mayoría de las circunstancias.</t>
  </si>
  <si>
    <t>Al menos 1 vez en el último año.</t>
  </si>
  <si>
    <t>Catastrófico
5</t>
  </si>
  <si>
    <t>Impacto que afecte la ejecución presupuestal en un valor ≥50%</t>
  </si>
  <si>
    <t xml:space="preserve">Interrupción de las operaciones de la entidad por más de cinco (5) días. </t>
  </si>
  <si>
    <t>¿Afectar al grupo de funcionarios del proceso?</t>
  </si>
  <si>
    <t>X</t>
  </si>
  <si>
    <t>Posible</t>
  </si>
  <si>
    <t>La probabilidad de que el evento ocurra en algún momento es igual a la de que no ocurra.</t>
  </si>
  <si>
    <t>Al menos 1 vez en los últimos dos años.</t>
  </si>
  <si>
    <t>Pérdida de cobertura en la prestación de los servicios de la entidad ≥50%</t>
  </si>
  <si>
    <t xml:space="preserve">Intervención por parte de un ente de control u otro ente regulador. </t>
  </si>
  <si>
    <t>¿Afectar el cumplimiento de metas y objetivos de la dependencia?</t>
  </si>
  <si>
    <t>Improbable</t>
  </si>
  <si>
    <t>Es probable que el evento no ocurra, es poco común o frecuente.</t>
  </si>
  <si>
    <t>Al menos 1 vez en los últimos cinco años.</t>
  </si>
  <si>
    <t>Pago de indemnizaciones a terceros por acciones legales que pueden afectar el presupuesto total de la entidad en un va­lor ≥50%</t>
  </si>
  <si>
    <t xml:space="preserve">Pérdida de información crítica para la entidad que no se puede recuperar. </t>
  </si>
  <si>
    <t>¿Afectar el cumplimiento de la misión de la entidad?</t>
  </si>
  <si>
    <t>Rara vez</t>
  </si>
  <si>
    <t>El evento puede ocurrir solo en circunstancias excepcionales (poco comunes o anormales).</t>
  </si>
  <si>
    <t>No se ha presentado en los últimos cinco años.</t>
  </si>
  <si>
    <t xml:space="preserve">Pago de sanciones económicas por incum­plimiento en la normatividad aplicable ante un ente regulador, las cuales afectan en un valor ≥50% del presupuesto general de la entidad. </t>
  </si>
  <si>
    <t xml:space="preserve">Incumplimiento en las metas y objetivo institucionales afectando de forma grave la ejecución presupuestal. </t>
  </si>
  <si>
    <t>¿Afectar el cumplimiento de la misión del sector al que pertenece la entidad?</t>
  </si>
  <si>
    <t>-</t>
  </si>
  <si>
    <t>Imagen institucional afectada en el orden nacional o regional por actos o hechos de corrupción comprobados.</t>
  </si>
  <si>
    <t>¿Generar pérdida de confianza en la entidad, afectando su reputación?</t>
  </si>
  <si>
    <t>Mayor
4</t>
  </si>
  <si>
    <t xml:space="preserve">Impacto que afecte la ejecución presu­puestal en un valor ≥20%. </t>
  </si>
  <si>
    <t xml:space="preserve">Interrupción de las operaciones de la entidad por más de dos (2) días. </t>
  </si>
  <si>
    <t>¿Generar pérdida de recursos económicos?</t>
  </si>
  <si>
    <t xml:space="preserve">Pérdida de cobertura en la prestación de los servicios de la entidad ≥20%. </t>
  </si>
  <si>
    <t>Pérdida de información crítica que puede ser recuperada de forma parcial o incompleta.</t>
  </si>
  <si>
    <t>¿Afectar la generación de los productos o la prestación de servicios?</t>
  </si>
  <si>
    <t xml:space="preserve">Pago de indemnizaciones a terceros por acciones legales que pueden afectar el presupuesto total de la entidad en un va­lor ≥20%. </t>
  </si>
  <si>
    <t>Sanción por parte del ente de control y otro entre regulador.</t>
  </si>
  <si>
    <t>¿Dar lugar al detrimento de calidad de vida de la comunidad por la pérdida del bien, servicios o recursos públicos?</t>
  </si>
  <si>
    <t xml:space="preserve">Pago de sanciones económicas por incum­plimiento en la normatividad aplicable ante un ente regulador, las cuales afectan en un valor ≥20% del presupuesto general de la entidad. </t>
  </si>
  <si>
    <t>Incumplimiento de las metas y objetivos institucionales afectando el cumplimiento en las metas de gobierno.</t>
  </si>
  <si>
    <t>¿Generar pérdida de información de la entidad?</t>
  </si>
  <si>
    <t xml:space="preserve">Imagen institucional afectada en el orden nacional o regional por incumplimientos en la prestación del servicio a los usuarios o ciudadanos. </t>
  </si>
  <si>
    <t>¿Generar intervención de los órganos de control, de la Fiscalía u otro ente?</t>
  </si>
  <si>
    <t>Moderado
3</t>
  </si>
  <si>
    <t xml:space="preserve">Impacto que afecte la ejecución presu­puestal en un valor ≥5%. </t>
  </si>
  <si>
    <t xml:space="preserve">Interrupción de las operaciones de la entidad por un (1) día. </t>
  </si>
  <si>
    <t>¿Dar lugar a procesos sancionatorios?</t>
  </si>
  <si>
    <t xml:space="preserve">Pérdida de cobertura en la prestación de los servicios de la entidad ≥10%. </t>
  </si>
  <si>
    <t>Reclamaciones o quejas de los usuarios que podrían implicar una denuncia ante los entes reguladores o una demanda de largo alcance para la entidad.</t>
  </si>
  <si>
    <t>¿Dar lugar a procesos disciplinarios?</t>
  </si>
  <si>
    <t xml:space="preserve">Pago de indemnizaciones a terceros por acciones legales que pueden afectar el pre­supuesto total de la entidad en un valor ≥5%. </t>
  </si>
  <si>
    <t>Inoportunidad en la información, ocasionando retrasos en la atención a los usuarios.</t>
  </si>
  <si>
    <t>¿Dar lugar a procesos fiscales?</t>
  </si>
  <si>
    <t xml:space="preserve">Pago de sanciones económicas por incum­plimiento en la normatividad aplicable ante un ente regulador, las cuales afectan en un valor ≥5% del presupuesto general de la entidad. </t>
  </si>
  <si>
    <t>Retrocesos  de actividades y aumento de cargas operativas.</t>
  </si>
  <si>
    <t>¿Dar lugar a procesos penales?</t>
  </si>
  <si>
    <t xml:space="preserve">Imagen institucional afectada en el orden nacional o regional por retrasos en la prestación del servicio a los usuarios o ciudadanos. </t>
  </si>
  <si>
    <t>¿Generar pérdida de credibilidad en el sector?</t>
  </si>
  <si>
    <t>Investigaciones penales, fiscales o disciplinarias.</t>
  </si>
  <si>
    <t>¿Ocasionar lesiones físicas o pérdidas de vidas humanas?</t>
  </si>
  <si>
    <t>Menor
2</t>
  </si>
  <si>
    <t>Impacto que afecte la ejecución presu­puestal en un valor ≥1%.</t>
  </si>
  <si>
    <t>Interrupción de las operaciones de la entidad por algunas horas.</t>
  </si>
  <si>
    <t>¿Afectar la imagen nacional?</t>
  </si>
  <si>
    <t xml:space="preserve">Pérdida de cobertura en la prestación de los servicios de la entidad ≥5%. </t>
  </si>
  <si>
    <t>Reclamaciones o quejas de los usuarios, que implican investigaciones internas disciplinarias.</t>
  </si>
  <si>
    <t>¿Afectar la imagen regional?</t>
  </si>
  <si>
    <t>Pago de indemnizaciones a terceros por acciones legales que pueden afectar el presupuesto total de la entidad en un valor  ≥1%.</t>
  </si>
  <si>
    <t xml:space="preserve">Imagen institucional afectada localmente por retrasos en la prestación del servicio a los usuarios o ciudadanos. </t>
  </si>
  <si>
    <t>¿Generar daño ambiental?</t>
  </si>
  <si>
    <t>Pago de sanciones económicas por incumpli­miento en la normatividad aplicable ante un ente regulador, las cuales afectan en un valor ≥1% del presupuesto general de la entidad.</t>
  </si>
  <si>
    <t>Total preguntas afirmativas</t>
  </si>
  <si>
    <t>Insignificante
1</t>
  </si>
  <si>
    <t>Impacto que afecte la ejecución presu­puestal en un valor ≥0,5%.</t>
  </si>
  <si>
    <t>No hay interrupción de las operaciones de la entidad.</t>
  </si>
  <si>
    <t>Nivel de impacto</t>
  </si>
  <si>
    <t xml:space="preserve">Pérdida de cobertura en la prestación de los servicios de la entidad ≥1%. </t>
  </si>
  <si>
    <t>No se generan sanciones económicas o administrativas.</t>
  </si>
  <si>
    <t>Pago de indemnizaciones a terceros por acciones legales que pueden afectar el presupuesto total de la entidad en un valor  ≥0,5%.</t>
  </si>
  <si>
    <t>No se afecta la imagen institucional de forma significativa.</t>
  </si>
  <si>
    <t>Pago de sanciones económicas por incumpli­miento en la normatividad aplicable ante un ente regulador, las cuales afectan en un valor ≥0,5% del presupuesto general de la entidad.</t>
  </si>
  <si>
    <t>Evaluación de los controles de riesgos</t>
  </si>
  <si>
    <t>Calificación de los controles</t>
  </si>
  <si>
    <t>Niveles de riesgo a disminuir</t>
  </si>
  <si>
    <t>Criterios para la evaluación</t>
  </si>
  <si>
    <t>Evaluación</t>
  </si>
  <si>
    <t>De 0 a 50 - DÉBIL</t>
  </si>
  <si>
    <t>Criterios de medición</t>
  </si>
  <si>
    <t>Valor</t>
  </si>
  <si>
    <t>De 51 a 75 - MODERADO</t>
  </si>
  <si>
    <t>¿Existen manuales, instructivos o procedimientos para el manejo del control?</t>
  </si>
  <si>
    <t>De 76 a 100 - FUERTE</t>
  </si>
  <si>
    <t>¿Están definidos 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</si>
  <si>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</si>
  <si>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</si>
  <si>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</si>
  <si>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</si>
  <si>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</si>
  <si>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TOTAL</t>
  </si>
  <si>
    <t>MAPA DE CALOR</t>
  </si>
  <si>
    <t>PROBABILIDAD</t>
  </si>
  <si>
    <t>Casi seguro
5</t>
  </si>
  <si>
    <t>ALTO</t>
  </si>
  <si>
    <t>EXTREMO</t>
  </si>
  <si>
    <t>Probable
4</t>
  </si>
  <si>
    <t>MODERADO</t>
  </si>
  <si>
    <t>Posible
3</t>
  </si>
  <si>
    <t>BAJO</t>
  </si>
  <si>
    <t>Improbable
2</t>
  </si>
  <si>
    <t>Rara vez
1</t>
  </si>
  <si>
    <t>IMPACTO</t>
  </si>
  <si>
    <t>MAPA DE CALOR INSTITUCIONAL</t>
  </si>
  <si>
    <t>Código:GADCA04-F002</t>
  </si>
  <si>
    <r>
      <t xml:space="preserve">Vigencia: </t>
    </r>
    <r>
      <rPr>
        <b/>
        <sz val="16"/>
        <color theme="1"/>
        <rFont val="Arial"/>
        <family val="2"/>
      </rPr>
      <t>25-04-2022</t>
    </r>
  </si>
  <si>
    <r>
      <t xml:space="preserve">NOTA: Diligencie únicamente los campos de color </t>
    </r>
    <r>
      <rPr>
        <b/>
        <sz val="20"/>
        <color theme="4" tint="-0.249977111117893"/>
        <rFont val="Arial"/>
        <family val="2"/>
        <scheme val="minor"/>
      </rPr>
      <t xml:space="preserve">VERDE,  </t>
    </r>
    <r>
      <rPr>
        <sz val="20"/>
        <color rgb="FF000000"/>
        <rFont val="Arial"/>
        <family val="2"/>
        <scheme val="minor"/>
      </rPr>
      <t xml:space="preserve">En los campos de color </t>
    </r>
    <r>
      <rPr>
        <b/>
        <sz val="20"/>
        <color theme="8" tint="0.59999389629810485"/>
        <rFont val="Arial (Cuerpo)"/>
      </rPr>
      <t>NARANJA</t>
    </r>
    <r>
      <rPr>
        <sz val="20"/>
        <color rgb="FF000000"/>
        <rFont val="Arial"/>
        <family val="2"/>
        <scheme val="minor"/>
      </rPr>
      <t xml:space="preserve"> despliegue la lista de opciones y seleccione una de ellas. Los campos de color </t>
    </r>
    <r>
      <rPr>
        <b/>
        <sz val="20"/>
        <color theme="0" tint="-0.499984740745262"/>
        <rFont val="Arial"/>
        <family val="2"/>
        <scheme val="minor"/>
      </rPr>
      <t>GRIS</t>
    </r>
    <r>
      <rPr>
        <sz val="20"/>
        <color rgb="FF000000"/>
        <rFont val="Arial"/>
        <family val="2"/>
        <scheme val="minor"/>
      </rPr>
      <t xml:space="preserve"> se encuentran formulados. Por favor </t>
    </r>
    <r>
      <rPr>
        <b/>
        <sz val="20"/>
        <color rgb="FF000000"/>
        <rFont val="Arial"/>
        <family val="2"/>
        <scheme val="minor"/>
      </rPr>
      <t>NO</t>
    </r>
    <r>
      <rPr>
        <sz val="20"/>
        <color rgb="FF000000"/>
        <rFont val="Arial"/>
        <family val="2"/>
        <scheme val="minor"/>
      </rPr>
      <t xml:space="preserve"> los modifique.</t>
    </r>
  </si>
  <si>
    <t>ELABORACIÓN O ACTUALZACIÓN:</t>
  </si>
  <si>
    <t>Proceso</t>
  </si>
  <si>
    <t>Detectivos</t>
  </si>
  <si>
    <t>Correctivos</t>
  </si>
  <si>
    <t>Preventivos</t>
  </si>
  <si>
    <r>
      <t xml:space="preserve">Calificación Controles </t>
    </r>
    <r>
      <rPr>
        <b/>
        <sz val="12"/>
        <color theme="4" tint="-0.499984740745262"/>
        <rFont val="Arial (Cuerpo)"/>
      </rPr>
      <t>preventivos</t>
    </r>
    <r>
      <rPr>
        <b/>
        <sz val="12"/>
        <color rgb="FF000000"/>
        <rFont val="Arial"/>
        <family val="2"/>
        <scheme val="minor"/>
      </rPr>
      <t xml:space="preserve">, </t>
    </r>
    <r>
      <rPr>
        <b/>
        <sz val="12"/>
        <color rgb="FF0070C0"/>
        <rFont val="Arial (Cuerpo)"/>
      </rPr>
      <t>detectivos</t>
    </r>
    <r>
      <rPr>
        <b/>
        <sz val="12"/>
        <color rgb="FF000000"/>
        <rFont val="Arial"/>
        <family val="2"/>
        <scheme val="minor"/>
      </rPr>
      <t xml:space="preserve"> y </t>
    </r>
    <r>
      <rPr>
        <b/>
        <sz val="12"/>
        <color theme="8" tint="-0.249977111117893"/>
        <rFont val="Arial (Cuerpo)"/>
      </rPr>
      <t>correctivos</t>
    </r>
  </si>
  <si>
    <r>
      <t xml:space="preserve">Promedio solidez Controles de </t>
    </r>
    <r>
      <rPr>
        <b/>
        <sz val="12"/>
        <color theme="4" tint="-0.499984740745262"/>
        <rFont val="Arial"/>
        <family val="2"/>
        <scheme val="minor"/>
      </rPr>
      <t xml:space="preserve">preventivos, </t>
    </r>
    <r>
      <rPr>
        <b/>
        <sz val="12"/>
        <color rgb="FF0070C0"/>
        <rFont val="Arial (Cuerpo)"/>
      </rPr>
      <t xml:space="preserve">detectivos </t>
    </r>
    <r>
      <rPr>
        <b/>
        <sz val="12"/>
        <color theme="4" tint="-0.499984740745262"/>
        <rFont val="Arial"/>
        <family val="2"/>
        <scheme val="minor"/>
      </rPr>
      <t xml:space="preserve">y </t>
    </r>
    <r>
      <rPr>
        <b/>
        <sz val="12"/>
        <color theme="8"/>
        <rFont val="Arial (Cuerpo)"/>
      </rPr>
      <t>correctivos</t>
    </r>
  </si>
  <si>
    <t>Gestión del conocimiento</t>
  </si>
  <si>
    <t xml:space="preserve">Posibilidad de alterar la nomina a fin de no aplicar correctamente una novedad en el sistema para realizar pagos indebidos para beneficio propio o de terceros </t>
  </si>
  <si>
    <t>Posibilidad de posesionar un funcionario  sin el cumplimiento de requisitos (competencia, conocimiento y experiencia) a cambio de cualquier dadiva o beneficio a nombre propio o de terceros</t>
  </si>
  <si>
    <t>Corrupción</t>
  </si>
  <si>
    <t>1. Debilidad o ausencia de controles en el procedimiento de liquidación de nómina.</t>
  </si>
  <si>
    <t>1. Desviación de los recursos públicos 
2. Detrimento patrimonial
3. Investigaciones disciplinarias, fiscales y/o penales</t>
  </si>
  <si>
    <t>PROCESO/SUBPROCESO: TALENTO HUMANO</t>
  </si>
  <si>
    <t>TALENTO HUMANO</t>
  </si>
  <si>
    <t>ALCALDÍA MAYOR DE CARTAGENA</t>
  </si>
  <si>
    <t>Bienestar social e incentivos</t>
  </si>
  <si>
    <t>Posibilidad de recibir beneficio o dádiva a nombre propio o de terceros con el fin de expedir certificaciones al funcionario y/o exfuncionarios con datos falsos</t>
  </si>
  <si>
    <t>1. Falta de integridad moral y etica del servidor.</t>
  </si>
  <si>
    <t>Posibilidad de recibir beneficio o dádiva a nombre propio o de terceros con el fin de otorgar la ejecución de las capacitaciones</t>
  </si>
  <si>
    <t>2. No se encuentra la historia laboral del funcionario o ex funcionario de manera organizada</t>
  </si>
  <si>
    <t>2. No se tienen bien identificadas las necesidades de capacitación del personal</t>
  </si>
  <si>
    <t>1. La conducta del servidor público</t>
  </si>
  <si>
    <t>4. Falta de doble control en la verificación</t>
  </si>
  <si>
    <t>1. Nombramiento sin el cumplimiento de requisitos establecidos en el manual de funciones y competencias laborales (libre nombramiento y remoción, encargo en empleos de carrera administrativa y nombramiento en provisionalidad)</t>
  </si>
  <si>
    <t>El profesional de gestión de personal, cada vez que se vaya a cubrir una vacante de forma definitiva o temporal (libre nombramiento y remoción, encargo en empleos de carrera administrativa y nombramiento en provisionalidad), consolida las hojas vida para los aspirantes, verifica que se cumplan los requisitos del cargo en el manual de funciones vigente y diligencia el formato Validación de requisitos del Cargo y se remite al líder del área.</t>
  </si>
  <si>
    <t xml:space="preserve">El líder de área  verifica que se cumplan los requisitos del cargo en el manual de funciones vigente y aprueba la verificación de los requisitos en el formato Validación de requisitos del Cargo </t>
  </si>
  <si>
    <t xml:space="preserve">El Director presenta la denuncia ante las entidades competentes para la investigación de los hechos presentados </t>
  </si>
  <si>
    <t>1. Acción u omisión en la verificación de los documentos requeridos para la toma de posesión en el empleo</t>
  </si>
  <si>
    <t>1. Posesión del funcionario sin el cumplimiento de requisitos
2. Investigaciones penales, fiscales y disciplinarias.
3. Detrimento patrimonial</t>
  </si>
  <si>
    <t>El profesional de vinculación, verifica los requisitos para posesionarse del candidato seleccionado para cubrir la vacante</t>
  </si>
  <si>
    <t>El líder de área  verifica que se cumplan los requisitos del cargopara la posesión y aprueba la verificación de los requisitos en el formato Validación de requisitos para posesión</t>
  </si>
  <si>
    <t>1. Pérdida de credibilidad y de confianza en la Entidad.
2. Investigaciones disciplinarias, penales y administrativas para el funcionario.
3. Falsedad ideologica
4. Falsedad material</t>
  </si>
  <si>
    <t>El profesional de talento humano verifica aleatoriamente la información del certificado laboral con la historia laboral del funcionario</t>
  </si>
  <si>
    <t>El profesional de talento humano suministra la información para el Software de talento humano</t>
  </si>
  <si>
    <t>Evitar</t>
  </si>
  <si>
    <t>Posibilidad de recibir beneficio o dádiva a nombre propio o de terceros con el fin de otorgar incentivos a servidor público que no cumpla con los requisitos del reconocimiento</t>
  </si>
  <si>
    <t xml:space="preserve">El líder del proceso verifica el cumplimiento de los requisitos por medio de una lista de chequeo </t>
  </si>
  <si>
    <t>EL superior realizar revisión aleatoria de la información de la licha de chequeo y los requisitos establecidos en el plan de bienestar social aprobado para la vigencia</t>
  </si>
  <si>
    <t>Administración del talento humano
(Gestión de nómina)</t>
  </si>
  <si>
    <t>2. Falta de integridad moral y etica del servidor.</t>
  </si>
  <si>
    <t>Administración del talento humano
(Gestión de personal)</t>
  </si>
  <si>
    <t>*El profesional del área de nómina valida de manera aleatoria todos los conceptos cancelados en la nómina</t>
  </si>
  <si>
    <t>La división de roles entre los movimientos de la planta y gestión de pagos</t>
  </si>
  <si>
    <t>El profesional del área de nómina revisa que el  reporte de novedades de vacaciones y novedades de situaciones administrativas  este aplicado correctamente</t>
  </si>
  <si>
    <t>Seguridad y salud en el trabajo</t>
  </si>
  <si>
    <t xml:space="preserve">Posibilidad de recibir dádiva a nombre propio o de terceros con el fin de otorgar un contrato. </t>
  </si>
  <si>
    <t xml:space="preserve">1. Establecimiento de los criterios del proveedor </t>
  </si>
  <si>
    <t>1. Desviación de los recursos públicos</t>
  </si>
  <si>
    <t xml:space="preserve">Posibilidad de recibir dádiva a nombre propio o de terceros con el fin de certificar actividades que no se llevaron a cabo para que sean pagas por ARL. </t>
  </si>
  <si>
    <t>1. Decisiones ajustadas a intereses particulares</t>
  </si>
  <si>
    <t>1. Hurto de dineros públicos
2. Investigaciones disciplinarias, penales y administrativas para el funcionario.
3. Pérdida de transparencia y la probidad  en la Entidad.</t>
  </si>
  <si>
    <t>2. Amiguismo y clientelismo</t>
  </si>
  <si>
    <r>
      <t xml:space="preserve">El líder del proceso </t>
    </r>
    <r>
      <rPr>
        <sz val="12"/>
        <color theme="1"/>
        <rFont val="Arial (Cuerpo)"/>
      </rPr>
      <t>cada vez que se requiera realiza v</t>
    </r>
    <r>
      <rPr>
        <sz val="12"/>
        <color rgb="FF000000"/>
        <rFont val="Arial"/>
        <family val="2"/>
        <scheme val="minor"/>
      </rPr>
      <t>alidación del plan de actividades, revisando la firma del acta de la actividad y expedición de una certificación de recibido a satisfacción de la actividad realizada</t>
    </r>
  </si>
  <si>
    <t>Completar automatizar el proceso de gestión de nómina</t>
  </si>
  <si>
    <t>*El profesional del área de nómina revisa contra soportes físicos la aplicación de las novedades ingresadas al sistema de nómina. (Registro)</t>
  </si>
  <si>
    <t xml:space="preserve">3. Falta de conocimiento </t>
  </si>
  <si>
    <t>4. Falta de competencia del lider</t>
  </si>
  <si>
    <t>5. Falta de rigor en los contenidos tématicos, de proveedores, de cronograma</t>
  </si>
  <si>
    <t>6. Falta de rigor en el proceso de contratación</t>
  </si>
  <si>
    <t>7. No se hace medición de la eficacia de la formación</t>
  </si>
  <si>
    <t>1. Pérdida de credibilidad y de confianza en la Entidad.
2.  Investigaciones disciplinarias
3. Pérdida de transparencia y la probidad  en la Entidad.
4. Servidores no formados de acuerdo a los requerimientos de la entidad</t>
  </si>
  <si>
    <t>El lider del proceso realiza el diseño del contenido tematico de las formaciones</t>
  </si>
  <si>
    <t>Responsabilizar dentro del proceso a un lider probo y competente</t>
  </si>
  <si>
    <t>El lider del proceso caracterizara las necesidades de capacitaciones necesarias por medio de encuestas y otros medios a los servidores públicos de manera constante</t>
  </si>
  <si>
    <t>El lider del proceso diseña manual de contratacion y de procedimientos adecuados</t>
  </si>
  <si>
    <t>El lider del proceso establece la unificacion de criterios en la contratacion</t>
  </si>
  <si>
    <t>El lider del proceso realiza la planeacion oportuna de procesos de contratacion</t>
  </si>
  <si>
    <t>Posibilidad de nombrar un funcionario sin el cumplimiento de requisitos (competencia, conocimiento y experiencia) establecidos en el manual de funciones y competencias laborales de la entidad a cambio de cualquier dadiva o beneficio a nombre propio o de terceros</t>
  </si>
  <si>
    <t>3. Omisión de la obligación de verificar los documentos presentados</t>
  </si>
  <si>
    <t>2. Check list de verificación de documentos para la posesión alterado</t>
  </si>
  <si>
    <t>2. Check list de verificación de requisitos para el nombramiento alterado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</si>
</sst>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dd/mm/yyyy;@"/>
  </numFmts>
  <fonts count="56">
    <font>
      <sz val="12"/>
      <color rgb="FF000000"/>
      <name val="Calibri"/>
    </font>
    <font>
      <sz val="10"/>
      <color rgb="FF000000"/>
      <name val="Tahoma"/>
      <family val="2"/>
    </font>
    <font>
      <sz val="10"/>
      <color rgb="FF000000"/>
      <name val="Calibri"/>
      <family val="2"/>
    </font>
    <font>
      <b/>
      <sz val="18"/>
      <color theme="1"/>
      <name val="Arial"/>
      <family val="2"/>
      <scheme val="minor"/>
    </font>
    <font>
      <sz val="14"/>
      <color rgb="FF000000"/>
      <name val="Calibri"/>
      <family val="2"/>
    </font>
    <font>
      <b/>
      <sz val="14"/>
      <color rgb="FF000000"/>
      <name val="Calibri"/>
      <family val="2"/>
    </font>
    <font>
      <i/>
      <sz val="14"/>
      <color rgb="FF000000"/>
      <name val="Calibri"/>
      <family val="2"/>
    </font>
    <font>
      <b/>
      <sz val="14"/>
      <color rgb="FF000000"/>
      <name val="Arial"/>
      <family val="2"/>
    </font>
    <font>
      <b/>
      <sz val="14"/>
      <color theme="0"/>
      <name val="Calibri"/>
      <family val="2"/>
    </font>
    <font>
      <b/>
      <sz val="14"/>
      <color rgb="FF000000"/>
      <name val="Arial"/>
      <family val="2"/>
      <scheme val="minor"/>
    </font>
    <font>
      <sz val="10"/>
      <color rgb="FF000000"/>
      <name val="+mn-lt"/>
      <charset val="1"/>
    </font>
    <font>
      <b/>
      <sz val="12"/>
      <color theme="1"/>
      <name val="Arial"/>
      <family val="2"/>
      <scheme val="minor"/>
    </font>
    <font>
      <sz val="12"/>
      <color rgb="FF000000"/>
      <name val="Arial"/>
      <family val="2"/>
      <scheme val="minor"/>
    </font>
    <font>
      <b/>
      <sz val="12"/>
      <color rgb="FF000000"/>
      <name val="Arial"/>
      <family val="2"/>
      <scheme val="minor"/>
    </font>
    <font>
      <b/>
      <sz val="12"/>
      <color rgb="FFFFFFFF"/>
      <name val="Arial"/>
      <family val="2"/>
      <scheme val="minor"/>
    </font>
    <font>
      <b/>
      <sz val="12"/>
      <name val="Arial"/>
      <family val="2"/>
      <scheme val="minor"/>
    </font>
    <font>
      <b/>
      <sz val="14"/>
      <color rgb="FF7B7B7B"/>
      <name val="Open Sans"/>
    </font>
    <font>
      <sz val="14"/>
      <name val="Calibri"/>
      <family val="2"/>
    </font>
    <font>
      <b/>
      <sz val="14"/>
      <color theme="1"/>
      <name val="Arial"/>
      <family val="2"/>
      <scheme val="minor"/>
    </font>
    <font>
      <sz val="14"/>
      <name val="Arial"/>
      <family val="2"/>
      <scheme val="minor"/>
    </font>
    <font>
      <b/>
      <sz val="14"/>
      <name val="Arial"/>
      <family val="2"/>
      <scheme val="minor"/>
    </font>
    <font>
      <sz val="14"/>
      <color rgb="FF000000"/>
      <name val="Arial"/>
      <family val="2"/>
      <scheme val="minor"/>
    </font>
    <font>
      <b/>
      <sz val="14"/>
      <color rgb="FFFFFFFF"/>
      <name val="Arial"/>
      <family val="2"/>
      <scheme val="minor"/>
    </font>
    <font>
      <sz val="12"/>
      <name val="Arial"/>
      <family val="2"/>
      <scheme val="minor"/>
    </font>
    <font>
      <b/>
      <sz val="12"/>
      <color theme="4" tint="-0.499984740745262"/>
      <name val="Arial"/>
      <family val="2"/>
      <scheme val="minor"/>
    </font>
    <font>
      <sz val="12"/>
      <color theme="0"/>
      <name val="Calibri"/>
      <family val="2"/>
    </font>
    <font>
      <b/>
      <sz val="16"/>
      <color rgb="FF000000"/>
      <name val="Arial"/>
      <family val="2"/>
      <scheme val="minor"/>
    </font>
    <font>
      <b/>
      <sz val="16"/>
      <name val="Arial"/>
      <family val="2"/>
      <scheme val="minor"/>
    </font>
    <font>
      <b/>
      <sz val="12"/>
      <color theme="6" tint="-0.499984740745262"/>
      <name val="Arial (Cuerpo)"/>
    </font>
    <font>
      <b/>
      <sz val="14"/>
      <color rgb="FFFF7E79"/>
      <name val="Calibri (Cuerpo)_x0000_"/>
    </font>
    <font>
      <b/>
      <sz val="12"/>
      <color theme="4" tint="-0.499984740745262"/>
      <name val="Arial (Cuerpo)"/>
    </font>
    <font>
      <b/>
      <sz val="14"/>
      <color theme="5" tint="-0.499984740745262"/>
      <name val="Calibri (Cuerpo)_x0000_"/>
    </font>
    <font>
      <b/>
      <sz val="14"/>
      <color theme="6" tint="-0.249977111117893"/>
      <name val="Calibri (Cuerpo)_x0000_"/>
    </font>
    <font>
      <b/>
      <sz val="14"/>
      <color theme="7" tint="-0.249977111117893"/>
      <name val="Calibri (Cuerpo)_x0000_"/>
    </font>
    <font>
      <b/>
      <sz val="12"/>
      <color theme="7" tint="-0.499984740745262"/>
      <name val="Arial (Cuerpo)"/>
    </font>
    <font>
      <b/>
      <sz val="14"/>
      <color theme="0"/>
      <name val="Arial"/>
      <family val="2"/>
      <scheme val="minor"/>
    </font>
    <font>
      <sz val="10"/>
      <name val="Arial"/>
      <family val="2"/>
    </font>
    <font>
      <b/>
      <sz val="14"/>
      <name val="Arial"/>
      <family val="2"/>
    </font>
    <font>
      <b/>
      <sz val="11"/>
      <name val="Arial"/>
      <family val="2"/>
    </font>
    <font>
      <b/>
      <sz val="16"/>
      <color rgb="FFFF0000"/>
      <name val="Arial"/>
      <family val="2"/>
    </font>
    <font>
      <b/>
      <sz val="16"/>
      <name val="Arial"/>
      <family val="2"/>
    </font>
    <font>
      <b/>
      <sz val="12"/>
      <name val="Arial"/>
      <family val="2"/>
    </font>
    <font>
      <b/>
      <sz val="12"/>
      <name val="Arial"/>
      <family val="2"/>
      <scheme val="major"/>
    </font>
    <font>
      <b/>
      <sz val="16"/>
      <color theme="1"/>
      <name val="Arial"/>
      <family val="2"/>
    </font>
    <font>
      <sz val="20"/>
      <color rgb="FF000000"/>
      <name val="Arial"/>
      <family val="2"/>
      <scheme val="minor"/>
    </font>
    <font>
      <b/>
      <sz val="20"/>
      <color theme="4" tint="-0.249977111117893"/>
      <name val="Arial"/>
      <family val="2"/>
      <scheme val="minor"/>
    </font>
    <font>
      <b/>
      <sz val="20"/>
      <color theme="8" tint="0.59999389629810485"/>
      <name val="Arial (Cuerpo)"/>
    </font>
    <font>
      <b/>
      <sz val="20"/>
      <color theme="0" tint="-0.499984740745262"/>
      <name val="Arial"/>
      <family val="2"/>
      <scheme val="minor"/>
    </font>
    <font>
      <b/>
      <sz val="20"/>
      <color rgb="FF000000"/>
      <name val="Arial"/>
      <family val="2"/>
      <scheme val="minor"/>
    </font>
    <font>
      <b/>
      <sz val="12"/>
      <color rgb="FF0070C0"/>
      <name val="Arial (Cuerpo)"/>
    </font>
    <font>
      <b/>
      <sz val="12"/>
      <color theme="8" tint="-0.249977111117893"/>
      <name val="Arial (Cuerpo)"/>
    </font>
    <font>
      <b/>
      <sz val="12"/>
      <color theme="8"/>
      <name val="Arial (Cuerpo)"/>
    </font>
    <font>
      <sz val="11"/>
      <color theme="1"/>
      <name val="Tahoma"/>
      <family val="2"/>
    </font>
    <font>
      <b/>
      <sz val="10"/>
      <color theme="1"/>
      <name val="Tahoma"/>
      <family val="2"/>
    </font>
    <font>
      <sz val="12"/>
      <color rgb="FF000000"/>
      <name val="Calibri"/>
      <family val="2"/>
    </font>
    <font>
      <sz val="12"/>
      <color theme="1"/>
      <name val="Arial (Cuerpo)"/>
    </font>
  </fonts>
  <fills count="46">
    <fill>
      <patternFill patternType="none"/>
    </fill>
    <fill>
      <patternFill patternType="gray125"/>
    </fill>
    <fill>
      <patternFill patternType="solid">
        <fgColor rgb="FFECECEC"/>
        <bgColor rgb="FFECECEC"/>
      </patternFill>
    </fill>
    <fill>
      <patternFill patternType="solid">
        <fgColor rgb="FFFFFFFF"/>
        <bgColor rgb="FFFFFFFF"/>
      </patternFill>
    </fill>
    <fill>
      <patternFill patternType="solid">
        <fgColor rgb="FFD9D9D9"/>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8" tint="0.79998168889431442"/>
        <bgColor rgb="FFECECEC"/>
      </patternFill>
    </fill>
    <fill>
      <patternFill patternType="solid">
        <fgColor theme="8" tint="0.79998168889431442"/>
        <bgColor rgb="FFBDCBD5"/>
      </patternFill>
    </fill>
    <fill>
      <patternFill patternType="solid">
        <fgColor theme="8" tint="0.79998168889431442"/>
        <bgColor rgb="FF133D65"/>
      </patternFill>
    </fill>
    <fill>
      <patternFill patternType="solid">
        <fgColor theme="6" tint="0.79998168889431442"/>
        <bgColor rgb="FF133D65"/>
      </patternFill>
    </fill>
    <fill>
      <patternFill patternType="solid">
        <fgColor theme="6" tint="0.79998168889431442"/>
        <bgColor rgb="FFF7CAAC"/>
      </patternFill>
    </fill>
    <fill>
      <patternFill patternType="solid">
        <fgColor theme="0" tint="-4.9989318521683403E-2"/>
        <bgColor rgb="FF133D65"/>
      </patternFill>
    </fill>
    <fill>
      <patternFill patternType="solid">
        <fgColor theme="6" tint="0.79998168889431442"/>
        <bgColor indexed="64"/>
      </patternFill>
    </fill>
    <fill>
      <patternFill patternType="solid">
        <fgColor theme="6" tint="0.79998168889431442"/>
        <bgColor rgb="FFECECEC"/>
      </patternFill>
    </fill>
    <fill>
      <patternFill patternType="solid">
        <fgColor theme="6" tint="0.79998168889431442"/>
        <bgColor rgb="FFBDCBD5"/>
      </patternFill>
    </fill>
    <fill>
      <patternFill patternType="solid">
        <fgColor theme="0" tint="-4.9989318521683403E-2"/>
        <bgColor rgb="FFF7CAAC"/>
      </patternFill>
    </fill>
    <fill>
      <patternFill patternType="solid">
        <fgColor rgb="FFFFCBC9"/>
        <bgColor indexed="64"/>
      </patternFill>
    </fill>
    <fill>
      <patternFill patternType="solid">
        <fgColor rgb="FFFFE3E2"/>
        <bgColor indexed="64"/>
      </patternFill>
    </fill>
    <fill>
      <patternFill patternType="solid">
        <fgColor theme="5" tint="0.59999389629810485"/>
        <bgColor rgb="FFB4C6E7"/>
      </patternFill>
    </fill>
    <fill>
      <patternFill patternType="solid">
        <fgColor theme="5" tint="0.59999389629810485"/>
        <bgColor indexed="64"/>
      </patternFill>
    </fill>
    <fill>
      <patternFill patternType="solid">
        <fgColor rgb="FFFFCBC9"/>
        <bgColor rgb="FFFEF2CB"/>
      </patternFill>
    </fill>
    <fill>
      <patternFill patternType="solid">
        <fgColor theme="7" tint="0.79998168889431442"/>
        <bgColor rgb="FFFEF2CB"/>
      </patternFill>
    </fill>
    <fill>
      <patternFill patternType="solid">
        <fgColor theme="7" tint="0.79998168889431442"/>
        <bgColor indexed="64"/>
      </patternFill>
    </fill>
    <fill>
      <patternFill patternType="solid">
        <fgColor theme="6" tint="0.79998168889431442"/>
        <bgColor rgb="FFB4C6E7"/>
      </patternFill>
    </fill>
    <fill>
      <patternFill patternType="solid">
        <fgColor theme="6" tint="0.59999389629810485"/>
        <bgColor indexed="64"/>
      </patternFill>
    </fill>
    <fill>
      <patternFill patternType="solid">
        <fgColor theme="3" tint="0.249977111117893"/>
        <bgColor rgb="FFFF0000"/>
      </patternFill>
    </fill>
    <fill>
      <patternFill patternType="solid">
        <fgColor theme="9" tint="-0.249977111117893"/>
        <bgColor rgb="FF00B050"/>
      </patternFill>
    </fill>
    <fill>
      <patternFill patternType="solid">
        <fgColor theme="3" tint="0.249977111117893"/>
        <bgColor indexed="64"/>
      </patternFill>
    </fill>
    <fill>
      <patternFill patternType="solid">
        <fgColor theme="9" tint="-0.249977111117893"/>
        <bgColor indexed="64"/>
      </patternFill>
    </fill>
    <fill>
      <patternFill patternType="solid">
        <fgColor theme="8" tint="-0.249977111117893"/>
        <bgColor rgb="FFC55A11"/>
      </patternFill>
    </fill>
    <fill>
      <patternFill patternType="solid">
        <fgColor theme="8" tint="-0.249977111117893"/>
        <bgColor indexed="64"/>
      </patternFill>
    </fill>
    <fill>
      <patternFill patternType="solid">
        <fgColor theme="8" tint="-0.499984740745262"/>
        <bgColor rgb="FFC55A11"/>
      </patternFill>
    </fill>
    <fill>
      <patternFill patternType="solid">
        <fgColor theme="8" tint="-0.499984740745262"/>
        <bgColor indexed="64"/>
      </patternFill>
    </fill>
    <fill>
      <patternFill patternType="solid">
        <fgColor rgb="FF4CAA4C"/>
        <bgColor indexed="64"/>
      </patternFill>
    </fill>
    <fill>
      <patternFill patternType="solid">
        <fgColor theme="8" tint="0.59999389629810485"/>
        <bgColor rgb="FFECECEC"/>
      </patternFill>
    </fill>
    <fill>
      <patternFill patternType="solid">
        <fgColor theme="8" tint="0.59999389629810485"/>
        <bgColor rgb="FFBDCBD5"/>
      </patternFill>
    </fill>
    <fill>
      <patternFill patternType="solid">
        <fgColor theme="8" tint="0.59999389629810485"/>
        <bgColor indexed="64"/>
      </patternFill>
    </fill>
  </fills>
  <borders count="44">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medium">
        <color indexed="64"/>
      </bottom>
      <diagonal/>
    </border>
    <border>
      <left style="medium">
        <color indexed="64"/>
      </left>
      <right/>
      <top/>
      <bottom style="medium">
        <color indexed="64"/>
      </bottom>
      <diagonal/>
    </border>
    <border>
      <left/>
      <right style="thin">
        <color rgb="FF000000"/>
      </right>
      <top style="thin">
        <color rgb="FF000000"/>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bottom/>
      <diagonal/>
    </border>
    <border>
      <left style="thin">
        <color rgb="FF000000"/>
      </left>
      <right/>
      <top/>
      <bottom style="thin">
        <color rgb="FF000000"/>
      </bottom>
      <diagonal/>
    </border>
    <border>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2">
    <xf numFmtId="0" fontId="0" fillId="0" borderId="0"/>
    <xf numFmtId="0" fontId="36" fillId="0" borderId="1"/>
  </cellStyleXfs>
  <cellXfs count="240">
    <xf numFmtId="0" fontId="0" fillId="0" borderId="0" xfId="0"/>
    <xf numFmtId="0" fontId="4" fillId="0" borderId="0" xfId="0" applyFont="1"/>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6" fillId="4"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14" xfId="0" applyFont="1" applyBorder="1" applyAlignment="1">
      <alignment horizontal="justify" vertical="center" wrapText="1"/>
    </xf>
    <xf numFmtId="0" fontId="4" fillId="0" borderId="10" xfId="0" applyFont="1" applyBorder="1" applyAlignment="1">
      <alignment vertical="top" wrapText="1"/>
    </xf>
    <xf numFmtId="0" fontId="4" fillId="0" borderId="1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4" xfId="0" applyFont="1" applyBorder="1" applyAlignment="1">
      <alignment vertical="top"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8" borderId="8"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5" fillId="4" borderId="9" xfId="0" applyFont="1" applyFill="1" applyBorder="1" applyAlignment="1">
      <alignment horizontal="justify" vertical="center" wrapText="1"/>
    </xf>
    <xf numFmtId="0" fontId="5" fillId="4" borderId="9" xfId="0" applyFont="1" applyFill="1" applyBorder="1" applyAlignment="1">
      <alignment horizontal="center" vertical="center" wrapText="1"/>
    </xf>
    <xf numFmtId="0" fontId="4" fillId="0" borderId="9" xfId="0" applyFont="1" applyBorder="1" applyAlignment="1">
      <alignment horizontal="justify" vertical="center" wrapText="1"/>
    </xf>
    <xf numFmtId="0" fontId="4" fillId="14" borderId="9" xfId="0" applyFont="1" applyFill="1" applyBorder="1" applyAlignment="1">
      <alignment horizontal="justify" vertical="center" wrapText="1"/>
    </xf>
    <xf numFmtId="0" fontId="4" fillId="14" borderId="10" xfId="0" applyFont="1" applyFill="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12" fillId="0" borderId="0" xfId="0" applyFont="1"/>
    <xf numFmtId="0" fontId="3" fillId="0" borderId="1" xfId="0" applyFont="1" applyBorder="1" applyAlignment="1">
      <alignment vertical="center"/>
    </xf>
    <xf numFmtId="0" fontId="18" fillId="17" borderId="17"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18" fillId="18" borderId="17" xfId="0" applyFont="1" applyFill="1" applyBorder="1" applyAlignment="1">
      <alignment horizontal="center" vertical="center" wrapText="1"/>
    </xf>
    <xf numFmtId="0" fontId="19" fillId="0" borderId="17" xfId="0" applyFont="1" applyBorder="1" applyAlignment="1">
      <alignment horizontal="left" vertical="center" wrapText="1"/>
    </xf>
    <xf numFmtId="0" fontId="20" fillId="0" borderId="1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Border="1"/>
    <xf numFmtId="0" fontId="21" fillId="0" borderId="17" xfId="0" applyFont="1" applyBorder="1" applyAlignment="1">
      <alignment horizontal="center" vertical="center"/>
    </xf>
    <xf numFmtId="166" fontId="21" fillId="3" borderId="17" xfId="0" applyNumberFormat="1" applyFont="1" applyFill="1" applyBorder="1" applyAlignment="1">
      <alignment horizontal="left" vertical="center" wrapText="1"/>
    </xf>
    <xf numFmtId="0" fontId="12" fillId="3" borderId="1" xfId="0" applyFont="1" applyFill="1" applyBorder="1"/>
    <xf numFmtId="0" fontId="12" fillId="0" borderId="1" xfId="0" applyFont="1" applyBorder="1"/>
    <xf numFmtId="0" fontId="13" fillId="3" borderId="1" xfId="0" applyFont="1" applyFill="1" applyBorder="1"/>
    <xf numFmtId="0" fontId="12" fillId="0" borderId="0" xfId="0" applyFont="1" applyAlignment="1">
      <alignment horizontal="center" vertical="center" wrapText="1"/>
    </xf>
    <xf numFmtId="0" fontId="21" fillId="0" borderId="17" xfId="0" applyFont="1" applyBorder="1" applyAlignment="1">
      <alignment horizontal="left" vertical="center" wrapText="1"/>
    </xf>
    <xf numFmtId="0" fontId="21" fillId="0" borderId="17" xfId="0" applyFont="1" applyBorder="1" applyAlignment="1">
      <alignment wrapText="1"/>
    </xf>
    <xf numFmtId="0" fontId="12" fillId="12" borderId="0" xfId="0" applyFont="1" applyFill="1"/>
    <xf numFmtId="0" fontId="4" fillId="12" borderId="0" xfId="0" applyFont="1" applyFill="1"/>
    <xf numFmtId="0" fontId="0" fillId="12" borderId="0" xfId="0" applyFill="1"/>
    <xf numFmtId="0" fontId="12" fillId="0" borderId="0" xfId="0" applyFont="1" applyProtection="1">
      <protection locked="0"/>
    </xf>
    <xf numFmtId="0" fontId="12" fillId="0" borderId="3"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vertical="center" wrapText="1"/>
      <protection locked="0"/>
    </xf>
    <xf numFmtId="0" fontId="12" fillId="3" borderId="3" xfId="0" applyFont="1" applyFill="1" applyBorder="1" applyAlignment="1" applyProtection="1">
      <alignment horizontal="left" vertical="center" wrapText="1"/>
      <protection locked="0"/>
    </xf>
    <xf numFmtId="166" fontId="12" fillId="3" borderId="3" xfId="0" applyNumberFormat="1" applyFont="1" applyFill="1" applyBorder="1" applyAlignment="1" applyProtection="1">
      <alignment horizontal="left" vertical="center" wrapText="1"/>
      <protection locked="0"/>
    </xf>
    <xf numFmtId="0" fontId="12" fillId="3" borderId="3" xfId="0" applyFont="1" applyFill="1" applyBorder="1" applyAlignment="1" applyProtection="1">
      <alignment vertical="center" wrapText="1"/>
      <protection locked="0"/>
    </xf>
    <xf numFmtId="164" fontId="12" fillId="3" borderId="3" xfId="0" applyNumberFormat="1" applyFont="1" applyFill="1" applyBorder="1" applyAlignment="1" applyProtection="1">
      <alignment horizontal="left" vertical="center" wrapText="1"/>
      <protection locked="0"/>
    </xf>
    <xf numFmtId="9" fontId="12" fillId="3" borderId="3" xfId="0" applyNumberFormat="1" applyFont="1" applyFill="1" applyBorder="1" applyAlignment="1" applyProtection="1">
      <alignment horizontal="center" vertical="center" wrapText="1"/>
      <protection locked="0"/>
    </xf>
    <xf numFmtId="0" fontId="12" fillId="3" borderId="33" xfId="0" applyFont="1" applyFill="1" applyBorder="1" applyAlignment="1" applyProtection="1">
      <alignment horizontal="left" vertical="center" wrapText="1"/>
      <protection locked="0"/>
    </xf>
    <xf numFmtId="164" fontId="12" fillId="3" borderId="33" xfId="0" applyNumberFormat="1" applyFont="1" applyFill="1" applyBorder="1" applyAlignment="1" applyProtection="1">
      <alignment horizontal="left" vertical="center" wrapText="1"/>
      <protection locked="0"/>
    </xf>
    <xf numFmtId="0" fontId="12" fillId="3" borderId="33" xfId="0" applyFont="1" applyFill="1" applyBorder="1" applyAlignment="1" applyProtection="1">
      <alignment vertical="center" wrapText="1"/>
      <protection locked="0"/>
    </xf>
    <xf numFmtId="0" fontId="12" fillId="3" borderId="31" xfId="0" applyFont="1" applyFill="1" applyBorder="1" applyAlignment="1" applyProtection="1">
      <alignment horizontal="left" vertical="center" wrapText="1"/>
      <protection locked="0"/>
    </xf>
    <xf numFmtId="164" fontId="12" fillId="3" borderId="31" xfId="0" applyNumberFormat="1" applyFont="1" applyFill="1" applyBorder="1" applyAlignment="1" applyProtection="1">
      <alignment horizontal="left" vertical="center" wrapText="1"/>
      <protection locked="0"/>
    </xf>
    <xf numFmtId="0" fontId="12" fillId="3" borderId="31" xfId="0" applyFont="1" applyFill="1" applyBorder="1" applyAlignment="1" applyProtection="1">
      <alignment vertical="center" wrapText="1"/>
      <protection locked="0"/>
    </xf>
    <xf numFmtId="9" fontId="12" fillId="3" borderId="31" xfId="0" applyNumberFormat="1" applyFont="1" applyFill="1" applyBorder="1" applyAlignment="1" applyProtection="1">
      <alignment horizontal="center" vertical="center" wrapText="1"/>
      <protection locked="0"/>
    </xf>
    <xf numFmtId="0" fontId="12" fillId="0" borderId="17" xfId="0" applyFont="1" applyBorder="1" applyAlignment="1" applyProtection="1">
      <alignment vertical="center" wrapText="1"/>
      <protection locked="0"/>
    </xf>
    <xf numFmtId="0" fontId="13" fillId="0" borderId="0" xfId="0" applyFont="1" applyAlignment="1" applyProtection="1">
      <alignment horizontal="center" vertical="center" wrapText="1"/>
      <protection locked="0"/>
    </xf>
    <xf numFmtId="0" fontId="13" fillId="0" borderId="0" xfId="0" applyFont="1" applyProtection="1">
      <protection locked="0"/>
    </xf>
    <xf numFmtId="0" fontId="25" fillId="0" borderId="0" xfId="0" applyFont="1" applyAlignment="1">
      <alignment horizontal="center"/>
    </xf>
    <xf numFmtId="0" fontId="25" fillId="0" borderId="0" xfId="0" applyFont="1"/>
    <xf numFmtId="0" fontId="3" fillId="0" borderId="1" xfId="0" applyFont="1" applyBorder="1" applyAlignment="1">
      <alignment horizontal="center" vertical="center"/>
    </xf>
    <xf numFmtId="0" fontId="26" fillId="0" borderId="0" xfId="0" applyFont="1" applyAlignment="1">
      <alignment horizontal="center" vertical="center" wrapText="1"/>
    </xf>
    <xf numFmtId="0" fontId="26" fillId="0" borderId="0" xfId="0" applyFont="1"/>
    <xf numFmtId="0" fontId="18" fillId="20" borderId="17"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4" borderId="10" xfId="0" applyFont="1" applyFill="1" applyBorder="1" applyAlignment="1">
      <alignment horizontal="center" vertical="center" wrapText="1"/>
    </xf>
    <xf numFmtId="0" fontId="20" fillId="23" borderId="17" xfId="0" applyFont="1" applyFill="1" applyBorder="1" applyAlignment="1">
      <alignment horizontal="center" vertical="center" wrapText="1"/>
    </xf>
    <xf numFmtId="0" fontId="20" fillId="23" borderId="17" xfId="0" applyFont="1" applyFill="1" applyBorder="1" applyAlignment="1">
      <alignment vertical="center" wrapText="1"/>
    </xf>
    <xf numFmtId="0" fontId="9" fillId="24" borderId="17" xfId="0" applyFont="1" applyFill="1" applyBorder="1" applyAlignment="1">
      <alignment horizontal="center" vertical="center" wrapText="1"/>
    </xf>
    <xf numFmtId="0" fontId="12" fillId="26" borderId="2" xfId="0" applyFont="1" applyFill="1" applyBorder="1" applyAlignment="1" applyProtection="1">
      <alignment horizontal="center" vertical="center" wrapText="1"/>
      <protection locked="0"/>
    </xf>
    <xf numFmtId="0" fontId="12" fillId="26" borderId="30" xfId="0" applyFont="1" applyFill="1" applyBorder="1" applyAlignment="1" applyProtection="1">
      <alignment horizontal="center" vertical="center" wrapText="1"/>
      <protection locked="0"/>
    </xf>
    <xf numFmtId="0" fontId="21" fillId="7" borderId="17" xfId="0" applyFont="1" applyFill="1" applyBorder="1" applyAlignment="1">
      <alignment horizontal="center" vertical="center"/>
    </xf>
    <xf numFmtId="0" fontId="21" fillId="26" borderId="17" xfId="0" applyFont="1" applyFill="1" applyBorder="1" applyAlignment="1">
      <alignment horizontal="center" vertical="center"/>
    </xf>
    <xf numFmtId="0" fontId="12" fillId="7" borderId="2" xfId="0" applyFont="1" applyFill="1" applyBorder="1" applyAlignment="1" applyProtection="1">
      <alignment horizontal="center" vertical="center" wrapText="1"/>
      <protection locked="0"/>
    </xf>
    <xf numFmtId="0" fontId="12" fillId="7" borderId="32" xfId="0" applyFont="1" applyFill="1" applyBorder="1" applyAlignment="1" applyProtection="1">
      <alignment horizontal="center" vertical="center" wrapText="1"/>
      <protection locked="0"/>
    </xf>
    <xf numFmtId="0" fontId="12" fillId="7" borderId="30" xfId="0" applyFont="1" applyFill="1" applyBorder="1" applyAlignment="1" applyProtection="1">
      <alignment horizontal="center" vertical="center" wrapText="1"/>
      <protection locked="0"/>
    </xf>
    <xf numFmtId="0" fontId="27" fillId="31" borderId="5" xfId="0" applyFont="1" applyFill="1" applyBorder="1" applyAlignment="1">
      <alignment horizontal="center"/>
    </xf>
    <xf numFmtId="0" fontId="27" fillId="21" borderId="5" xfId="0" applyFont="1" applyFill="1" applyBorder="1" applyAlignment="1">
      <alignment horizontal="center"/>
    </xf>
    <xf numFmtId="0" fontId="35" fillId="41" borderId="7" xfId="0" applyFont="1" applyFill="1" applyBorder="1" applyAlignment="1">
      <alignment horizontal="center" vertical="center" wrapText="1"/>
    </xf>
    <xf numFmtId="0" fontId="35" fillId="41" borderId="8" xfId="0" applyFont="1" applyFill="1" applyBorder="1" applyAlignment="1">
      <alignment horizontal="center" vertical="center" wrapText="1"/>
    </xf>
    <xf numFmtId="0" fontId="38" fillId="42" borderId="17" xfId="1" applyFont="1" applyFill="1" applyBorder="1" applyAlignment="1">
      <alignment horizontal="center" vertical="center" wrapText="1"/>
    </xf>
    <xf numFmtId="0" fontId="11" fillId="18" borderId="17" xfId="0" applyFont="1" applyFill="1" applyBorder="1" applyAlignment="1">
      <alignment horizontal="center" vertical="center" textRotation="90" wrapText="1"/>
    </xf>
    <xf numFmtId="0" fontId="11" fillId="20" borderId="17" xfId="0" applyFont="1" applyFill="1" applyBorder="1" applyAlignment="1">
      <alignment horizontal="center" vertical="center" textRotation="90" wrapText="1"/>
    </xf>
    <xf numFmtId="0" fontId="13" fillId="19" borderId="17" xfId="0" applyFont="1" applyFill="1" applyBorder="1" applyAlignment="1">
      <alignment horizontal="center" vertical="center" textRotation="90" wrapText="1"/>
    </xf>
    <xf numFmtId="0" fontId="13" fillId="24" borderId="17" xfId="0" applyFont="1" applyFill="1" applyBorder="1" applyAlignment="1">
      <alignment horizontal="center" vertical="center" textRotation="90" wrapText="1"/>
    </xf>
    <xf numFmtId="0" fontId="41" fillId="42" borderId="17" xfId="1" applyFont="1" applyFill="1" applyBorder="1" applyAlignment="1">
      <alignment vertical="center" wrapText="1"/>
    </xf>
    <xf numFmtId="0" fontId="41" fillId="42" borderId="17" xfId="1" applyFont="1" applyFill="1" applyBorder="1" applyAlignment="1">
      <alignment horizontal="left" vertical="center" wrapText="1"/>
    </xf>
    <xf numFmtId="0" fontId="27" fillId="21" borderId="6" xfId="0" applyFont="1" applyFill="1" applyBorder="1" applyAlignment="1">
      <alignment horizontal="center"/>
    </xf>
    <xf numFmtId="0" fontId="27" fillId="31" borderId="6" xfId="0" applyFont="1" applyFill="1" applyBorder="1" applyAlignment="1">
      <alignment horizontal="center"/>
    </xf>
    <xf numFmtId="0" fontId="26" fillId="32" borderId="4" xfId="0" applyFont="1" applyFill="1" applyBorder="1" applyAlignment="1">
      <alignment horizontal="center" vertical="center" wrapText="1"/>
    </xf>
    <xf numFmtId="0" fontId="26" fillId="30" borderId="4" xfId="0" applyFont="1" applyFill="1" applyBorder="1" applyAlignment="1">
      <alignment horizontal="center" vertical="center" wrapText="1"/>
    </xf>
    <xf numFmtId="0" fontId="26" fillId="32" borderId="4" xfId="0" applyFont="1" applyFill="1" applyBorder="1" applyAlignment="1">
      <alignment horizontal="center" vertical="center" wrapText="1"/>
    </xf>
    <xf numFmtId="0" fontId="26" fillId="30" borderId="4" xfId="0" applyFont="1" applyFill="1" applyBorder="1" applyAlignment="1">
      <alignment horizontal="center" vertical="center" wrapText="1"/>
    </xf>
    <xf numFmtId="0" fontId="26" fillId="32" borderId="4" xfId="0" applyFont="1" applyFill="1" applyBorder="1" applyAlignment="1">
      <alignment horizontal="center" vertical="center" wrapText="1"/>
    </xf>
    <xf numFmtId="0" fontId="26" fillId="32" borderId="5" xfId="0" applyFont="1" applyFill="1" applyBorder="1" applyAlignment="1">
      <alignment horizontal="center" vertical="center" wrapText="1"/>
    </xf>
    <xf numFmtId="0" fontId="26" fillId="30" borderId="4" xfId="0" applyFont="1" applyFill="1" applyBorder="1" applyAlignment="1">
      <alignment horizontal="center" vertical="center" wrapText="1"/>
    </xf>
    <xf numFmtId="0" fontId="26" fillId="30" borderId="5" xfId="0" applyFont="1" applyFill="1" applyBorder="1" applyAlignment="1">
      <alignment horizontal="center" vertical="center" wrapText="1"/>
    </xf>
    <xf numFmtId="0" fontId="12" fillId="27" borderId="4" xfId="0" applyFont="1" applyFill="1" applyBorder="1" applyAlignment="1">
      <alignment horizontal="center" vertical="center" wrapText="1"/>
    </xf>
    <xf numFmtId="0" fontId="23" fillId="28" borderId="5" xfId="0" applyFont="1" applyFill="1" applyBorder="1"/>
    <xf numFmtId="0" fontId="23" fillId="28" borderId="6" xfId="0" applyFont="1" applyFill="1" applyBorder="1"/>
    <xf numFmtId="0" fontId="12" fillId="0" borderId="18" xfId="0" applyFont="1" applyBorder="1" applyAlignment="1" applyProtection="1">
      <alignment horizontal="center" vertical="center" wrapText="1"/>
      <protection locked="0"/>
    </xf>
    <xf numFmtId="0" fontId="23" fillId="0" borderId="38" xfId="0" applyFont="1" applyBorder="1" applyProtection="1">
      <protection locked="0"/>
    </xf>
    <xf numFmtId="0" fontId="23" fillId="0" borderId="39" xfId="0" applyFont="1" applyBorder="1" applyProtection="1">
      <protection locked="0"/>
    </xf>
    <xf numFmtId="165" fontId="12" fillId="7" borderId="17" xfId="0" applyNumberFormat="1" applyFont="1" applyFill="1" applyBorder="1" applyAlignment="1">
      <alignment horizontal="center" vertical="center" wrapText="1"/>
    </xf>
    <xf numFmtId="165" fontId="23" fillId="7" borderId="17" xfId="0" applyNumberFormat="1" applyFont="1" applyFill="1" applyBorder="1"/>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2" fillId="0" borderId="4" xfId="0" applyFont="1" applyBorder="1" applyAlignment="1">
      <alignment horizontal="center" vertical="center" wrapText="1"/>
    </xf>
    <xf numFmtId="0" fontId="23" fillId="0" borderId="5" xfId="0" applyFont="1" applyBorder="1"/>
    <xf numFmtId="0" fontId="23" fillId="0" borderId="6" xfId="0" applyFont="1" applyBorder="1"/>
    <xf numFmtId="165" fontId="12" fillId="26" borderId="27" xfId="0" applyNumberFormat="1" applyFont="1" applyFill="1" applyBorder="1" applyAlignment="1">
      <alignment horizontal="center" vertical="center" wrapText="1"/>
    </xf>
    <xf numFmtId="165" fontId="12" fillId="26" borderId="28" xfId="0" applyNumberFormat="1" applyFont="1" applyFill="1" applyBorder="1" applyAlignment="1">
      <alignment horizontal="center" vertical="center" wrapText="1"/>
    </xf>
    <xf numFmtId="165" fontId="12" fillId="26" borderId="29" xfId="0" applyNumberFormat="1" applyFont="1" applyFill="1" applyBorder="1" applyAlignment="1">
      <alignment horizontal="center" vertical="center" wrapText="1"/>
    </xf>
    <xf numFmtId="0" fontId="12" fillId="29" borderId="21" xfId="0" applyFont="1" applyFill="1" applyBorder="1" applyAlignment="1">
      <alignment horizontal="center" vertical="center" wrapText="1"/>
    </xf>
    <xf numFmtId="0" fontId="23" fillId="25" borderId="26" xfId="0" applyFont="1" applyFill="1" applyBorder="1"/>
    <xf numFmtId="0" fontId="23" fillId="25" borderId="31" xfId="0" applyFont="1" applyFill="1" applyBorder="1"/>
    <xf numFmtId="0" fontId="12" fillId="0" borderId="17" xfId="0" applyFont="1" applyBorder="1" applyAlignment="1">
      <alignment horizontal="center"/>
    </xf>
    <xf numFmtId="0" fontId="37" fillId="0" borderId="17" xfId="1" applyFont="1" applyBorder="1" applyAlignment="1" applyProtection="1">
      <alignment horizontal="center" vertical="center"/>
      <protection locked="0"/>
    </xf>
    <xf numFmtId="17" fontId="53" fillId="0" borderId="17" xfId="1" applyNumberFormat="1" applyFont="1" applyBorder="1" applyAlignment="1">
      <alignment horizontal="center" vertical="center" wrapText="1"/>
    </xf>
    <xf numFmtId="0" fontId="53" fillId="0" borderId="17" xfId="1" applyFont="1" applyBorder="1" applyAlignment="1">
      <alignment horizontal="center" vertical="center" wrapText="1"/>
    </xf>
    <xf numFmtId="0" fontId="41" fillId="42" borderId="17" xfId="1" applyFont="1" applyFill="1" applyBorder="1" applyAlignment="1">
      <alignment horizontal="left" vertical="center" wrapText="1"/>
    </xf>
    <xf numFmtId="0" fontId="12" fillId="0" borderId="17" xfId="0" applyFont="1" applyBorder="1" applyAlignment="1" applyProtection="1">
      <alignment horizontal="center" vertical="center"/>
      <protection locked="0"/>
    </xf>
    <xf numFmtId="0" fontId="40" fillId="0" borderId="17" xfId="0" applyFont="1" applyBorder="1" applyAlignment="1">
      <alignment horizontal="left" vertical="center"/>
    </xf>
    <xf numFmtId="0" fontId="39" fillId="0" borderId="17" xfId="0" applyFont="1" applyBorder="1" applyAlignment="1">
      <alignment horizontal="left" vertical="center"/>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5" fillId="0" borderId="5" xfId="0" applyFont="1" applyBorder="1" applyProtection="1">
      <protection locked="0"/>
    </xf>
    <xf numFmtId="0" fontId="15" fillId="0" borderId="6" xfId="0" applyFont="1" applyBorder="1" applyProtection="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42" fillId="42" borderId="35" xfId="1" applyFont="1" applyFill="1" applyBorder="1" applyAlignment="1">
      <alignment horizontal="left" vertical="center" wrapText="1"/>
    </xf>
    <xf numFmtId="0" fontId="42" fillId="42" borderId="40" xfId="1" applyFont="1" applyFill="1" applyBorder="1" applyAlignment="1">
      <alignment horizontal="left" vertical="center" wrapText="1"/>
    </xf>
    <xf numFmtId="0" fontId="42" fillId="42" borderId="34" xfId="1" applyFont="1" applyFill="1" applyBorder="1" applyAlignment="1">
      <alignment horizontal="left" vertical="center" wrapText="1"/>
    </xf>
    <xf numFmtId="0" fontId="52" fillId="0" borderId="35" xfId="1" applyFont="1" applyBorder="1" applyAlignment="1">
      <alignment horizontal="center" vertical="center" wrapText="1"/>
    </xf>
    <xf numFmtId="0" fontId="52" fillId="0" borderId="40" xfId="1" applyFont="1" applyBorder="1" applyAlignment="1">
      <alignment horizontal="center" vertical="center" wrapText="1"/>
    </xf>
    <xf numFmtId="0" fontId="52" fillId="0" borderId="34" xfId="1" applyFont="1" applyBorder="1" applyAlignment="1">
      <alignment horizontal="center" vertical="center" wrapText="1"/>
    </xf>
    <xf numFmtId="0" fontId="38" fillId="0" borderId="17" xfId="1" applyFont="1" applyBorder="1" applyAlignment="1">
      <alignment horizontal="center" vertical="center" wrapText="1"/>
    </xf>
    <xf numFmtId="0" fontId="44" fillId="0" borderId="35" xfId="0" applyFont="1" applyBorder="1" applyAlignment="1">
      <alignment horizontal="left" vertical="center" wrapText="1"/>
    </xf>
    <xf numFmtId="0" fontId="44" fillId="0" borderId="40" xfId="0" applyFont="1" applyBorder="1" applyAlignment="1">
      <alignment horizontal="left" vertical="center" wrapText="1"/>
    </xf>
    <xf numFmtId="0" fontId="44" fillId="0" borderId="34" xfId="0" applyFont="1" applyBorder="1" applyAlignment="1">
      <alignment horizontal="left" vertical="center" wrapText="1"/>
    </xf>
    <xf numFmtId="0" fontId="12" fillId="3" borderId="4" xfId="0" applyFont="1" applyFill="1" applyBorder="1" applyAlignment="1" applyProtection="1">
      <alignment horizontal="center" vertical="center" wrapText="1"/>
      <protection locked="0"/>
    </xf>
    <xf numFmtId="0" fontId="23" fillId="0" borderId="5" xfId="0" applyFont="1" applyBorder="1" applyProtection="1">
      <protection locked="0"/>
    </xf>
    <xf numFmtId="0" fontId="23" fillId="0" borderId="6" xfId="0" applyFont="1" applyBorder="1" applyProtection="1">
      <protection locked="0"/>
    </xf>
    <xf numFmtId="0" fontId="54" fillId="0" borderId="41" xfId="0" applyFont="1" applyBorder="1" applyAlignment="1" applyProtection="1">
      <alignment horizontal="center" vertical="center" wrapText="1"/>
      <protection locked="0"/>
    </xf>
    <xf numFmtId="0" fontId="54" fillId="0" borderId="42" xfId="0" applyFont="1" applyBorder="1" applyAlignment="1" applyProtection="1">
      <alignment horizontal="center" vertical="center" wrapText="1"/>
      <protection locked="0"/>
    </xf>
    <xf numFmtId="0" fontId="54" fillId="0" borderId="43" xfId="0" applyFont="1" applyBorder="1" applyAlignment="1" applyProtection="1">
      <alignment horizontal="center" vertical="center" wrapText="1"/>
      <protection locked="0"/>
    </xf>
    <xf numFmtId="0" fontId="12" fillId="27" borderId="21" xfId="0" applyFont="1" applyFill="1" applyBorder="1" applyAlignment="1">
      <alignment horizontal="center" vertical="center" wrapText="1"/>
    </xf>
    <xf numFmtId="0" fontId="12" fillId="27" borderId="26" xfId="0" applyFont="1" applyFill="1" applyBorder="1" applyAlignment="1">
      <alignment horizontal="center" vertical="center" wrapText="1"/>
    </xf>
    <xf numFmtId="0" fontId="15" fillId="0" borderId="5" xfId="0" applyFont="1" applyBorder="1" applyAlignment="1" applyProtection="1">
      <alignment wrapText="1"/>
      <protection locked="0"/>
    </xf>
    <xf numFmtId="0" fontId="15" fillId="0" borderId="6" xfId="0" applyFont="1" applyBorder="1" applyAlignment="1" applyProtection="1">
      <alignment wrapText="1"/>
      <protection locked="0"/>
    </xf>
    <xf numFmtId="0" fontId="12" fillId="27" borderId="31" xfId="0" applyFont="1" applyFill="1" applyBorder="1" applyAlignment="1">
      <alignment horizontal="center" vertical="center" wrapText="1"/>
    </xf>
    <xf numFmtId="0" fontId="15" fillId="44" borderId="17" xfId="0" applyFont="1" applyFill="1" applyBorder="1" applyAlignment="1">
      <alignment horizontal="center" vertical="center" wrapText="1"/>
    </xf>
    <xf numFmtId="0" fontId="38" fillId="42" borderId="17" xfId="1" applyFont="1" applyFill="1" applyBorder="1" applyAlignment="1">
      <alignment horizontal="center" vertical="center" wrapText="1"/>
    </xf>
    <xf numFmtId="0" fontId="15" fillId="42" borderId="17" xfId="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5" fillId="45" borderId="17" xfId="0" applyFont="1" applyFill="1" applyBorder="1"/>
    <xf numFmtId="0" fontId="14" fillId="34" borderId="17" xfId="0" applyFont="1" applyFill="1" applyBorder="1" applyAlignment="1">
      <alignment horizontal="center" vertical="center" wrapText="1"/>
    </xf>
    <xf numFmtId="0" fontId="23" fillId="36" borderId="17" xfId="0" applyFont="1" applyFill="1" applyBorder="1"/>
    <xf numFmtId="0" fontId="14" fillId="38" borderId="17" xfId="0" applyFont="1" applyFill="1" applyBorder="1" applyAlignment="1">
      <alignment horizontal="center" vertical="center" wrapText="1"/>
    </xf>
    <xf numFmtId="0" fontId="23" fillId="39" borderId="17" xfId="0" applyFont="1" applyFill="1" applyBorder="1"/>
    <xf numFmtId="0" fontId="14" fillId="35" borderId="17" xfId="0" applyFont="1" applyFill="1" applyBorder="1" applyAlignment="1">
      <alignment horizontal="center" vertical="center" wrapText="1"/>
    </xf>
    <xf numFmtId="0" fontId="23" fillId="37" borderId="17" xfId="0" applyFont="1" applyFill="1" applyBorder="1"/>
    <xf numFmtId="0" fontId="11" fillId="43" borderId="17" xfId="0" applyFont="1" applyFill="1" applyBorder="1" applyAlignment="1">
      <alignment horizontal="center" vertical="center" wrapText="1"/>
    </xf>
    <xf numFmtId="0" fontId="26" fillId="32" borderId="6" xfId="0" applyFont="1" applyFill="1" applyBorder="1" applyAlignment="1">
      <alignment horizontal="center" vertical="center" wrapText="1"/>
    </xf>
    <xf numFmtId="0" fontId="26" fillId="30" borderId="6" xfId="0" applyFont="1" applyFill="1" applyBorder="1" applyAlignment="1">
      <alignment horizontal="center" vertical="center" wrapText="1"/>
    </xf>
    <xf numFmtId="0" fontId="20" fillId="23" borderId="35" xfId="0" applyFont="1" applyFill="1" applyBorder="1" applyAlignment="1">
      <alignment horizontal="center" vertical="center" wrapText="1"/>
    </xf>
    <xf numFmtId="0" fontId="20" fillId="23" borderId="34"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16" fillId="2" borderId="18"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0" borderId="6" xfId="0" applyFont="1" applyBorder="1"/>
    <xf numFmtId="0" fontId="17" fillId="0" borderId="5" xfId="0" applyFont="1" applyBorder="1"/>
    <xf numFmtId="0" fontId="20" fillId="23" borderId="17" xfId="0" applyFont="1" applyFill="1" applyBorder="1" applyAlignment="1">
      <alignment horizontal="center" vertical="center" wrapText="1"/>
    </xf>
    <xf numFmtId="0" fontId="9" fillId="21" borderId="17" xfId="0" applyFont="1" applyFill="1" applyBorder="1" applyAlignment="1">
      <alignment horizontal="center" vertical="center"/>
    </xf>
    <xf numFmtId="0" fontId="18" fillId="22" borderId="17" xfId="0" applyFont="1" applyFill="1" applyBorder="1" applyAlignment="1">
      <alignment horizontal="center" vertical="center" wrapText="1"/>
    </xf>
    <xf numFmtId="0" fontId="9" fillId="23" borderId="17" xfId="0" applyFont="1" applyFill="1" applyBorder="1" applyAlignment="1">
      <alignment horizontal="center" vertical="center" wrapText="1"/>
    </xf>
    <xf numFmtId="0" fontId="22" fillId="34" borderId="17" xfId="0" applyFont="1" applyFill="1" applyBorder="1" applyAlignment="1">
      <alignment horizontal="center" vertical="center" wrapText="1"/>
    </xf>
    <xf numFmtId="0" fontId="18" fillId="15" borderId="17" xfId="0" applyFont="1" applyFill="1" applyBorder="1" applyAlignment="1">
      <alignment horizontal="center" vertical="center" wrapText="1"/>
    </xf>
    <xf numFmtId="0" fontId="20" fillId="16" borderId="17" xfId="0" applyFont="1" applyFill="1" applyBorder="1" applyAlignment="1">
      <alignment horizontal="center" vertical="center" wrapText="1"/>
    </xf>
    <xf numFmtId="0" fontId="20" fillId="16" borderId="35" xfId="0" applyFont="1" applyFill="1" applyBorder="1" applyAlignment="1">
      <alignment horizontal="center" vertical="center" wrapText="1"/>
    </xf>
    <xf numFmtId="0" fontId="20" fillId="16" borderId="34" xfId="0" applyFont="1" applyFill="1" applyBorder="1" applyAlignment="1">
      <alignment horizontal="center" vertical="center" wrapText="1"/>
    </xf>
    <xf numFmtId="0" fontId="22" fillId="38" borderId="17" xfId="0" applyFont="1" applyFill="1" applyBorder="1" applyAlignment="1">
      <alignment horizontal="center" vertical="center" wrapText="1"/>
    </xf>
    <xf numFmtId="0" fontId="22" fillId="35" borderId="17"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5" fillId="33" borderId="0" xfId="0" applyFont="1" applyFill="1" applyAlignment="1">
      <alignment horizontal="center"/>
    </xf>
    <xf numFmtId="0" fontId="5" fillId="5" borderId="0" xfId="0" applyFont="1" applyFill="1" applyAlignment="1">
      <alignment horizont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6" fillId="4" borderId="1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4" fillId="4" borderId="11"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7" fillId="4" borderId="11" xfId="0" applyFont="1" applyFill="1" applyBorder="1" applyAlignment="1">
      <alignment horizontal="justify" vertical="center" wrapText="1"/>
    </xf>
    <xf numFmtId="0" fontId="7" fillId="4" borderId="9" xfId="0" applyFont="1" applyFill="1" applyBorder="1" applyAlignment="1">
      <alignment horizontal="justify" vertical="center" wrapText="1"/>
    </xf>
    <xf numFmtId="0" fontId="4" fillId="4" borderId="1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4" borderId="20"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6" borderId="16" xfId="0" applyFont="1" applyFill="1" applyBorder="1" applyAlignment="1">
      <alignment horizontal="center"/>
    </xf>
    <xf numFmtId="0" fontId="5" fillId="6" borderId="15" xfId="0" applyFont="1" applyFill="1" applyBorder="1" applyAlignment="1">
      <alignment horizontal="center"/>
    </xf>
    <xf numFmtId="0" fontId="5" fillId="6" borderId="8" xfId="0" applyFont="1" applyFill="1" applyBorder="1" applyAlignment="1">
      <alignment horizontal="center"/>
    </xf>
    <xf numFmtId="0" fontId="14" fillId="40" borderId="16" xfId="0" applyFont="1" applyFill="1" applyBorder="1" applyAlignment="1">
      <alignment horizontal="center" vertical="center" wrapText="1"/>
    </xf>
    <xf numFmtId="0" fontId="14" fillId="40" borderId="15" xfId="0" applyFont="1" applyFill="1" applyBorder="1" applyAlignment="1">
      <alignment horizontal="center" vertical="center" wrapText="1"/>
    </xf>
    <xf numFmtId="0" fontId="14" fillId="40" borderId="8" xfId="0" applyFont="1" applyFill="1" applyBorder="1" applyAlignment="1">
      <alignment horizontal="center" vertical="center" wrapText="1"/>
    </xf>
    <xf numFmtId="0" fontId="8" fillId="13" borderId="0" xfId="0" applyFont="1" applyFill="1" applyAlignment="1">
      <alignment horizontal="center"/>
    </xf>
    <xf numFmtId="0" fontId="4" fillId="0" borderId="11" xfId="0" applyFont="1" applyBorder="1" applyAlignment="1">
      <alignment horizontal="center" vertical="center" textRotation="90"/>
    </xf>
    <xf numFmtId="0" fontId="4" fillId="0" borderId="13"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16" xfId="0" applyFont="1" applyBorder="1" applyAlignment="1">
      <alignment horizontal="center"/>
    </xf>
    <xf numFmtId="0" fontId="4" fillId="0" borderId="15" xfId="0" applyFont="1" applyBorder="1" applyAlignment="1">
      <alignment horizontal="center"/>
    </xf>
    <xf numFmtId="0" fontId="4" fillId="0" borderId="8" xfId="0" applyFont="1" applyBorder="1" applyAlignment="1">
      <alignment horizontal="center"/>
    </xf>
  </cellXfs>
  <cellStyles count="2">
    <cellStyle name="Normal" xfId="0" builtinId="0"/>
    <cellStyle name="Normal 2" xfId="1" xr:uid="{E0A12E10-C54F-420F-A67A-EBA3D58FBE97}"/>
  </cellStyles>
  <dxfs count="34">
    <dxf>
      <font>
        <color rgb="FF9C0006"/>
      </font>
      <fill>
        <patternFill>
          <bgColor rgb="FFFFC7CE"/>
        </patternFill>
      </fill>
    </dxf>
    <dxf>
      <font>
        <color theme="8" tint="-0.499984740745262"/>
      </font>
      <fill>
        <patternFill>
          <bgColor rgb="FFFFBE66"/>
        </patternFill>
      </fill>
    </dxf>
    <dxf>
      <font>
        <color theme="7" tint="-0.24994659260841701"/>
      </font>
      <fill>
        <patternFill>
          <bgColor rgb="FFFFFFB6"/>
        </patternFill>
      </fill>
    </dxf>
    <dxf>
      <font>
        <color rgb="FF9C0006"/>
      </font>
      <fill>
        <patternFill>
          <bgColor rgb="FFFFC7CE"/>
        </patternFill>
      </fill>
    </dxf>
    <dxf>
      <font>
        <strike val="0"/>
        <color theme="8" tint="-0.499984740745262"/>
      </font>
      <fill>
        <patternFill>
          <bgColor rgb="FFFFBE66"/>
        </patternFill>
      </fill>
    </dxf>
    <dxf>
      <font>
        <color rgb="FF9C5700"/>
      </font>
      <fill>
        <patternFill>
          <bgColor rgb="FFFFEB9C"/>
        </patternFill>
      </fill>
    </dxf>
    <dxf>
      <font>
        <color rgb="FF006100"/>
      </font>
      <fill>
        <patternFill>
          <bgColor rgb="FFC6EFCE"/>
        </patternFill>
      </fill>
    </dxf>
    <dxf>
      <font>
        <color auto="1"/>
      </font>
      <fill>
        <patternFill>
          <bgColor theme="5" tint="0.79998168889431442"/>
        </patternFill>
      </fill>
    </dxf>
    <dxf>
      <font>
        <color auto="1"/>
      </font>
      <fill>
        <patternFill>
          <bgColor rgb="FFFFE3E2"/>
        </patternFill>
      </fill>
    </dxf>
    <dxf>
      <font>
        <color rgb="FF9C0006"/>
      </font>
      <fill>
        <patternFill>
          <bgColor rgb="FFFFC7CE"/>
        </patternFill>
      </fill>
    </dxf>
    <dxf>
      <font>
        <strike val="0"/>
        <color theme="8" tint="-0.499984740745262"/>
      </font>
      <fill>
        <patternFill>
          <bgColor rgb="FFFFBE66"/>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strike val="0"/>
        <color theme="8" tint="-0.499984740745262"/>
      </font>
      <fill>
        <patternFill>
          <bgColor rgb="FFFFBE66"/>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8" tint="-0.499984740745262"/>
      </font>
      <fill>
        <patternFill>
          <bgColor rgb="FFFFBE66"/>
        </patternFill>
      </fill>
    </dxf>
    <dxf>
      <font>
        <color rgb="FF9C5700"/>
      </font>
      <fill>
        <patternFill>
          <bgColor rgb="FFFFEB9C"/>
        </patternFill>
      </fill>
    </dxf>
    <dxf>
      <font>
        <color rgb="FF006100"/>
      </font>
      <fill>
        <patternFill>
          <bgColor rgb="FFC6EFCE"/>
        </patternFill>
      </fill>
    </dxf>
    <dxf>
      <font>
        <color auto="1"/>
      </font>
      <fill>
        <patternFill>
          <bgColor theme="5" tint="0.79998168889431442"/>
        </patternFill>
      </fill>
    </dxf>
    <dxf>
      <font>
        <color auto="1"/>
      </font>
      <fill>
        <patternFill>
          <bgColor rgb="FFFFE3E2"/>
        </patternFill>
      </fill>
    </dxf>
    <dxf>
      <font>
        <color rgb="FF9C0006"/>
      </font>
      <fill>
        <patternFill>
          <bgColor rgb="FFFFC7CE"/>
        </patternFill>
      </fill>
    </dxf>
    <dxf>
      <font>
        <strike val="0"/>
        <color theme="8" tint="-0.499984740745262"/>
      </font>
      <fill>
        <patternFill>
          <bgColor rgb="FFFFBE66"/>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8" tint="-0.499984740745262"/>
      </font>
      <fill>
        <patternFill>
          <bgColor rgb="FFFFBE66"/>
        </patternFill>
      </fill>
    </dxf>
    <dxf>
      <font>
        <color rgb="FF9C5700"/>
      </font>
      <fill>
        <patternFill>
          <bgColor rgb="FFFFEB9C"/>
        </patternFill>
      </fill>
    </dxf>
    <dxf>
      <font>
        <color rgb="FF006100"/>
      </font>
      <fill>
        <patternFill>
          <bgColor rgb="FFC6EFCE"/>
        </patternFill>
      </fill>
    </dxf>
    <dxf>
      <font>
        <color auto="1"/>
      </font>
      <fill>
        <patternFill>
          <bgColor theme="5" tint="0.79998168889431442"/>
        </patternFill>
      </fill>
    </dxf>
    <dxf>
      <font>
        <color auto="1"/>
      </font>
      <fill>
        <patternFill>
          <bgColor rgb="FFFFE3E2"/>
        </patternFill>
      </fill>
    </dxf>
  </dxfs>
  <tableStyles count="0" defaultTableStyle="TableStyleMedium2" defaultPivotStyle="PivotStyleLight16"/>
  <colors>
    <mruColors>
      <color rgb="FFFFBE66"/>
      <color rgb="FFFFCBC9"/>
      <color rgb="FFFFE3E2"/>
      <color rgb="FFFFE5A7"/>
      <color rgb="FFFF9300"/>
      <color rgb="FFFF7E79"/>
      <color rgb="FFFFFBEC"/>
      <color rgb="FFFFFFB6"/>
      <color rgb="FFFFE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adison">
  <a:themeElements>
    <a:clrScheme name="Madison">
      <a:dk1>
        <a:sysClr val="windowText" lastClr="000000"/>
      </a:dk1>
      <a:lt1>
        <a:sysClr val="window" lastClr="FFFFFF"/>
      </a:lt1>
      <a:dk2>
        <a:srgbClr val="1F2D29"/>
      </a:dk2>
      <a:lt2>
        <a:srgbClr val="C5FAEB"/>
      </a:lt2>
      <a:accent1>
        <a:srgbClr val="A1D68B"/>
      </a:accent1>
      <a:accent2>
        <a:srgbClr val="5EC795"/>
      </a:accent2>
      <a:accent3>
        <a:srgbClr val="4DADCF"/>
      </a:accent3>
      <a:accent4>
        <a:srgbClr val="CDB756"/>
      </a:accent4>
      <a:accent5>
        <a:srgbClr val="E29C36"/>
      </a:accent5>
      <a:accent6>
        <a:srgbClr val="8EC0C1"/>
      </a:accent6>
      <a:hlink>
        <a:srgbClr val="6D9D9B"/>
      </a:hlink>
      <a:folHlink>
        <a:srgbClr val="6D8583"/>
      </a:folHlink>
    </a:clrScheme>
    <a:fontScheme name="Madison">
      <a:majorFont>
        <a:latin typeface="Arial" panose="020B0604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B0604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adison">
      <a:fillStyleLst>
        <a:solidFill>
          <a:schemeClr val="phClr"/>
        </a:solidFill>
        <a:gradFill rotWithShape="1">
          <a:gsLst>
            <a:gs pos="0">
              <a:schemeClr val="phClr">
                <a:tint val="48000"/>
                <a:alpha val="88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4000"/>
                <a:satMod val="130000"/>
                <a:lumMod val="92000"/>
              </a:schemeClr>
            </a:gs>
            <a:gs pos="100000">
              <a:schemeClr val="phClr">
                <a:shade val="76000"/>
                <a:satMod val="130000"/>
                <a:lumMod val="88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blipFill rotWithShape="1">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Madison" id="{025CB5FB-2DD3-45EE-B6F0-CC461540EB19}" vid="{6AC10936-2DFC-4054-9ADF-B5E2C5F86190}"/>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S557"/>
  <sheetViews>
    <sheetView showGridLines="0" tabSelected="1" zoomScale="60" zoomScaleNormal="60" workbookViewId="0">
      <pane ySplit="10" topLeftCell="A11" activePane="bottomLeft" state="frozen"/>
      <selection pane="bottomLeft" activeCell="C23" sqref="C23:C28"/>
    </sheetView>
  </sheetViews>
  <sheetFormatPr baseColWidth="10" defaultColWidth="11.1640625" defaultRowHeight="15" customHeight="1"/>
  <cols>
    <col min="1" max="1" width="4.5" style="48" customWidth="1"/>
    <col min="2" max="2" width="24.5" style="48" customWidth="1"/>
    <col min="3" max="3" width="16.33203125" style="48" customWidth="1"/>
    <col min="4" max="4" width="39.83203125" style="48" customWidth="1"/>
    <col min="5" max="5" width="50.83203125" style="48" customWidth="1"/>
    <col min="6" max="6" width="32.33203125" style="48" customWidth="1"/>
    <col min="7" max="7" width="6.6640625" style="69" customWidth="1"/>
    <col min="8" max="8" width="5.1640625" style="69" customWidth="1"/>
    <col min="9" max="9" width="10.1640625" style="28" customWidth="1"/>
    <col min="10" max="10" width="12.83203125" style="48" customWidth="1"/>
    <col min="11" max="11" width="14.6640625" style="48" customWidth="1"/>
    <col min="12" max="12" width="70.6640625" style="48" customWidth="1"/>
    <col min="13" max="13" width="14.83203125" style="48" customWidth="1"/>
    <col min="14" max="14" width="18.5" style="28" customWidth="1"/>
    <col min="15" max="15" width="10.33203125" style="28" customWidth="1"/>
    <col min="16" max="17" width="5.83203125" style="74" customWidth="1"/>
    <col min="18" max="18" width="9.6640625" style="28" customWidth="1"/>
    <col min="19" max="19" width="17.33203125" style="48" customWidth="1"/>
    <col min="20" max="20" width="70.83203125" style="48" customWidth="1"/>
    <col min="21" max="21" width="16" style="48" customWidth="1"/>
    <col min="22" max="22" width="16.1640625" style="48" customWidth="1"/>
    <col min="23" max="23" width="32.83203125" style="48" customWidth="1"/>
    <col min="24" max="24" width="16.33203125" style="48" customWidth="1"/>
    <col min="25" max="25" width="16.1640625" style="48" customWidth="1"/>
    <col min="26" max="45" width="10.83203125" style="28" customWidth="1"/>
    <col min="46" max="16384" width="11.1640625" style="28"/>
  </cols>
  <sheetData>
    <row r="1" spans="1:45" ht="43.5" hidden="1" customHeight="1">
      <c r="A1" s="128"/>
      <c r="B1" s="128"/>
      <c r="C1" s="129" t="s">
        <v>76</v>
      </c>
      <c r="D1" s="129"/>
      <c r="E1" s="129"/>
      <c r="F1" s="129"/>
      <c r="G1" s="129"/>
      <c r="H1" s="129"/>
      <c r="I1" s="129"/>
      <c r="J1" s="129"/>
      <c r="K1" s="129"/>
      <c r="L1" s="129"/>
      <c r="M1" s="129"/>
      <c r="N1" s="129"/>
      <c r="O1" s="129"/>
      <c r="P1" s="129"/>
      <c r="Q1" s="129"/>
      <c r="R1" s="129"/>
      <c r="S1" s="129"/>
      <c r="T1" s="129"/>
      <c r="U1" s="129"/>
      <c r="V1" s="129"/>
      <c r="W1" s="129"/>
      <c r="X1" s="134" t="s">
        <v>218</v>
      </c>
      <c r="Y1" s="135"/>
    </row>
    <row r="2" spans="1:45" ht="36.75" hidden="1" customHeight="1">
      <c r="A2" s="128"/>
      <c r="B2" s="128"/>
      <c r="C2" s="129" t="s">
        <v>77</v>
      </c>
      <c r="D2" s="129"/>
      <c r="E2" s="129"/>
      <c r="F2" s="129"/>
      <c r="G2" s="129"/>
      <c r="H2" s="129"/>
      <c r="I2" s="129"/>
      <c r="J2" s="129"/>
      <c r="K2" s="129"/>
      <c r="L2" s="129"/>
      <c r="M2" s="129"/>
      <c r="N2" s="129"/>
      <c r="O2" s="129"/>
      <c r="P2" s="129"/>
      <c r="Q2" s="129"/>
      <c r="R2" s="129"/>
      <c r="S2" s="129"/>
      <c r="T2" s="129"/>
      <c r="U2" s="129"/>
      <c r="V2" s="129"/>
      <c r="W2" s="129"/>
      <c r="X2" s="134" t="s">
        <v>78</v>
      </c>
      <c r="Y2" s="134"/>
      <c r="Z2" s="39"/>
      <c r="AA2" s="39"/>
      <c r="AB2" s="39"/>
      <c r="AC2" s="39"/>
      <c r="AD2" s="39"/>
      <c r="AE2" s="39"/>
      <c r="AF2" s="39"/>
      <c r="AG2" s="39"/>
      <c r="AH2" s="39"/>
      <c r="AI2" s="39"/>
      <c r="AJ2" s="39"/>
      <c r="AK2" s="39"/>
      <c r="AL2" s="39"/>
      <c r="AM2" s="39"/>
      <c r="AN2" s="39"/>
      <c r="AO2" s="39"/>
      <c r="AP2" s="39"/>
      <c r="AQ2" s="39"/>
      <c r="AR2" s="39"/>
      <c r="AS2" s="39"/>
    </row>
    <row r="3" spans="1:45" ht="30" hidden="1" customHeight="1">
      <c r="A3" s="128"/>
      <c r="B3" s="128"/>
      <c r="C3" s="129" t="s">
        <v>234</v>
      </c>
      <c r="D3" s="129"/>
      <c r="E3" s="129"/>
      <c r="F3" s="129"/>
      <c r="G3" s="129"/>
      <c r="H3" s="129"/>
      <c r="I3" s="129"/>
      <c r="J3" s="129"/>
      <c r="K3" s="129"/>
      <c r="L3" s="129"/>
      <c r="M3" s="129"/>
      <c r="N3" s="129"/>
      <c r="O3" s="129"/>
      <c r="P3" s="129"/>
      <c r="Q3" s="129"/>
      <c r="R3" s="129"/>
      <c r="S3" s="129"/>
      <c r="T3" s="129"/>
      <c r="U3" s="129"/>
      <c r="V3" s="129"/>
      <c r="W3" s="129"/>
      <c r="X3" s="134" t="s">
        <v>219</v>
      </c>
      <c r="Y3" s="134"/>
      <c r="Z3" s="39"/>
      <c r="AA3" s="39"/>
      <c r="AB3" s="39"/>
      <c r="AC3" s="39"/>
      <c r="AD3" s="39"/>
      <c r="AE3" s="39"/>
      <c r="AF3" s="39"/>
      <c r="AG3" s="39"/>
      <c r="AH3" s="39"/>
      <c r="AI3" s="39"/>
      <c r="AJ3" s="39"/>
      <c r="AK3" s="39"/>
      <c r="AL3" s="39"/>
      <c r="AM3" s="39"/>
      <c r="AN3" s="39"/>
      <c r="AO3" s="39"/>
      <c r="AP3" s="39"/>
      <c r="AQ3" s="39"/>
      <c r="AR3" s="39"/>
      <c r="AS3" s="39"/>
    </row>
    <row r="4" spans="1:45" ht="40.5" hidden="1" customHeight="1">
      <c r="A4" s="128"/>
      <c r="B4" s="128"/>
      <c r="C4" s="129" t="s">
        <v>79</v>
      </c>
      <c r="D4" s="129"/>
      <c r="E4" s="129"/>
      <c r="F4" s="129"/>
      <c r="G4" s="129"/>
      <c r="H4" s="129"/>
      <c r="I4" s="129"/>
      <c r="J4" s="129"/>
      <c r="K4" s="129"/>
      <c r="L4" s="129"/>
      <c r="M4" s="129"/>
      <c r="N4" s="129"/>
      <c r="O4" s="129"/>
      <c r="P4" s="129"/>
      <c r="Q4" s="129"/>
      <c r="R4" s="129"/>
      <c r="S4" s="129"/>
      <c r="T4" s="129"/>
      <c r="U4" s="129"/>
      <c r="V4" s="129"/>
      <c r="W4" s="129"/>
      <c r="X4" s="134" t="s">
        <v>80</v>
      </c>
      <c r="Y4" s="134"/>
      <c r="Z4" s="39"/>
      <c r="AA4" s="39"/>
      <c r="AB4" s="39"/>
      <c r="AC4" s="39"/>
      <c r="AD4" s="39"/>
      <c r="AE4" s="39"/>
      <c r="AF4" s="39"/>
      <c r="AG4" s="39"/>
      <c r="AH4" s="39"/>
      <c r="AI4" s="39"/>
      <c r="AJ4" s="39"/>
      <c r="AK4" s="39"/>
      <c r="AL4" s="39"/>
      <c r="AM4" s="39"/>
      <c r="AN4" s="39"/>
      <c r="AO4" s="39"/>
      <c r="AP4" s="39"/>
      <c r="AQ4" s="39"/>
      <c r="AR4" s="39"/>
      <c r="AS4" s="39"/>
    </row>
    <row r="5" spans="1:45" ht="27.75" hidden="1"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39"/>
      <c r="AA5" s="39"/>
      <c r="AB5" s="39"/>
      <c r="AC5" s="39"/>
      <c r="AD5" s="39"/>
      <c r="AE5" s="39"/>
      <c r="AF5" s="39"/>
      <c r="AG5" s="39"/>
      <c r="AH5" s="39"/>
      <c r="AI5" s="39"/>
      <c r="AJ5" s="39"/>
      <c r="AK5" s="39"/>
      <c r="AL5" s="39"/>
      <c r="AM5" s="39"/>
      <c r="AN5" s="39"/>
      <c r="AO5" s="39"/>
      <c r="AP5" s="39"/>
      <c r="AQ5" s="39"/>
      <c r="AR5" s="39"/>
      <c r="AS5" s="39"/>
    </row>
    <row r="6" spans="1:45" ht="27" hidden="1" customHeight="1">
      <c r="A6" s="132" t="s">
        <v>81</v>
      </c>
      <c r="B6" s="132"/>
      <c r="C6" s="132"/>
      <c r="D6" s="132"/>
      <c r="E6" s="133" t="s">
        <v>236</v>
      </c>
      <c r="F6" s="133"/>
      <c r="G6" s="133"/>
      <c r="H6" s="133"/>
      <c r="I6" s="133"/>
      <c r="J6" s="133"/>
      <c r="K6" s="133"/>
      <c r="L6" s="97" t="s">
        <v>82</v>
      </c>
      <c r="M6" s="149" t="s">
        <v>235</v>
      </c>
      <c r="N6" s="150"/>
      <c r="O6" s="150"/>
      <c r="P6" s="150"/>
      <c r="Q6" s="150"/>
      <c r="R6" s="150"/>
      <c r="S6" s="151"/>
      <c r="T6" s="146" t="s">
        <v>221</v>
      </c>
      <c r="U6" s="147"/>
      <c r="V6" s="148"/>
      <c r="W6" s="130">
        <v>44835</v>
      </c>
      <c r="X6" s="131"/>
      <c r="Y6" s="131"/>
      <c r="Z6" s="39"/>
      <c r="AA6" s="39"/>
      <c r="AB6" s="39"/>
      <c r="AC6" s="39"/>
      <c r="AD6" s="39"/>
      <c r="AE6" s="39"/>
      <c r="AF6" s="39"/>
      <c r="AG6" s="39"/>
      <c r="AH6" s="39"/>
      <c r="AI6" s="39"/>
      <c r="AJ6" s="39"/>
      <c r="AK6" s="39"/>
      <c r="AL6" s="39"/>
      <c r="AM6" s="39"/>
      <c r="AN6" s="39"/>
      <c r="AO6" s="39"/>
      <c r="AP6" s="39"/>
      <c r="AQ6" s="39"/>
      <c r="AR6" s="39"/>
      <c r="AS6" s="39"/>
    </row>
    <row r="7" spans="1:45" ht="27" hidden="1" customHeight="1">
      <c r="A7" s="132" t="s">
        <v>83</v>
      </c>
      <c r="B7" s="132"/>
      <c r="C7" s="132"/>
      <c r="D7" s="132"/>
      <c r="E7" s="152"/>
      <c r="F7" s="152"/>
      <c r="G7" s="152"/>
      <c r="H7" s="152"/>
      <c r="I7" s="152"/>
      <c r="J7" s="152"/>
      <c r="K7" s="152"/>
      <c r="L7" s="98" t="s">
        <v>84</v>
      </c>
      <c r="M7" s="129"/>
      <c r="N7" s="129"/>
      <c r="O7" s="129"/>
      <c r="P7" s="129"/>
      <c r="Q7" s="129"/>
      <c r="R7" s="129"/>
      <c r="S7" s="129"/>
      <c r="T7" s="129"/>
      <c r="U7" s="129"/>
      <c r="V7" s="129"/>
      <c r="W7" s="129"/>
      <c r="X7" s="129"/>
      <c r="Y7" s="129"/>
      <c r="Z7" s="39"/>
      <c r="AA7" s="39"/>
      <c r="AB7" s="39"/>
      <c r="AC7" s="39"/>
      <c r="AD7" s="39"/>
      <c r="AE7" s="39"/>
      <c r="AF7" s="39"/>
      <c r="AG7" s="39"/>
      <c r="AH7" s="39"/>
      <c r="AI7" s="39"/>
      <c r="AJ7" s="39"/>
      <c r="AK7" s="39"/>
      <c r="AL7" s="39"/>
      <c r="AM7" s="39"/>
      <c r="AN7" s="39"/>
      <c r="AO7" s="39"/>
      <c r="AP7" s="39"/>
      <c r="AQ7" s="39"/>
      <c r="AR7" s="39"/>
      <c r="AS7" s="39"/>
    </row>
    <row r="8" spans="1:45" ht="48.75" customHeight="1">
      <c r="A8" s="153" t="s">
        <v>220</v>
      </c>
      <c r="B8" s="154"/>
      <c r="C8" s="154"/>
      <c r="D8" s="154"/>
      <c r="E8" s="154"/>
      <c r="F8" s="154"/>
      <c r="G8" s="154"/>
      <c r="H8" s="154"/>
      <c r="I8" s="154"/>
      <c r="J8" s="154"/>
      <c r="K8" s="154"/>
      <c r="L8" s="154"/>
      <c r="M8" s="154"/>
      <c r="N8" s="154"/>
      <c r="O8" s="154"/>
      <c r="P8" s="154"/>
      <c r="Q8" s="154"/>
      <c r="R8" s="154"/>
      <c r="S8" s="154"/>
      <c r="T8" s="154"/>
      <c r="U8" s="154"/>
      <c r="V8" s="154"/>
      <c r="W8" s="154"/>
      <c r="X8" s="154"/>
      <c r="Y8" s="155"/>
      <c r="Z8" s="40"/>
      <c r="AA8" s="40"/>
      <c r="AB8" s="40"/>
      <c r="AC8" s="40"/>
      <c r="AD8" s="40"/>
      <c r="AE8" s="40"/>
      <c r="AF8" s="40"/>
      <c r="AG8" s="40"/>
      <c r="AH8" s="40"/>
      <c r="AI8" s="40"/>
      <c r="AJ8" s="40"/>
      <c r="AK8" s="40"/>
      <c r="AL8" s="40"/>
      <c r="AM8" s="40"/>
      <c r="AN8" s="40"/>
      <c r="AO8" s="40"/>
      <c r="AP8" s="40"/>
      <c r="AQ8" s="40"/>
      <c r="AR8" s="40"/>
      <c r="AS8" s="40"/>
    </row>
    <row r="9" spans="1:45" ht="15" customHeight="1">
      <c r="A9" s="168" t="s">
        <v>5</v>
      </c>
      <c r="B9" s="169" t="s">
        <v>222</v>
      </c>
      <c r="C9" s="179" t="s">
        <v>11</v>
      </c>
      <c r="D9" s="168" t="s">
        <v>15</v>
      </c>
      <c r="E9" s="168" t="s">
        <v>18</v>
      </c>
      <c r="F9" s="168" t="s">
        <v>21</v>
      </c>
      <c r="G9" s="173" t="s">
        <v>24</v>
      </c>
      <c r="H9" s="174"/>
      <c r="I9" s="174"/>
      <c r="J9" s="167" t="s">
        <v>32</v>
      </c>
      <c r="K9" s="167" t="s">
        <v>35</v>
      </c>
      <c r="L9" s="92" t="s">
        <v>38</v>
      </c>
      <c r="M9" s="175" t="s">
        <v>42</v>
      </c>
      <c r="N9" s="176"/>
      <c r="O9" s="176"/>
      <c r="P9" s="177" t="s">
        <v>55</v>
      </c>
      <c r="Q9" s="178"/>
      <c r="R9" s="178"/>
      <c r="S9" s="167" t="s">
        <v>32</v>
      </c>
      <c r="T9" s="168" t="s">
        <v>85</v>
      </c>
      <c r="U9" s="168" t="s">
        <v>86</v>
      </c>
      <c r="V9" s="168" t="s">
        <v>65</v>
      </c>
      <c r="W9" s="168" t="s">
        <v>67</v>
      </c>
      <c r="X9" s="168" t="s">
        <v>70</v>
      </c>
      <c r="Y9" s="168" t="s">
        <v>73</v>
      </c>
      <c r="Z9" s="39"/>
      <c r="AA9" s="39"/>
      <c r="AB9" s="39"/>
      <c r="AC9" s="39"/>
      <c r="AD9" s="39"/>
      <c r="AE9" s="39"/>
      <c r="AF9" s="39"/>
      <c r="AG9" s="39"/>
      <c r="AH9" s="39"/>
      <c r="AI9" s="39"/>
      <c r="AJ9" s="39"/>
      <c r="AK9" s="39"/>
      <c r="AL9" s="39"/>
      <c r="AM9" s="39"/>
      <c r="AN9" s="39"/>
      <c r="AO9" s="39"/>
      <c r="AP9" s="39"/>
      <c r="AQ9" s="39"/>
      <c r="AR9" s="39"/>
      <c r="AS9" s="39"/>
    </row>
    <row r="10" spans="1:45" ht="81" customHeight="1">
      <c r="A10" s="168"/>
      <c r="B10" s="168"/>
      <c r="C10" s="179"/>
      <c r="D10" s="168"/>
      <c r="E10" s="168"/>
      <c r="F10" s="168"/>
      <c r="G10" s="93" t="s">
        <v>25</v>
      </c>
      <c r="H10" s="93" t="s">
        <v>27</v>
      </c>
      <c r="I10" s="94" t="s">
        <v>29</v>
      </c>
      <c r="J10" s="172"/>
      <c r="K10" s="167"/>
      <c r="L10" s="92" t="s">
        <v>39</v>
      </c>
      <c r="M10" s="95" t="s">
        <v>226</v>
      </c>
      <c r="N10" s="96" t="s">
        <v>227</v>
      </c>
      <c r="O10" s="96" t="s">
        <v>87</v>
      </c>
      <c r="P10" s="94" t="s">
        <v>25</v>
      </c>
      <c r="Q10" s="94" t="s">
        <v>27</v>
      </c>
      <c r="R10" s="94" t="s">
        <v>58</v>
      </c>
      <c r="S10" s="172"/>
      <c r="T10" s="168"/>
      <c r="U10" s="168"/>
      <c r="V10" s="168"/>
      <c r="W10" s="168"/>
      <c r="X10" s="168"/>
      <c r="Y10" s="168"/>
      <c r="Z10" s="41"/>
      <c r="AA10" s="41"/>
      <c r="AB10" s="41"/>
      <c r="AC10" s="41"/>
      <c r="AD10" s="41"/>
      <c r="AE10" s="41"/>
      <c r="AF10" s="41"/>
      <c r="AG10" s="41"/>
      <c r="AH10" s="41"/>
      <c r="AI10" s="41"/>
      <c r="AJ10" s="41"/>
      <c r="AK10" s="41"/>
      <c r="AL10" s="41"/>
      <c r="AM10" s="41"/>
      <c r="AN10" s="41"/>
      <c r="AO10" s="41"/>
      <c r="AP10" s="41"/>
      <c r="AQ10" s="41"/>
      <c r="AR10" s="41"/>
      <c r="AS10" s="41"/>
    </row>
    <row r="11" spans="1:45" ht="70" customHeight="1">
      <c r="A11" s="136">
        <v>1</v>
      </c>
      <c r="B11" s="117" t="s">
        <v>260</v>
      </c>
      <c r="C11" s="142" t="s">
        <v>231</v>
      </c>
      <c r="D11" s="142" t="s">
        <v>229</v>
      </c>
      <c r="E11" s="49" t="s">
        <v>232</v>
      </c>
      <c r="F11" s="143" t="s">
        <v>233</v>
      </c>
      <c r="G11" s="117">
        <v>4</v>
      </c>
      <c r="H11" s="117">
        <v>5</v>
      </c>
      <c r="I11" s="119" t="str">
        <f>IF(AND(G11=1,H11=1),"Bajo",IF(AND(G11=1,H11=2),"Bajo",IF(AND(G11=1,H11=3),"Moderado",IF(AND(G11=1,H11=4),"Alto",IF(AND(G11=1,H11=5),"Extremo",IF(AND(G11=2,H11=1),"Bajo",IF(AND(G11=2,H11=2),"Bajo",IF(AND(G11=2,H11=3),"Moderado",IF(AND(G11=2,H11=4),"Alto",IF(AND(G11=2,H11=5),"Extremo",IF(AND(G11=3,H11=1),"Bajo",IF(AND(G11=3,H11=2),"Moderado",IF(AND(G11=3,H11=3),"Alto",IF(AND(G11=3,H11=4),"Extremo",IF(AND(G11=3,H11=5),"Extremo",IF(AND(G11=4,H11=1),"Moderado",IF(AND(G11=4,H11=2),"Alto",IF(AND(G11=4,H11=3),"Alto",IF(AND(G11=4,H11=4),"Extremo",IF(AND(G11=4,H11=5),"Extremo",IF(AND(G11=5,H11=1),"Alto",IF(AND(G11=5,H11=2),"Alto",IF(AND(G11=5,H11=3),"Extremo",IF(AND(G11=5,H11=4),"Extremo",IF(AND(G11=5,H11=5),"Extremo")))))))))))))))))))))))))</f>
        <v>Extremo</v>
      </c>
      <c r="J11" s="112" t="s">
        <v>256</v>
      </c>
      <c r="K11" s="67" t="s">
        <v>225</v>
      </c>
      <c r="L11" s="50" t="s">
        <v>276</v>
      </c>
      <c r="M11" s="85">
        <v>1</v>
      </c>
      <c r="N11" s="115">
        <f>AVERAGE(M11:M13)</f>
        <v>1</v>
      </c>
      <c r="O11" s="109" t="str">
        <f>IF(N11&lt;=50,"0",IF(AND(N11&gt;=50.01,N11&lt;=75),"1",IF(N11&gt;=75.01,"2")))</f>
        <v>0</v>
      </c>
      <c r="P11" s="105">
        <f>G11-O11</f>
        <v>4</v>
      </c>
      <c r="Q11" s="107">
        <f>H11-O14</f>
        <v>5</v>
      </c>
      <c r="R11" s="119" t="str">
        <f>IF(AND(P11=1,Q11=1),"Bajo",IF(AND(P11=1,Q11=2),"Bajo",IF(AND(P11=1,Q11=3),"Moderado",IF(AND(P11=1,Q11=4),"Alto",IF(AND(P11=1,Q11=5),"Extremo",IF(AND(P11=2,Q11=1),"Bajo",IF(AND(P11=2,Q11=2),"Bajo",IF(AND(P11=2,Q11=3),"Moderado",IF(AND(P11=2,Q11=4),"Alto",IF(AND(P11=2,Q11=5),"Extremo",IF(AND(P11=3,Q11=1),"Bajo",IF(AND(P11=3,Q11=2),"Moderado",IF(AND(P11=3,Q11=3),"Alto",IF(AND(P11=3,Q11=4),"Extremo",IF(AND(P11=3,Q11=5),"Extremo",IF(AND(P11=4,Q11=1),"Moderado",IF(AND(P11=4,Q11=2),"Alto",IF(AND(P11=4,Q11=3),"Alto",IF(AND(P11=4,Q11=4),"Extremo",IF(AND(P11=4,Q11=5),"Extremo",IF(AND(P11=5,Q11=1),"Alto",IF(AND(P11=5,Q11=2),"Alto",IF(AND(P11=5,Q11=3),"Extremo",IF(AND(P11=5,Q11=4),"Extremo",IF(AND(P11=5,Q11=5),"Extremo")))))))))))))))))))))))))</f>
        <v>Extremo</v>
      </c>
      <c r="S11" s="156" t="s">
        <v>256</v>
      </c>
      <c r="T11" s="55"/>
      <c r="U11" s="56"/>
      <c r="V11" s="56"/>
      <c r="W11" s="57"/>
      <c r="X11" s="57"/>
      <c r="Y11" s="58"/>
      <c r="Z11" s="39"/>
      <c r="AA11" s="39"/>
      <c r="AB11" s="39"/>
      <c r="AC11" s="39"/>
      <c r="AD11" s="39"/>
      <c r="AE11" s="39"/>
      <c r="AF11" s="39"/>
      <c r="AG11" s="39"/>
      <c r="AH11" s="39"/>
      <c r="AI11" s="39"/>
      <c r="AJ11" s="39"/>
      <c r="AK11" s="39"/>
      <c r="AL11" s="39"/>
      <c r="AM11" s="39"/>
      <c r="AN11" s="39"/>
      <c r="AO11" s="39"/>
      <c r="AP11" s="39"/>
      <c r="AQ11" s="39"/>
      <c r="AR11" s="39"/>
      <c r="AS11" s="39"/>
    </row>
    <row r="12" spans="1:45" ht="34">
      <c r="A12" s="157"/>
      <c r="B12" s="118"/>
      <c r="C12" s="143"/>
      <c r="D12" s="157"/>
      <c r="E12" s="50" t="s">
        <v>261</v>
      </c>
      <c r="F12" s="143"/>
      <c r="G12" s="118"/>
      <c r="H12" s="140"/>
      <c r="I12" s="170"/>
      <c r="J12" s="113"/>
      <c r="K12" s="67" t="s">
        <v>225</v>
      </c>
      <c r="L12" s="50" t="s">
        <v>263</v>
      </c>
      <c r="M12" s="85">
        <v>1</v>
      </c>
      <c r="N12" s="116"/>
      <c r="O12" s="110"/>
      <c r="P12" s="106"/>
      <c r="Q12" s="108"/>
      <c r="R12" s="120"/>
      <c r="S12" s="157"/>
      <c r="T12" s="55"/>
      <c r="U12" s="56"/>
      <c r="V12" s="56"/>
      <c r="W12" s="57"/>
      <c r="X12" s="57"/>
      <c r="Y12" s="58"/>
      <c r="Z12" s="39"/>
      <c r="AA12" s="39"/>
      <c r="AB12" s="39"/>
      <c r="AC12" s="39"/>
      <c r="AD12" s="39"/>
      <c r="AE12" s="39"/>
      <c r="AF12" s="39"/>
      <c r="AG12" s="39"/>
      <c r="AH12" s="39"/>
      <c r="AI12" s="39"/>
      <c r="AJ12" s="39"/>
      <c r="AK12" s="39"/>
      <c r="AL12" s="39"/>
      <c r="AM12" s="39"/>
      <c r="AN12" s="39"/>
      <c r="AO12" s="39"/>
      <c r="AP12" s="39"/>
      <c r="AQ12" s="39"/>
      <c r="AR12" s="39"/>
      <c r="AS12" s="39"/>
    </row>
    <row r="13" spans="1:45" ht="51">
      <c r="A13" s="157"/>
      <c r="B13" s="118"/>
      <c r="C13" s="143"/>
      <c r="D13" s="157"/>
      <c r="E13" s="49"/>
      <c r="F13" s="143"/>
      <c r="G13" s="118"/>
      <c r="H13" s="140"/>
      <c r="I13" s="170"/>
      <c r="J13" s="113"/>
      <c r="K13" s="67" t="s">
        <v>225</v>
      </c>
      <c r="L13" s="50" t="s">
        <v>265</v>
      </c>
      <c r="M13" s="85">
        <v>1</v>
      </c>
      <c r="N13" s="116"/>
      <c r="O13" s="111"/>
      <c r="P13" s="106"/>
      <c r="Q13" s="108"/>
      <c r="R13" s="120"/>
      <c r="S13" s="157"/>
      <c r="T13" s="55"/>
      <c r="U13" s="56"/>
      <c r="V13" s="56"/>
      <c r="W13" s="57"/>
      <c r="X13" s="57"/>
      <c r="Y13" s="58"/>
      <c r="Z13" s="39"/>
      <c r="AA13" s="39"/>
      <c r="AB13" s="39"/>
      <c r="AC13" s="39"/>
      <c r="AD13" s="39"/>
      <c r="AE13" s="39"/>
      <c r="AF13" s="39"/>
      <c r="AG13" s="39"/>
      <c r="AH13" s="39"/>
      <c r="AI13" s="39"/>
      <c r="AJ13" s="39"/>
      <c r="AK13" s="39"/>
      <c r="AL13" s="39"/>
      <c r="AM13" s="39"/>
      <c r="AN13" s="39"/>
      <c r="AO13" s="39"/>
      <c r="AP13" s="39"/>
      <c r="AQ13" s="39"/>
      <c r="AR13" s="39"/>
      <c r="AS13" s="39"/>
    </row>
    <row r="14" spans="1:45" ht="37" customHeight="1">
      <c r="A14" s="157"/>
      <c r="B14" s="118"/>
      <c r="C14" s="143"/>
      <c r="D14" s="157"/>
      <c r="E14" s="49"/>
      <c r="F14" s="143"/>
      <c r="G14" s="118"/>
      <c r="H14" s="140"/>
      <c r="I14" s="170"/>
      <c r="J14" s="113"/>
      <c r="K14" s="67" t="s">
        <v>224</v>
      </c>
      <c r="L14" s="50" t="s">
        <v>264</v>
      </c>
      <c r="M14" s="81">
        <v>1</v>
      </c>
      <c r="N14" s="122">
        <f>AVERAGE(M14:M16)</f>
        <v>0.33333333333333331</v>
      </c>
      <c r="O14" s="125" t="str">
        <f>IF(N14&lt;=50,"0",IF(AND(N14&gt;=50.01,N14&lt;=75),"1",IF(N14&gt;=75.01,"2")))</f>
        <v>0</v>
      </c>
      <c r="P14" s="106"/>
      <c r="Q14" s="108"/>
      <c r="R14" s="120"/>
      <c r="S14" s="157"/>
      <c r="T14" s="55"/>
      <c r="U14" s="56"/>
      <c r="V14" s="56"/>
      <c r="W14" s="59"/>
      <c r="X14" s="59"/>
      <c r="Y14" s="58"/>
      <c r="Z14" s="39"/>
      <c r="AA14" s="39"/>
      <c r="AB14" s="39"/>
      <c r="AC14" s="39"/>
      <c r="AD14" s="39"/>
      <c r="AE14" s="39"/>
      <c r="AF14" s="39"/>
      <c r="AG14" s="39"/>
      <c r="AH14" s="39"/>
      <c r="AI14" s="39"/>
      <c r="AJ14" s="39"/>
      <c r="AK14" s="39"/>
      <c r="AL14" s="39"/>
      <c r="AM14" s="39"/>
      <c r="AN14" s="39"/>
      <c r="AO14" s="39"/>
      <c r="AP14" s="39"/>
      <c r="AQ14" s="39"/>
      <c r="AR14" s="39"/>
      <c r="AS14" s="39"/>
    </row>
    <row r="15" spans="1:45" ht="38" customHeight="1">
      <c r="A15" s="157"/>
      <c r="B15" s="118"/>
      <c r="C15" s="143"/>
      <c r="D15" s="157"/>
      <c r="E15" s="49"/>
      <c r="F15" s="143"/>
      <c r="G15" s="118"/>
      <c r="H15" s="140"/>
      <c r="I15" s="170"/>
      <c r="J15" s="113"/>
      <c r="K15" s="67" t="s">
        <v>224</v>
      </c>
      <c r="L15" s="50" t="s">
        <v>275</v>
      </c>
      <c r="M15" s="81">
        <v>0</v>
      </c>
      <c r="N15" s="123"/>
      <c r="O15" s="126"/>
      <c r="P15" s="106"/>
      <c r="Q15" s="108"/>
      <c r="R15" s="120"/>
      <c r="S15" s="157"/>
      <c r="T15" s="55"/>
      <c r="U15" s="56"/>
      <c r="V15" s="56"/>
      <c r="W15" s="59"/>
      <c r="X15" s="59"/>
      <c r="Y15" s="58"/>
      <c r="Z15" s="39"/>
      <c r="AA15" s="39"/>
      <c r="AB15" s="39"/>
      <c r="AC15" s="39"/>
      <c r="AD15" s="39"/>
      <c r="AE15" s="39"/>
      <c r="AF15" s="39"/>
      <c r="AG15" s="39"/>
      <c r="AH15" s="39"/>
      <c r="AI15" s="39"/>
      <c r="AJ15" s="39"/>
      <c r="AK15" s="39"/>
      <c r="AL15" s="39"/>
      <c r="AM15" s="39"/>
      <c r="AN15" s="39"/>
      <c r="AO15" s="39"/>
      <c r="AP15" s="39"/>
      <c r="AQ15" s="39"/>
      <c r="AR15" s="39"/>
      <c r="AS15" s="39"/>
    </row>
    <row r="16" spans="1:45" ht="20" customHeight="1">
      <c r="A16" s="158"/>
      <c r="B16" s="118"/>
      <c r="C16" s="144"/>
      <c r="D16" s="158"/>
      <c r="E16" s="49"/>
      <c r="F16" s="144"/>
      <c r="G16" s="145"/>
      <c r="H16" s="141"/>
      <c r="I16" s="171"/>
      <c r="J16" s="114"/>
      <c r="K16" s="67" t="s">
        <v>223</v>
      </c>
      <c r="L16" s="50"/>
      <c r="M16" s="81">
        <v>0</v>
      </c>
      <c r="N16" s="124"/>
      <c r="O16" s="127"/>
      <c r="P16" s="180"/>
      <c r="Q16" s="181"/>
      <c r="R16" s="121"/>
      <c r="S16" s="158"/>
      <c r="T16" s="55"/>
      <c r="U16" s="56"/>
      <c r="V16" s="56"/>
      <c r="W16" s="59"/>
      <c r="X16" s="59"/>
      <c r="Y16" s="58"/>
      <c r="Z16" s="39"/>
      <c r="AA16" s="39"/>
      <c r="AB16" s="39"/>
      <c r="AC16" s="39"/>
      <c r="AD16" s="39"/>
      <c r="AE16" s="39"/>
      <c r="AF16" s="39"/>
      <c r="AG16" s="39"/>
      <c r="AH16" s="39"/>
      <c r="AI16" s="39"/>
      <c r="AJ16" s="39"/>
      <c r="AK16" s="39"/>
      <c r="AL16" s="39"/>
      <c r="AM16" s="39"/>
      <c r="AN16" s="39"/>
      <c r="AO16" s="39"/>
      <c r="AP16" s="39"/>
      <c r="AQ16" s="39"/>
      <c r="AR16" s="39"/>
      <c r="AS16" s="39"/>
    </row>
    <row r="17" spans="1:45" ht="119">
      <c r="A17" s="136">
        <v>2</v>
      </c>
      <c r="B17" s="117" t="s">
        <v>262</v>
      </c>
      <c r="C17" s="142" t="s">
        <v>231</v>
      </c>
      <c r="D17" s="142" t="s">
        <v>289</v>
      </c>
      <c r="E17" s="49" t="s">
        <v>243</v>
      </c>
      <c r="F17" s="142" t="s">
        <v>245</v>
      </c>
      <c r="G17" s="117">
        <v>4</v>
      </c>
      <c r="H17" s="117">
        <v>5</v>
      </c>
      <c r="I17" s="119" t="str">
        <f>IF(AND(G17=1,H17=1),"Bajo",IF(AND(G17=1,H17=2),"Bajo",IF(AND(G17=1,H17=3),"Moderado",IF(AND(G17=1,H17=4),"Alto",IF(AND(G17=1,H17=5),"Extremo",IF(AND(G17=2,H17=1),"Bajo",IF(AND(G17=2,H17=2),"Bajo",IF(AND(G17=2,H17=3),"Moderado",IF(AND(G17=2,H17=4),"Alto",IF(AND(G17=2,H17=5),"Extremo",IF(AND(G17=3,H17=1),"Bajo",IF(AND(G17=3,H17=2),"Moderado",IF(AND(G17=3,H17=3),"Alto",IF(AND(G17=3,H17=4),"Extremo",IF(AND(G17=3,H17=5),"Extremo",IF(AND(G17=4,H17=1),"Moderado",IF(AND(G17=4,H17=2),"Alto",IF(AND(G17=4,H17=3),"Alto",IF(AND(G17=4,H17=4),"Extremo",IF(AND(G17=4,H17=5),"Extremo",IF(AND(G17=5,H17=1),"Alto",IF(AND(G17=5,H17=2),"Alto",IF(AND(G17=5,H17=3),"Extremo",IF(AND(G17=5,H17=4),"Extremo",IF(AND(G17=5,H17=5),"Extremo")))))))))))))))))))))))))</f>
        <v>Extremo</v>
      </c>
      <c r="J17" s="112" t="s">
        <v>34</v>
      </c>
      <c r="K17" s="67" t="s">
        <v>225</v>
      </c>
      <c r="L17" s="50" t="s">
        <v>246</v>
      </c>
      <c r="M17" s="85">
        <v>2</v>
      </c>
      <c r="N17" s="115">
        <f>AVERAGE(M17:M19)</f>
        <v>2</v>
      </c>
      <c r="O17" s="109" t="str">
        <f>IF(N17&lt;=50,"0",IF(AND(N17&gt;=50.01,N17&lt;=75),"1",IF(N17&gt;=75.01,"2")))</f>
        <v>0</v>
      </c>
      <c r="P17" s="105">
        <f>G17-O17</f>
        <v>4</v>
      </c>
      <c r="Q17" s="107">
        <f>H17-O20</f>
        <v>5</v>
      </c>
      <c r="R17" s="119" t="str">
        <f>IF(AND(P17=1,Q17=1),"Bajo",IF(AND(P17=1,Q17=2),"Bajo",IF(AND(P17=1,Q17=3),"Moderado",IF(AND(P17=1,Q17=4),"Alto",IF(AND(P17=1,Q17=5),"Extremo",IF(AND(P17=2,Q17=1),"Bajo",IF(AND(P17=2,Q17=2),"Bajo",IF(AND(P17=2,Q17=3),"Moderado",IF(AND(P17=2,Q17=4),"Alto",IF(AND(P17=2,Q17=5),"Extremo",IF(AND(P17=3,Q17=1),"Bajo",IF(AND(P17=3,Q17=2),"Moderado",IF(AND(P17=3,Q17=3),"Alto",IF(AND(P17=3,Q17=4),"Extremo",IF(AND(P17=3,Q17=5),"Extremo",IF(AND(P17=4,Q17=1),"Moderado",IF(AND(P17=4,Q17=2),"Alto",IF(AND(P17=4,Q17=3),"Alto",IF(AND(P17=4,Q17=4),"Extremo",IF(AND(P17=4,Q17=5),"Extremo",IF(AND(P17=5,Q17=1),"Alto",IF(AND(P17=5,Q17=2),"Alto",IF(AND(P17=5,Q17=3),"Extremo",IF(AND(P17=5,Q17=4),"Extremo",IF(AND(P17=5,Q17=5),"Extremo")))))))))))))))))))))))))</f>
        <v>Extremo</v>
      </c>
      <c r="S17" s="112" t="s">
        <v>34</v>
      </c>
      <c r="T17" s="55"/>
      <c r="U17" s="56"/>
      <c r="V17" s="56"/>
      <c r="W17" s="57"/>
      <c r="X17" s="57"/>
      <c r="Y17" s="58"/>
      <c r="Z17" s="39"/>
      <c r="AA17" s="39"/>
      <c r="AB17" s="39"/>
      <c r="AC17" s="39"/>
      <c r="AD17" s="39"/>
      <c r="AE17" s="39"/>
      <c r="AF17" s="39"/>
      <c r="AG17" s="39"/>
      <c r="AH17" s="39"/>
      <c r="AI17" s="39"/>
      <c r="AJ17" s="39"/>
      <c r="AK17" s="39"/>
      <c r="AL17" s="39"/>
      <c r="AM17" s="39"/>
      <c r="AN17" s="39"/>
      <c r="AO17" s="39"/>
      <c r="AP17" s="39"/>
      <c r="AQ17" s="39"/>
      <c r="AR17" s="39"/>
      <c r="AS17" s="39"/>
    </row>
    <row r="18" spans="1:45" ht="51">
      <c r="A18" s="157"/>
      <c r="B18" s="118"/>
      <c r="C18" s="143"/>
      <c r="D18" s="157"/>
      <c r="E18" s="49" t="s">
        <v>292</v>
      </c>
      <c r="F18" s="143"/>
      <c r="G18" s="140"/>
      <c r="H18" s="140"/>
      <c r="I18" s="120"/>
      <c r="J18" s="113"/>
      <c r="K18" s="67" t="s">
        <v>225</v>
      </c>
      <c r="L18" s="50" t="s">
        <v>247</v>
      </c>
      <c r="M18" s="85">
        <v>2</v>
      </c>
      <c r="N18" s="116"/>
      <c r="O18" s="110"/>
      <c r="P18" s="106"/>
      <c r="Q18" s="108"/>
      <c r="R18" s="120"/>
      <c r="S18" s="113"/>
      <c r="T18" s="55"/>
      <c r="U18" s="56"/>
      <c r="V18" s="56"/>
      <c r="W18" s="57"/>
      <c r="X18" s="57"/>
      <c r="Y18" s="58"/>
      <c r="Z18" s="39"/>
      <c r="AA18" s="39"/>
      <c r="AB18" s="39"/>
      <c r="AC18" s="39"/>
      <c r="AD18" s="39"/>
      <c r="AE18" s="39"/>
      <c r="AF18" s="39"/>
      <c r="AG18" s="39"/>
      <c r="AH18" s="39"/>
      <c r="AI18" s="39"/>
      <c r="AJ18" s="39"/>
      <c r="AK18" s="39"/>
      <c r="AL18" s="39"/>
      <c r="AM18" s="39"/>
      <c r="AN18" s="39"/>
      <c r="AO18" s="39"/>
      <c r="AP18" s="39"/>
      <c r="AQ18" s="39"/>
      <c r="AR18" s="39"/>
      <c r="AS18" s="39"/>
    </row>
    <row r="19" spans="1:45" ht="34">
      <c r="A19" s="157"/>
      <c r="B19" s="118"/>
      <c r="C19" s="143"/>
      <c r="D19" s="157"/>
      <c r="E19" s="49" t="s">
        <v>290</v>
      </c>
      <c r="F19" s="143"/>
      <c r="G19" s="140"/>
      <c r="H19" s="140"/>
      <c r="I19" s="120"/>
      <c r="J19" s="113"/>
      <c r="K19" s="67" t="s">
        <v>224</v>
      </c>
      <c r="L19" s="50" t="s">
        <v>248</v>
      </c>
      <c r="M19" s="85">
        <v>2</v>
      </c>
      <c r="N19" s="116"/>
      <c r="O19" s="111"/>
      <c r="P19" s="106"/>
      <c r="Q19" s="108"/>
      <c r="R19" s="120"/>
      <c r="S19" s="113"/>
      <c r="T19" s="55"/>
      <c r="U19" s="56"/>
      <c r="V19" s="56"/>
      <c r="W19" s="57"/>
      <c r="X19" s="57"/>
      <c r="Y19" s="58"/>
      <c r="Z19" s="39"/>
      <c r="AA19" s="39"/>
      <c r="AB19" s="39"/>
      <c r="AC19" s="39"/>
      <c r="AD19" s="39"/>
      <c r="AE19" s="39"/>
      <c r="AF19" s="39"/>
      <c r="AG19" s="39"/>
      <c r="AH19" s="39"/>
      <c r="AI19" s="39"/>
      <c r="AJ19" s="39"/>
      <c r="AK19" s="39"/>
      <c r="AL19" s="39"/>
      <c r="AM19" s="39"/>
      <c r="AN19" s="39"/>
      <c r="AO19" s="39"/>
      <c r="AP19" s="39"/>
      <c r="AQ19" s="39"/>
      <c r="AR19" s="39"/>
      <c r="AS19" s="39"/>
    </row>
    <row r="20" spans="1:45" ht="20">
      <c r="A20" s="157"/>
      <c r="B20" s="118"/>
      <c r="C20" s="143"/>
      <c r="D20" s="157"/>
      <c r="E20" s="49" t="s">
        <v>244</v>
      </c>
      <c r="F20" s="143"/>
      <c r="G20" s="140"/>
      <c r="H20" s="140"/>
      <c r="I20" s="120"/>
      <c r="J20" s="113"/>
      <c r="K20" s="67" t="s">
        <v>224</v>
      </c>
      <c r="L20" s="50"/>
      <c r="M20" s="81">
        <v>0</v>
      </c>
      <c r="N20" s="122">
        <f>AVERAGE(M20:M22)</f>
        <v>0</v>
      </c>
      <c r="O20" s="125" t="str">
        <f>IF(N20&lt;=50,"0",IF(AND(N20&gt;=50.01,N20&lt;=75),"1",IF(N20&gt;=75.01,"2")))</f>
        <v>0</v>
      </c>
      <c r="P20" s="89"/>
      <c r="Q20" s="88"/>
      <c r="R20" s="120"/>
      <c r="S20" s="113"/>
      <c r="T20" s="55"/>
      <c r="U20" s="56"/>
      <c r="V20" s="56"/>
      <c r="W20" s="59"/>
      <c r="X20" s="59"/>
      <c r="Y20" s="58"/>
      <c r="Z20" s="39"/>
      <c r="AA20" s="39"/>
      <c r="AB20" s="39"/>
      <c r="AC20" s="39"/>
      <c r="AD20" s="39"/>
      <c r="AE20" s="39"/>
      <c r="AF20" s="39"/>
      <c r="AG20" s="39"/>
      <c r="AH20" s="39"/>
      <c r="AI20" s="39"/>
      <c r="AJ20" s="39"/>
      <c r="AK20" s="39"/>
      <c r="AL20" s="39"/>
      <c r="AM20" s="39"/>
      <c r="AN20" s="39"/>
      <c r="AO20" s="39"/>
      <c r="AP20" s="39"/>
      <c r="AQ20" s="39"/>
      <c r="AR20" s="39"/>
      <c r="AS20" s="39"/>
    </row>
    <row r="21" spans="1:45" ht="20">
      <c r="A21" s="157"/>
      <c r="B21" s="118"/>
      <c r="C21" s="143"/>
      <c r="D21" s="157"/>
      <c r="E21" s="49"/>
      <c r="F21" s="143"/>
      <c r="G21" s="140"/>
      <c r="H21" s="140"/>
      <c r="I21" s="120"/>
      <c r="J21" s="113"/>
      <c r="K21" s="67" t="s">
        <v>224</v>
      </c>
      <c r="L21" s="50"/>
      <c r="M21" s="81">
        <v>0</v>
      </c>
      <c r="N21" s="123"/>
      <c r="O21" s="126"/>
      <c r="P21" s="89"/>
      <c r="Q21" s="88"/>
      <c r="R21" s="120"/>
      <c r="S21" s="113"/>
      <c r="T21" s="55"/>
      <c r="U21" s="56"/>
      <c r="V21" s="56"/>
      <c r="W21" s="59"/>
      <c r="X21" s="59"/>
      <c r="Y21" s="58"/>
      <c r="Z21" s="39"/>
      <c r="AA21" s="39"/>
      <c r="AB21" s="39"/>
      <c r="AC21" s="39"/>
      <c r="AD21" s="39"/>
      <c r="AE21" s="39"/>
      <c r="AF21" s="39"/>
      <c r="AG21" s="39"/>
      <c r="AH21" s="39"/>
      <c r="AI21" s="39"/>
      <c r="AJ21" s="39"/>
      <c r="AK21" s="39"/>
      <c r="AL21" s="39"/>
      <c r="AM21" s="39"/>
      <c r="AN21" s="39"/>
      <c r="AO21" s="39"/>
      <c r="AP21" s="39"/>
      <c r="AQ21" s="39"/>
      <c r="AR21" s="39"/>
      <c r="AS21" s="39"/>
    </row>
    <row r="22" spans="1:45" ht="20">
      <c r="A22" s="158"/>
      <c r="B22" s="118"/>
      <c r="C22" s="144"/>
      <c r="D22" s="158"/>
      <c r="E22" s="49"/>
      <c r="F22" s="144"/>
      <c r="G22" s="141"/>
      <c r="H22" s="141"/>
      <c r="I22" s="121"/>
      <c r="J22" s="114"/>
      <c r="K22" s="67" t="s">
        <v>224</v>
      </c>
      <c r="L22" s="50"/>
      <c r="M22" s="81">
        <v>0</v>
      </c>
      <c r="N22" s="124"/>
      <c r="O22" s="127"/>
      <c r="P22" s="99"/>
      <c r="Q22" s="100"/>
      <c r="R22" s="121"/>
      <c r="S22" s="114"/>
      <c r="T22" s="55"/>
      <c r="U22" s="56"/>
      <c r="V22" s="56"/>
      <c r="W22" s="59"/>
      <c r="X22" s="59"/>
      <c r="Y22" s="58"/>
      <c r="Z22" s="39"/>
      <c r="AA22" s="39"/>
      <c r="AB22" s="39"/>
      <c r="AC22" s="39"/>
      <c r="AD22" s="39"/>
      <c r="AE22" s="39"/>
      <c r="AF22" s="39"/>
      <c r="AG22" s="39"/>
      <c r="AH22" s="39"/>
      <c r="AI22" s="39"/>
      <c r="AJ22" s="39"/>
      <c r="AK22" s="39"/>
      <c r="AL22" s="39"/>
      <c r="AM22" s="39"/>
      <c r="AN22" s="39"/>
      <c r="AO22" s="39"/>
      <c r="AP22" s="39"/>
      <c r="AQ22" s="39"/>
      <c r="AR22" s="39"/>
      <c r="AS22" s="39"/>
    </row>
    <row r="23" spans="1:45" ht="51">
      <c r="A23" s="136">
        <v>3</v>
      </c>
      <c r="B23" s="117" t="s">
        <v>262</v>
      </c>
      <c r="C23" s="142" t="s">
        <v>231</v>
      </c>
      <c r="D23" s="142" t="s">
        <v>230</v>
      </c>
      <c r="E23" s="49" t="s">
        <v>249</v>
      </c>
      <c r="F23" s="142" t="s">
        <v>250</v>
      </c>
      <c r="G23" s="117">
        <v>4</v>
      </c>
      <c r="H23" s="117">
        <v>5</v>
      </c>
      <c r="I23" s="119" t="str">
        <f>IF(AND(G23=1,H23=1),"Bajo",IF(AND(G23=1,H23=2),"Bajo",IF(AND(G23=1,H23=3),"Moderado",IF(AND(G23=1,H23=4),"Alto",IF(AND(G23=1,H23=5),"Extremo",IF(AND(G23=2,H23=1),"Bajo",IF(AND(G23=2,H23=2),"Bajo",IF(AND(G23=2,H23=3),"Moderado",IF(AND(G23=2,H23=4),"Alto",IF(AND(G23=2,H23=5),"Extremo",IF(AND(G23=3,H23=1),"Bajo",IF(AND(G23=3,H23=2),"Moderado",IF(AND(G23=3,H23=3),"Alto",IF(AND(G23=3,H23=4),"Extremo",IF(AND(G23=3,H23=5),"Extremo",IF(AND(G23=4,H23=1),"Moderado",IF(AND(G23=4,H23=2),"Alto",IF(AND(G23=4,H23=3),"Alto",IF(AND(G23=4,H23=4),"Extremo",IF(AND(G23=4,H23=5),"Extremo",IF(AND(G23=5,H23=1),"Alto",IF(AND(G23=5,H23=2),"Alto",IF(AND(G23=5,H23=3),"Extremo",IF(AND(G23=5,H23=4),"Extremo",IF(AND(G23=5,H23=5),"Extremo")))))))))))))))))))))))))</f>
        <v>Extremo</v>
      </c>
      <c r="J23" s="112" t="s">
        <v>34</v>
      </c>
      <c r="K23" s="67" t="s">
        <v>225</v>
      </c>
      <c r="L23" s="50" t="s">
        <v>251</v>
      </c>
      <c r="M23" s="85">
        <v>2</v>
      </c>
      <c r="N23" s="115">
        <f>AVERAGE(M23:M25)</f>
        <v>1.3333333333333333</v>
      </c>
      <c r="O23" s="109" t="str">
        <f>IF(N23&lt;=50,"0",IF(AND(N23&gt;=50.01,N23&lt;=75),"1",IF(N23&gt;=75.01,"2")))</f>
        <v>0</v>
      </c>
      <c r="P23" s="105">
        <f>G23-O23</f>
        <v>4</v>
      </c>
      <c r="Q23" s="107">
        <f>H23-O26</f>
        <v>5</v>
      </c>
      <c r="R23" s="119" t="str">
        <f>IF(AND(P23=1,Q23=1),"Bajo",IF(AND(P23=1,Q23=2),"Bajo",IF(AND(P23=1,Q23=3),"Moderado",IF(AND(P23=1,Q23=4),"Alto",IF(AND(P23=1,Q23=5),"Extremo",IF(AND(P23=2,Q23=1),"Bajo",IF(AND(P23=2,Q23=2),"Bajo",IF(AND(P23=2,Q23=3),"Moderado",IF(AND(P23=2,Q23=4),"Alto",IF(AND(P23=2,Q23=5),"Extremo",IF(AND(P23=3,Q23=1),"Bajo",IF(AND(P23=3,Q23=2),"Moderado",IF(AND(P23=3,Q23=3),"Alto",IF(AND(P23=3,Q23=4),"Extremo",IF(AND(P23=3,Q23=5),"Extremo",IF(AND(P23=4,Q23=1),"Moderado",IF(AND(P23=4,Q23=2),"Alto",IF(AND(P23=4,Q23=3),"Alto",IF(AND(P23=4,Q23=4),"Extremo",IF(AND(P23=4,Q23=5),"Extremo",IF(AND(P23=5,Q23=1),"Alto",IF(AND(P23=5,Q23=2),"Alto",IF(AND(P23=5,Q23=3),"Extremo",IF(AND(P23=5,Q23=4),"Extremo",IF(AND(P23=5,Q23=5),"Extremo")))))))))))))))))))))))))</f>
        <v>Extremo</v>
      </c>
      <c r="S23" s="112" t="s">
        <v>34</v>
      </c>
      <c r="T23" s="55"/>
      <c r="U23" s="56"/>
      <c r="V23" s="56"/>
      <c r="W23" s="57"/>
      <c r="X23" s="57"/>
      <c r="Y23" s="58"/>
      <c r="Z23" s="39"/>
      <c r="AA23" s="39"/>
      <c r="AB23" s="39"/>
      <c r="AC23" s="39"/>
      <c r="AD23" s="39"/>
      <c r="AE23" s="39"/>
      <c r="AF23" s="39"/>
      <c r="AG23" s="39"/>
      <c r="AH23" s="39"/>
      <c r="AI23" s="39"/>
      <c r="AJ23" s="39"/>
      <c r="AK23" s="39"/>
      <c r="AL23" s="39"/>
      <c r="AM23" s="39"/>
      <c r="AN23" s="39"/>
      <c r="AO23" s="39"/>
      <c r="AP23" s="39"/>
      <c r="AQ23" s="39"/>
      <c r="AR23" s="39"/>
      <c r="AS23" s="39"/>
    </row>
    <row r="24" spans="1:45" ht="51">
      <c r="A24" s="157"/>
      <c r="B24" s="118"/>
      <c r="C24" s="143"/>
      <c r="D24" s="157"/>
      <c r="E24" s="49" t="s">
        <v>291</v>
      </c>
      <c r="F24" s="143"/>
      <c r="G24" s="140"/>
      <c r="H24" s="140"/>
      <c r="I24" s="120"/>
      <c r="J24" s="113"/>
      <c r="K24" s="67" t="s">
        <v>224</v>
      </c>
      <c r="L24" s="50" t="s">
        <v>252</v>
      </c>
      <c r="M24" s="85">
        <v>2</v>
      </c>
      <c r="N24" s="116"/>
      <c r="O24" s="110"/>
      <c r="P24" s="106"/>
      <c r="Q24" s="108"/>
      <c r="R24" s="120"/>
      <c r="S24" s="113"/>
      <c r="T24" s="55"/>
      <c r="U24" s="56"/>
      <c r="V24" s="56"/>
      <c r="W24" s="57"/>
      <c r="X24" s="57"/>
      <c r="Y24" s="58"/>
      <c r="Z24" s="39"/>
      <c r="AA24" s="39"/>
      <c r="AB24" s="39"/>
      <c r="AC24" s="39"/>
      <c r="AD24" s="39"/>
      <c r="AE24" s="39"/>
      <c r="AF24" s="39"/>
      <c r="AG24" s="39"/>
      <c r="AH24" s="39"/>
      <c r="AI24" s="39"/>
      <c r="AJ24" s="39"/>
      <c r="AK24" s="39"/>
      <c r="AL24" s="39"/>
      <c r="AM24" s="39"/>
      <c r="AN24" s="39"/>
      <c r="AO24" s="39"/>
      <c r="AP24" s="39"/>
      <c r="AQ24" s="39"/>
      <c r="AR24" s="39"/>
      <c r="AS24" s="39"/>
    </row>
    <row r="25" spans="1:45" ht="21" customHeight="1">
      <c r="A25" s="157"/>
      <c r="B25" s="118"/>
      <c r="C25" s="143"/>
      <c r="D25" s="157"/>
      <c r="E25" s="49"/>
      <c r="F25" s="143"/>
      <c r="G25" s="140"/>
      <c r="H25" s="140"/>
      <c r="I25" s="120"/>
      <c r="J25" s="113"/>
      <c r="K25" s="67" t="s">
        <v>224</v>
      </c>
      <c r="L25" s="50"/>
      <c r="M25" s="85">
        <v>0</v>
      </c>
      <c r="N25" s="116"/>
      <c r="O25" s="111"/>
      <c r="P25" s="106"/>
      <c r="Q25" s="108"/>
      <c r="R25" s="120"/>
      <c r="S25" s="113"/>
      <c r="T25" s="55"/>
      <c r="U25" s="56"/>
      <c r="V25" s="56"/>
      <c r="W25" s="57"/>
      <c r="X25" s="57"/>
      <c r="Y25" s="58"/>
      <c r="Z25" s="39"/>
      <c r="AA25" s="39"/>
      <c r="AB25" s="39"/>
      <c r="AC25" s="39"/>
      <c r="AD25" s="39"/>
      <c r="AE25" s="39"/>
      <c r="AF25" s="39"/>
      <c r="AG25" s="39"/>
      <c r="AH25" s="39"/>
      <c r="AI25" s="39"/>
      <c r="AJ25" s="39"/>
      <c r="AK25" s="39"/>
      <c r="AL25" s="39"/>
      <c r="AM25" s="39"/>
      <c r="AN25" s="39"/>
      <c r="AO25" s="39"/>
      <c r="AP25" s="39"/>
      <c r="AQ25" s="39"/>
      <c r="AR25" s="39"/>
      <c r="AS25" s="39"/>
    </row>
    <row r="26" spans="1:45" ht="20">
      <c r="A26" s="157"/>
      <c r="B26" s="118"/>
      <c r="C26" s="143"/>
      <c r="D26" s="157"/>
      <c r="E26" s="49"/>
      <c r="F26" s="143"/>
      <c r="G26" s="140"/>
      <c r="H26" s="140"/>
      <c r="I26" s="120"/>
      <c r="J26" s="113"/>
      <c r="K26" s="67" t="s">
        <v>224</v>
      </c>
      <c r="L26" s="50"/>
      <c r="M26" s="81">
        <v>0</v>
      </c>
      <c r="N26" s="122">
        <f>AVERAGE(M26:M28)</f>
        <v>0</v>
      </c>
      <c r="O26" s="125" t="str">
        <f>IF(N26&lt;=50,"0",IF(AND(N26&gt;=50.01,N26&lt;=75),"1",IF(N26&gt;=75.01,"2")))</f>
        <v>0</v>
      </c>
      <c r="P26" s="89"/>
      <c r="Q26" s="88"/>
      <c r="R26" s="120"/>
      <c r="S26" s="113"/>
      <c r="T26" s="55"/>
      <c r="U26" s="56"/>
      <c r="V26" s="56"/>
      <c r="W26" s="59"/>
      <c r="X26" s="59"/>
      <c r="Y26" s="58"/>
      <c r="Z26" s="39"/>
      <c r="AA26" s="39"/>
      <c r="AB26" s="39"/>
      <c r="AC26" s="39"/>
      <c r="AD26" s="39"/>
      <c r="AE26" s="39"/>
      <c r="AF26" s="39"/>
      <c r="AG26" s="39"/>
      <c r="AH26" s="39"/>
      <c r="AI26" s="39"/>
      <c r="AJ26" s="39"/>
      <c r="AK26" s="39"/>
      <c r="AL26" s="39"/>
      <c r="AM26" s="39"/>
      <c r="AN26" s="39"/>
      <c r="AO26" s="39"/>
      <c r="AP26" s="39"/>
      <c r="AQ26" s="39"/>
      <c r="AR26" s="39"/>
      <c r="AS26" s="39"/>
    </row>
    <row r="27" spans="1:45" ht="20">
      <c r="A27" s="157"/>
      <c r="B27" s="118"/>
      <c r="C27" s="143"/>
      <c r="D27" s="157"/>
      <c r="E27" s="49"/>
      <c r="F27" s="143"/>
      <c r="G27" s="140"/>
      <c r="H27" s="140"/>
      <c r="I27" s="120"/>
      <c r="J27" s="113"/>
      <c r="K27" s="67" t="s">
        <v>224</v>
      </c>
      <c r="L27" s="50"/>
      <c r="M27" s="81">
        <v>0</v>
      </c>
      <c r="N27" s="123"/>
      <c r="O27" s="126"/>
      <c r="P27" s="89"/>
      <c r="Q27" s="88"/>
      <c r="R27" s="120"/>
      <c r="S27" s="113"/>
      <c r="T27" s="55"/>
      <c r="U27" s="56"/>
      <c r="V27" s="56"/>
      <c r="W27" s="59"/>
      <c r="X27" s="59"/>
      <c r="Y27" s="58"/>
      <c r="Z27" s="39"/>
      <c r="AA27" s="39"/>
      <c r="AB27" s="39"/>
      <c r="AC27" s="39"/>
      <c r="AD27" s="39"/>
      <c r="AE27" s="39"/>
      <c r="AF27" s="39"/>
      <c r="AG27" s="39"/>
      <c r="AH27" s="39"/>
      <c r="AI27" s="39"/>
      <c r="AJ27" s="39"/>
      <c r="AK27" s="39"/>
      <c r="AL27" s="39"/>
      <c r="AM27" s="39"/>
      <c r="AN27" s="39"/>
      <c r="AO27" s="39"/>
      <c r="AP27" s="39"/>
      <c r="AQ27" s="39"/>
      <c r="AR27" s="39"/>
      <c r="AS27" s="39"/>
    </row>
    <row r="28" spans="1:45" ht="20">
      <c r="A28" s="158"/>
      <c r="B28" s="118"/>
      <c r="C28" s="144"/>
      <c r="D28" s="158"/>
      <c r="E28" s="49"/>
      <c r="F28" s="144"/>
      <c r="G28" s="141"/>
      <c r="H28" s="141"/>
      <c r="I28" s="121"/>
      <c r="J28" s="114"/>
      <c r="K28" s="67" t="s">
        <v>224</v>
      </c>
      <c r="L28" s="50"/>
      <c r="M28" s="81">
        <v>0</v>
      </c>
      <c r="N28" s="124"/>
      <c r="O28" s="127"/>
      <c r="P28" s="99"/>
      <c r="Q28" s="100"/>
      <c r="R28" s="121"/>
      <c r="S28" s="114"/>
      <c r="T28" s="55"/>
      <c r="U28" s="56"/>
      <c r="V28" s="56"/>
      <c r="W28" s="59"/>
      <c r="X28" s="59"/>
      <c r="Y28" s="58"/>
      <c r="Z28" s="39"/>
      <c r="AA28" s="39"/>
      <c r="AB28" s="39"/>
      <c r="AC28" s="39"/>
      <c r="AD28" s="39"/>
      <c r="AE28" s="39"/>
      <c r="AF28" s="39"/>
      <c r="AG28" s="39"/>
      <c r="AH28" s="39"/>
      <c r="AI28" s="39"/>
      <c r="AJ28" s="39"/>
      <c r="AK28" s="39"/>
      <c r="AL28" s="39"/>
      <c r="AM28" s="39"/>
      <c r="AN28" s="39"/>
      <c r="AO28" s="39"/>
      <c r="AP28" s="39"/>
      <c r="AQ28" s="39"/>
      <c r="AR28" s="39"/>
      <c r="AS28" s="39"/>
    </row>
    <row r="29" spans="1:45" ht="62" customHeight="1">
      <c r="A29" s="136">
        <v>4</v>
      </c>
      <c r="B29" s="117" t="s">
        <v>262</v>
      </c>
      <c r="C29" s="142" t="s">
        <v>231</v>
      </c>
      <c r="D29" s="142" t="s">
        <v>238</v>
      </c>
      <c r="E29" s="50" t="s">
        <v>239</v>
      </c>
      <c r="F29" s="142" t="s">
        <v>253</v>
      </c>
      <c r="G29" s="117">
        <v>3</v>
      </c>
      <c r="H29" s="117">
        <v>5</v>
      </c>
      <c r="I29" s="119" t="str">
        <f>IF(AND(G29=1,H29=1),"Bajo",IF(AND(G29=1,H29=2),"Bajo",IF(AND(G29=1,H29=3),"Moderado",IF(AND(G29=1,H29=4),"Alto",IF(AND(G29=1,H29=5),"Extremo",IF(AND(G29=2,H29=1),"Bajo",IF(AND(G29=2,H29=2),"Bajo",IF(AND(G29=2,H29=3),"Moderado",IF(AND(G29=2,H29=4),"Alto",IF(AND(G29=2,H29=5),"Extremo",IF(AND(G29=3,H29=1),"Bajo",IF(AND(G29=3,H29=2),"Moderado",IF(AND(G29=3,H29=3),"Alto",IF(AND(G29=3,H29=4),"Extremo",IF(AND(G29=3,H29=5),"Extremo",IF(AND(G29=4,H29=1),"Moderado",IF(AND(G29=4,H29=2),"Alto",IF(AND(G29=4,H29=3),"Alto",IF(AND(G29=4,H29=4),"Extremo",IF(AND(G29=4,H29=5),"Extremo",IF(AND(G29=5,H29=1),"Alto",IF(AND(G29=5,H29=2),"Alto",IF(AND(G29=5,H29=3),"Extremo",IF(AND(G29=5,H29=4),"Extremo",IF(AND(G29=5,H29=5),"Extremo")))))))))))))))))))))))))</f>
        <v>Extremo</v>
      </c>
      <c r="J29" s="112" t="s">
        <v>256</v>
      </c>
      <c r="K29" s="67" t="s">
        <v>225</v>
      </c>
      <c r="L29" s="50" t="s">
        <v>254</v>
      </c>
      <c r="M29" s="86">
        <v>2</v>
      </c>
      <c r="N29" s="115">
        <f>AVERAGE(M29:M31)</f>
        <v>0.66666666666666663</v>
      </c>
      <c r="O29" s="109" t="str">
        <f>IF(N29&lt;=50,"0",IF(AND(N29&gt;=50.01,N29&lt;=75),"1",IF(N29&gt;=75.01,"2")))</f>
        <v>0</v>
      </c>
      <c r="P29" s="101">
        <f>G29-O29</f>
        <v>3</v>
      </c>
      <c r="Q29" s="102">
        <f>H29-O32</f>
        <v>5</v>
      </c>
      <c r="R29" s="119" t="str">
        <f>IF(AND(P29=1,Q29=1),"Bajo",IF(AND(P29=1,Q29=2),"Bajo",IF(AND(P29=1,Q29=3),"Moderado",IF(AND(P29=1,Q29=4),"Alto",IF(AND(P29=1,Q29=5),"Extremo",IF(AND(P29=2,Q29=1),"Bajo",IF(AND(P29=2,Q29=2),"Bajo",IF(AND(P29=2,Q29=3),"Moderado",IF(AND(P29=2,Q29=4),"Alto",IF(AND(P29=2,Q29=5),"Extremo",IF(AND(P29=3,Q29=1),"Bajo",IF(AND(P29=3,Q29=2),"Moderado",IF(AND(P29=3,Q29=3),"Alto",IF(AND(P29=3,Q29=4),"Extremo",IF(AND(P29=3,Q29=5),"Extremo",IF(AND(P29=4,Q29=1),"Moderado",IF(AND(P29=4,Q29=2),"Alto",IF(AND(P29=4,Q29=3),"Alto",IF(AND(P29=4,Q29=4),"Extremo",IF(AND(P29=4,Q29=5),"Extremo",IF(AND(P29=5,Q29=1),"Alto",IF(AND(P29=5,Q29=2),"Alto",IF(AND(P29=5,Q29=3),"Extremo",IF(AND(P29=5,Q29=4),"Extremo",IF(AND(P29=5,Q29=5),"Extremo")))))))))))))))))))))))))</f>
        <v>Extremo</v>
      </c>
      <c r="S29" s="156" t="s">
        <v>256</v>
      </c>
      <c r="T29" s="60"/>
      <c r="U29" s="56"/>
      <c r="V29" s="56"/>
      <c r="W29" s="62"/>
      <c r="X29" s="61"/>
      <c r="Y29" s="58"/>
      <c r="Z29" s="39"/>
      <c r="AA29" s="39"/>
      <c r="AB29" s="39"/>
      <c r="AC29" s="39"/>
      <c r="AD29" s="39"/>
      <c r="AE29" s="39"/>
      <c r="AF29" s="39"/>
      <c r="AG29" s="39"/>
      <c r="AH29" s="39"/>
      <c r="AI29" s="39"/>
      <c r="AJ29" s="39"/>
      <c r="AK29" s="39"/>
      <c r="AL29" s="39"/>
      <c r="AM29" s="39"/>
      <c r="AN29" s="39"/>
      <c r="AO29" s="39"/>
      <c r="AP29" s="39"/>
      <c r="AQ29" s="39"/>
      <c r="AR29" s="39"/>
      <c r="AS29" s="39"/>
    </row>
    <row r="30" spans="1:45" ht="34">
      <c r="A30" s="137"/>
      <c r="B30" s="118"/>
      <c r="C30" s="143"/>
      <c r="D30" s="143"/>
      <c r="E30" s="51" t="s">
        <v>241</v>
      </c>
      <c r="F30" s="143"/>
      <c r="G30" s="118"/>
      <c r="H30" s="118"/>
      <c r="I30" s="120"/>
      <c r="J30" s="113"/>
      <c r="K30" s="67" t="s">
        <v>224</v>
      </c>
      <c r="L30" s="50" t="s">
        <v>255</v>
      </c>
      <c r="M30" s="87">
        <v>0</v>
      </c>
      <c r="N30" s="116"/>
      <c r="O30" s="110"/>
      <c r="P30" s="89"/>
      <c r="Q30" s="88"/>
      <c r="R30" s="120"/>
      <c r="S30" s="157"/>
      <c r="T30" s="63"/>
      <c r="U30" s="56"/>
      <c r="V30" s="56"/>
      <c r="W30" s="65"/>
      <c r="X30" s="64"/>
      <c r="Y30" s="58"/>
      <c r="Z30" s="39"/>
      <c r="AA30" s="39"/>
      <c r="AB30" s="39"/>
      <c r="AC30" s="39"/>
      <c r="AD30" s="39"/>
      <c r="AE30" s="39"/>
      <c r="AF30" s="39"/>
      <c r="AG30" s="39"/>
      <c r="AH30" s="39"/>
      <c r="AI30" s="39"/>
      <c r="AJ30" s="39"/>
      <c r="AK30" s="39"/>
      <c r="AL30" s="39"/>
      <c r="AM30" s="39"/>
      <c r="AN30" s="39"/>
      <c r="AO30" s="39"/>
      <c r="AP30" s="39"/>
      <c r="AQ30" s="39"/>
      <c r="AR30" s="39"/>
      <c r="AS30" s="39"/>
    </row>
    <row r="31" spans="1:45" ht="20">
      <c r="A31" s="137"/>
      <c r="B31" s="118"/>
      <c r="C31" s="143"/>
      <c r="D31" s="143"/>
      <c r="E31" s="51"/>
      <c r="F31" s="143"/>
      <c r="G31" s="118"/>
      <c r="H31" s="118"/>
      <c r="I31" s="120"/>
      <c r="J31" s="113"/>
      <c r="K31" s="67" t="s">
        <v>223</v>
      </c>
      <c r="L31" s="51"/>
      <c r="M31" s="87">
        <v>0</v>
      </c>
      <c r="N31" s="116"/>
      <c r="O31" s="111"/>
      <c r="P31" s="89"/>
      <c r="Q31" s="88"/>
      <c r="R31" s="120"/>
      <c r="S31" s="157"/>
      <c r="T31" s="63"/>
      <c r="U31" s="56"/>
      <c r="V31" s="56"/>
      <c r="W31" s="65"/>
      <c r="X31" s="64"/>
      <c r="Y31" s="58"/>
      <c r="Z31" s="39"/>
      <c r="AA31" s="39"/>
      <c r="AB31" s="39"/>
      <c r="AC31" s="39"/>
      <c r="AD31" s="39"/>
      <c r="AE31" s="39"/>
      <c r="AF31" s="39"/>
      <c r="AG31" s="39"/>
      <c r="AH31" s="39"/>
      <c r="AI31" s="39"/>
      <c r="AJ31" s="39"/>
      <c r="AK31" s="39"/>
      <c r="AL31" s="39"/>
      <c r="AM31" s="39"/>
      <c r="AN31" s="39"/>
      <c r="AO31" s="39"/>
      <c r="AP31" s="39"/>
      <c r="AQ31" s="39"/>
      <c r="AR31" s="39"/>
      <c r="AS31" s="39"/>
    </row>
    <row r="32" spans="1:45" ht="20">
      <c r="A32" s="137"/>
      <c r="B32" s="118"/>
      <c r="C32" s="143"/>
      <c r="D32" s="143"/>
      <c r="E32" s="51"/>
      <c r="F32" s="143"/>
      <c r="G32" s="118"/>
      <c r="H32" s="118"/>
      <c r="I32" s="120"/>
      <c r="J32" s="113"/>
      <c r="K32" s="67" t="s">
        <v>223</v>
      </c>
      <c r="L32" s="51"/>
      <c r="M32" s="82">
        <v>0</v>
      </c>
      <c r="N32" s="122">
        <f>AVERAGE(M32:M34)</f>
        <v>0</v>
      </c>
      <c r="O32" s="125" t="str">
        <f>IF(N32&lt;=50,"0",IF(AND(N32&gt;=50.01,N32&lt;=75),"1",IF(N32&gt;=75.01,"2")))</f>
        <v>0</v>
      </c>
      <c r="P32" s="89"/>
      <c r="Q32" s="88"/>
      <c r="R32" s="120"/>
      <c r="S32" s="157"/>
      <c r="T32" s="63"/>
      <c r="U32" s="56"/>
      <c r="V32" s="56"/>
      <c r="W32" s="66"/>
      <c r="X32" s="64"/>
      <c r="Y32" s="58"/>
      <c r="Z32" s="39"/>
      <c r="AA32" s="39"/>
      <c r="AB32" s="39"/>
      <c r="AC32" s="39"/>
      <c r="AD32" s="39"/>
      <c r="AE32" s="39"/>
      <c r="AF32" s="39"/>
      <c r="AG32" s="39"/>
      <c r="AH32" s="39"/>
      <c r="AI32" s="39"/>
      <c r="AJ32" s="39"/>
      <c r="AK32" s="39"/>
      <c r="AL32" s="39"/>
      <c r="AM32" s="39"/>
      <c r="AN32" s="39"/>
      <c r="AO32" s="39"/>
      <c r="AP32" s="39"/>
      <c r="AQ32" s="39"/>
      <c r="AR32" s="39"/>
      <c r="AS32" s="39"/>
    </row>
    <row r="33" spans="1:45" ht="20">
      <c r="A33" s="137"/>
      <c r="B33" s="118"/>
      <c r="C33" s="143"/>
      <c r="D33" s="143"/>
      <c r="E33" s="51"/>
      <c r="F33" s="143"/>
      <c r="G33" s="118"/>
      <c r="H33" s="118"/>
      <c r="I33" s="120"/>
      <c r="J33" s="113"/>
      <c r="K33" s="67" t="s">
        <v>223</v>
      </c>
      <c r="L33" s="51"/>
      <c r="M33" s="82">
        <v>0</v>
      </c>
      <c r="N33" s="123"/>
      <c r="O33" s="126"/>
      <c r="P33" s="89"/>
      <c r="Q33" s="88"/>
      <c r="R33" s="120"/>
      <c r="S33" s="157"/>
      <c r="T33" s="63"/>
      <c r="U33" s="56"/>
      <c r="V33" s="56"/>
      <c r="W33" s="66"/>
      <c r="X33" s="64"/>
      <c r="Y33" s="58"/>
      <c r="Z33" s="39"/>
      <c r="AA33" s="39"/>
      <c r="AB33" s="39"/>
      <c r="AC33" s="39"/>
      <c r="AD33" s="39"/>
      <c r="AE33" s="39"/>
      <c r="AF33" s="39"/>
      <c r="AG33" s="39"/>
      <c r="AH33" s="39"/>
      <c r="AI33" s="39"/>
      <c r="AJ33" s="39"/>
      <c r="AK33" s="39"/>
      <c r="AL33" s="39"/>
      <c r="AM33" s="39"/>
      <c r="AN33" s="39"/>
      <c r="AO33" s="39"/>
      <c r="AP33" s="39"/>
      <c r="AQ33" s="39"/>
      <c r="AR33" s="39"/>
      <c r="AS33" s="39"/>
    </row>
    <row r="34" spans="1:45" ht="20">
      <c r="A34" s="138"/>
      <c r="B34" s="118"/>
      <c r="C34" s="144"/>
      <c r="D34" s="144"/>
      <c r="E34" s="51"/>
      <c r="F34" s="144"/>
      <c r="G34" s="145"/>
      <c r="H34" s="145"/>
      <c r="I34" s="121"/>
      <c r="J34" s="114"/>
      <c r="K34" s="67" t="s">
        <v>223</v>
      </c>
      <c r="L34" s="51"/>
      <c r="M34" s="82">
        <v>0</v>
      </c>
      <c r="N34" s="124"/>
      <c r="O34" s="127"/>
      <c r="P34" s="99"/>
      <c r="Q34" s="100"/>
      <c r="R34" s="121"/>
      <c r="S34" s="158"/>
      <c r="T34" s="63"/>
      <c r="U34" s="56"/>
      <c r="V34" s="56"/>
      <c r="W34" s="66"/>
      <c r="X34" s="64"/>
      <c r="Y34" s="58"/>
      <c r="Z34" s="39"/>
      <c r="AA34" s="39"/>
      <c r="AB34" s="39"/>
      <c r="AC34" s="39"/>
      <c r="AD34" s="39"/>
      <c r="AE34" s="39"/>
      <c r="AF34" s="39"/>
      <c r="AG34" s="39"/>
      <c r="AH34" s="39"/>
      <c r="AI34" s="39"/>
      <c r="AJ34" s="39"/>
      <c r="AK34" s="39"/>
      <c r="AL34" s="39"/>
      <c r="AM34" s="39"/>
      <c r="AN34" s="39"/>
      <c r="AO34" s="39"/>
      <c r="AP34" s="39"/>
      <c r="AQ34" s="39"/>
      <c r="AR34" s="39"/>
      <c r="AS34" s="39"/>
    </row>
    <row r="35" spans="1:45" ht="61" customHeight="1">
      <c r="A35" s="136">
        <v>5</v>
      </c>
      <c r="B35" s="117" t="s">
        <v>228</v>
      </c>
      <c r="C35" s="142" t="s">
        <v>231</v>
      </c>
      <c r="D35" s="142" t="s">
        <v>240</v>
      </c>
      <c r="E35" s="50" t="s">
        <v>239</v>
      </c>
      <c r="F35" s="142" t="s">
        <v>282</v>
      </c>
      <c r="G35" s="117">
        <v>5</v>
      </c>
      <c r="H35" s="117">
        <v>5</v>
      </c>
      <c r="I35" s="119" t="str">
        <f>IF(AND(G35=1,H35=1),"Bajo",IF(AND(G35=1,H35=2),"Bajo",IF(AND(G35=1,H35=3),"Moderado",IF(AND(G35=1,H35=4),"Alto",IF(AND(G35=1,H35=5),"Extremo",IF(AND(G35=2,H35=1),"Bajo",IF(AND(G35=2,H35=2),"Bajo",IF(AND(G35=2,H35=3),"Moderado",IF(AND(G35=2,H35=4),"Alto",IF(AND(G35=2,H35=5),"Extremo",IF(AND(G35=3,H35=1),"Bajo",IF(AND(G35=3,H35=2),"Moderado",IF(AND(G35=3,H35=3),"Alto",IF(AND(G35=3,H35=4),"Extremo",IF(AND(G35=3,H35=5),"Extremo",IF(AND(G35=4,H35=1),"Moderado",IF(AND(G35=4,H35=2),"Alto",IF(AND(G35=4,H35=3),"Alto",IF(AND(G35=4,H35=4),"Extremo",IF(AND(G35=4,H35=5),"Extremo",IF(AND(G35=5,H35=1),"Alto",IF(AND(G35=5,H35=2),"Alto",IF(AND(G35=5,H35=3),"Extremo",IF(AND(G35=5,H35=4),"Extremo",IF(AND(G35=5,H35=5),"Extremo")))))))))))))))))))))))))</f>
        <v>Extremo</v>
      </c>
      <c r="J35" s="112" t="s">
        <v>256</v>
      </c>
      <c r="K35" s="67" t="s">
        <v>225</v>
      </c>
      <c r="L35" s="50" t="s">
        <v>284</v>
      </c>
      <c r="M35" s="86">
        <v>0</v>
      </c>
      <c r="N35" s="115">
        <f>AVERAGE(M35:M37)</f>
        <v>0</v>
      </c>
      <c r="O35" s="109" t="str">
        <f>IF(N35&lt;=50,"0",IF(AND(N35&gt;=50.01,N35&lt;=75),"1",IF(N35&gt;=75.01,"2")))</f>
        <v>0</v>
      </c>
      <c r="P35" s="101">
        <f>G35-O35</f>
        <v>5</v>
      </c>
      <c r="Q35" s="102">
        <f>H35-O38</f>
        <v>5</v>
      </c>
      <c r="R35" s="119" t="str">
        <f>IF(AND(P35=1,Q35=1),"Bajo",IF(AND(P35=1,Q35=2),"Bajo",IF(AND(P35=1,Q35=3),"Moderado",IF(AND(P35=1,Q35=4),"Alto",IF(AND(P35=1,Q35=5),"Extremo",IF(AND(P35=2,Q35=1),"Bajo",IF(AND(P35=2,Q35=2),"Bajo",IF(AND(P35=2,Q35=3),"Moderado",IF(AND(P35=2,Q35=4),"Alto",IF(AND(P35=2,Q35=5),"Extremo",IF(AND(P35=3,Q35=1),"Bajo",IF(AND(P35=3,Q35=2),"Moderado",IF(AND(P35=3,Q35=3),"Alto",IF(AND(P35=3,Q35=4),"Extremo",IF(AND(P35=3,Q35=5),"Extremo",IF(AND(P35=4,Q35=1),"Moderado",IF(AND(P35=4,Q35=2),"Alto",IF(AND(P35=4,Q35=3),"Alto",IF(AND(P35=4,Q35=4),"Extremo",IF(AND(P35=4,Q35=5),"Extremo",IF(AND(P35=5,Q35=1),"Alto",IF(AND(P35=5,Q35=2),"Alto",IF(AND(P35=5,Q35=3),"Extremo",IF(AND(P35=5,Q35=4),"Extremo",IF(AND(P35=5,Q35=5),"Extremo")))))))))))))))))))))))))</f>
        <v>Extremo</v>
      </c>
      <c r="S35" s="156" t="s">
        <v>256</v>
      </c>
      <c r="T35" s="60"/>
      <c r="U35" s="56"/>
      <c r="V35" s="56"/>
      <c r="W35" s="62"/>
      <c r="X35" s="61"/>
      <c r="Y35" s="58"/>
      <c r="Z35" s="39"/>
      <c r="AA35" s="39"/>
      <c r="AB35" s="39"/>
      <c r="AC35" s="39"/>
      <c r="AD35" s="39"/>
      <c r="AE35" s="39"/>
      <c r="AF35" s="39"/>
      <c r="AG35" s="39"/>
      <c r="AH35" s="39"/>
      <c r="AI35" s="39"/>
      <c r="AJ35" s="39"/>
      <c r="AK35" s="39"/>
      <c r="AL35" s="39"/>
      <c r="AM35" s="39"/>
      <c r="AN35" s="39"/>
      <c r="AO35" s="39"/>
      <c r="AP35" s="39"/>
      <c r="AQ35" s="39"/>
      <c r="AR35" s="39"/>
      <c r="AS35" s="39"/>
    </row>
    <row r="36" spans="1:45" ht="51">
      <c r="A36" s="157"/>
      <c r="B36" s="164"/>
      <c r="C36" s="143"/>
      <c r="D36" s="143"/>
      <c r="E36" s="51" t="s">
        <v>242</v>
      </c>
      <c r="F36" s="143"/>
      <c r="G36" s="118"/>
      <c r="H36" s="118"/>
      <c r="I36" s="120"/>
      <c r="J36" s="113"/>
      <c r="K36" s="67" t="s">
        <v>225</v>
      </c>
      <c r="L36" s="51" t="s">
        <v>285</v>
      </c>
      <c r="M36" s="87">
        <v>0</v>
      </c>
      <c r="N36" s="116"/>
      <c r="O36" s="110"/>
      <c r="P36" s="89"/>
      <c r="Q36" s="88"/>
      <c r="R36" s="120"/>
      <c r="S36" s="157"/>
      <c r="T36" s="63"/>
      <c r="U36" s="56"/>
      <c r="V36" s="56"/>
      <c r="W36" s="65"/>
      <c r="X36" s="64"/>
      <c r="Y36" s="58"/>
      <c r="Z36" s="39"/>
      <c r="AA36" s="39"/>
      <c r="AB36" s="39"/>
      <c r="AC36" s="39"/>
      <c r="AD36" s="39"/>
      <c r="AE36" s="39"/>
      <c r="AF36" s="39"/>
      <c r="AG36" s="39"/>
      <c r="AH36" s="39"/>
      <c r="AI36" s="39"/>
      <c r="AJ36" s="39"/>
      <c r="AK36" s="39"/>
      <c r="AL36" s="39"/>
      <c r="AM36" s="39"/>
      <c r="AN36" s="39"/>
      <c r="AO36" s="39"/>
      <c r="AP36" s="39"/>
      <c r="AQ36" s="39"/>
      <c r="AR36" s="39"/>
      <c r="AS36" s="39"/>
    </row>
    <row r="37" spans="1:45" ht="34">
      <c r="A37" s="157"/>
      <c r="B37" s="164"/>
      <c r="C37" s="143"/>
      <c r="D37" s="143"/>
      <c r="E37" s="51" t="s">
        <v>277</v>
      </c>
      <c r="F37" s="143"/>
      <c r="G37" s="118"/>
      <c r="H37" s="118"/>
      <c r="I37" s="120"/>
      <c r="J37" s="113"/>
      <c r="K37" s="67" t="s">
        <v>225</v>
      </c>
      <c r="L37" s="50" t="s">
        <v>286</v>
      </c>
      <c r="M37" s="87">
        <v>0</v>
      </c>
      <c r="N37" s="116"/>
      <c r="O37" s="111"/>
      <c r="P37" s="89"/>
      <c r="Q37" s="88"/>
      <c r="R37" s="120"/>
      <c r="S37" s="157"/>
      <c r="T37" s="63"/>
      <c r="U37" s="56"/>
      <c r="V37" s="56"/>
      <c r="W37" s="65"/>
      <c r="X37" s="64"/>
      <c r="Y37" s="58"/>
      <c r="Z37" s="39"/>
      <c r="AA37" s="39"/>
      <c r="AB37" s="39"/>
      <c r="AC37" s="39"/>
      <c r="AD37" s="39"/>
      <c r="AE37" s="39"/>
      <c r="AF37" s="39"/>
      <c r="AG37" s="39"/>
      <c r="AH37" s="39"/>
      <c r="AI37" s="39"/>
      <c r="AJ37" s="39"/>
      <c r="AK37" s="39"/>
      <c r="AL37" s="39"/>
      <c r="AM37" s="39"/>
      <c r="AN37" s="39"/>
      <c r="AO37" s="39"/>
      <c r="AP37" s="39"/>
      <c r="AQ37" s="39"/>
      <c r="AR37" s="39"/>
      <c r="AS37" s="39"/>
    </row>
    <row r="38" spans="1:45" ht="20">
      <c r="A38" s="157"/>
      <c r="B38" s="164"/>
      <c r="C38" s="143"/>
      <c r="D38" s="143"/>
      <c r="E38" s="51" t="s">
        <v>278</v>
      </c>
      <c r="F38" s="143"/>
      <c r="G38" s="118"/>
      <c r="H38" s="118"/>
      <c r="I38" s="120"/>
      <c r="J38" s="113"/>
      <c r="K38" s="67" t="s">
        <v>225</v>
      </c>
      <c r="L38" s="51" t="s">
        <v>287</v>
      </c>
      <c r="M38" s="82">
        <v>0</v>
      </c>
      <c r="N38" s="122">
        <f>AVERAGE(M38:M41)</f>
        <v>0</v>
      </c>
      <c r="O38" s="125" t="str">
        <f>IF(N38&lt;=50,"0",IF(AND(N38&gt;=50.01,N38&lt;=75),"1",IF(N38&gt;=75.01,"2")))</f>
        <v>0</v>
      </c>
      <c r="P38" s="89"/>
      <c r="Q38" s="88"/>
      <c r="R38" s="120"/>
      <c r="S38" s="157"/>
      <c r="T38" s="63"/>
      <c r="U38" s="56"/>
      <c r="V38" s="56"/>
      <c r="W38" s="66"/>
      <c r="X38" s="64"/>
      <c r="Y38" s="58"/>
      <c r="Z38" s="39"/>
      <c r="AA38" s="39"/>
      <c r="AB38" s="39"/>
      <c r="AC38" s="39"/>
      <c r="AD38" s="39"/>
      <c r="AE38" s="39"/>
      <c r="AF38" s="39"/>
      <c r="AG38" s="39"/>
      <c r="AH38" s="39"/>
      <c r="AI38" s="39"/>
      <c r="AJ38" s="39"/>
      <c r="AK38" s="39"/>
      <c r="AL38" s="39"/>
      <c r="AM38" s="39"/>
      <c r="AN38" s="39"/>
      <c r="AO38" s="39"/>
      <c r="AP38" s="39"/>
      <c r="AQ38" s="39"/>
      <c r="AR38" s="39"/>
      <c r="AS38" s="39"/>
    </row>
    <row r="39" spans="1:45" ht="34">
      <c r="A39" s="157"/>
      <c r="B39" s="164"/>
      <c r="C39" s="143"/>
      <c r="D39" s="143"/>
      <c r="E39" s="51" t="s">
        <v>279</v>
      </c>
      <c r="F39" s="143"/>
      <c r="G39" s="118"/>
      <c r="H39" s="118"/>
      <c r="I39" s="120"/>
      <c r="J39" s="113"/>
      <c r="K39" s="67" t="s">
        <v>225</v>
      </c>
      <c r="L39" s="50" t="s">
        <v>283</v>
      </c>
      <c r="M39" s="82">
        <v>0</v>
      </c>
      <c r="N39" s="123"/>
      <c r="O39" s="126"/>
      <c r="P39" s="89"/>
      <c r="Q39" s="88"/>
      <c r="R39" s="120"/>
      <c r="S39" s="157"/>
      <c r="T39" s="63"/>
      <c r="U39" s="56"/>
      <c r="V39" s="56"/>
      <c r="W39" s="66"/>
      <c r="X39" s="64"/>
      <c r="Y39" s="58"/>
      <c r="Z39" s="39"/>
      <c r="AA39" s="39"/>
      <c r="AB39" s="39"/>
      <c r="AC39" s="39"/>
      <c r="AD39" s="39"/>
      <c r="AE39" s="39"/>
      <c r="AF39" s="39"/>
      <c r="AG39" s="39"/>
      <c r="AH39" s="39"/>
      <c r="AI39" s="39"/>
      <c r="AJ39" s="39"/>
      <c r="AK39" s="39"/>
      <c r="AL39" s="39"/>
      <c r="AM39" s="39"/>
      <c r="AN39" s="39"/>
      <c r="AO39" s="39"/>
      <c r="AP39" s="39"/>
      <c r="AQ39" s="39"/>
      <c r="AR39" s="39"/>
      <c r="AS39" s="39"/>
    </row>
    <row r="40" spans="1:45" ht="34">
      <c r="A40" s="157"/>
      <c r="B40" s="164"/>
      <c r="C40" s="143"/>
      <c r="D40" s="143"/>
      <c r="E40" s="51" t="s">
        <v>280</v>
      </c>
      <c r="F40" s="143"/>
      <c r="G40" s="118"/>
      <c r="H40" s="118"/>
      <c r="I40" s="120"/>
      <c r="J40" s="113"/>
      <c r="K40" s="67" t="s">
        <v>225</v>
      </c>
      <c r="L40" s="51" t="s">
        <v>288</v>
      </c>
      <c r="M40" s="82"/>
      <c r="N40" s="123"/>
      <c r="O40" s="126"/>
      <c r="P40" s="89"/>
      <c r="Q40" s="88"/>
      <c r="R40" s="120"/>
      <c r="S40" s="157"/>
      <c r="T40" s="63"/>
      <c r="U40" s="56"/>
      <c r="V40" s="56"/>
      <c r="W40" s="66"/>
      <c r="X40" s="64"/>
      <c r="Y40" s="58"/>
      <c r="Z40" s="39"/>
      <c r="AA40" s="39"/>
      <c r="AB40" s="39"/>
      <c r="AC40" s="39"/>
      <c r="AD40" s="39"/>
      <c r="AE40" s="39"/>
      <c r="AF40" s="39"/>
      <c r="AG40" s="39"/>
      <c r="AH40" s="39"/>
      <c r="AI40" s="39"/>
      <c r="AJ40" s="39"/>
      <c r="AK40" s="39"/>
      <c r="AL40" s="39"/>
      <c r="AM40" s="39"/>
      <c r="AN40" s="39"/>
      <c r="AO40" s="39"/>
      <c r="AP40" s="39"/>
      <c r="AQ40" s="39"/>
      <c r="AR40" s="39"/>
      <c r="AS40" s="39"/>
    </row>
    <row r="41" spans="1:45" ht="34">
      <c r="A41" s="158"/>
      <c r="B41" s="165"/>
      <c r="C41" s="144"/>
      <c r="D41" s="144"/>
      <c r="E41" s="51" t="s">
        <v>281</v>
      </c>
      <c r="F41" s="144"/>
      <c r="G41" s="145"/>
      <c r="H41" s="145"/>
      <c r="I41" s="121"/>
      <c r="J41" s="114"/>
      <c r="K41" s="67" t="s">
        <v>224</v>
      </c>
      <c r="L41" s="51"/>
      <c r="M41" s="82">
        <v>0</v>
      </c>
      <c r="N41" s="124"/>
      <c r="O41" s="127"/>
      <c r="P41" s="99"/>
      <c r="Q41" s="100"/>
      <c r="R41" s="121"/>
      <c r="S41" s="158"/>
      <c r="T41" s="63"/>
      <c r="U41" s="56"/>
      <c r="V41" s="56"/>
      <c r="W41" s="66"/>
      <c r="X41" s="64"/>
      <c r="Y41" s="58"/>
      <c r="Z41" s="39"/>
      <c r="AA41" s="39"/>
      <c r="AB41" s="39"/>
      <c r="AC41" s="39"/>
      <c r="AD41" s="39"/>
      <c r="AE41" s="39"/>
      <c r="AF41" s="39"/>
      <c r="AG41" s="39"/>
      <c r="AH41" s="39"/>
      <c r="AI41" s="39"/>
      <c r="AJ41" s="39"/>
      <c r="AK41" s="39"/>
      <c r="AL41" s="39"/>
      <c r="AM41" s="39"/>
      <c r="AN41" s="39"/>
      <c r="AO41" s="39"/>
      <c r="AP41" s="39"/>
      <c r="AQ41" s="39"/>
      <c r="AR41" s="39"/>
      <c r="AS41" s="39"/>
    </row>
    <row r="42" spans="1:45" ht="34" customHeight="1">
      <c r="A42" s="136">
        <v>6</v>
      </c>
      <c r="B42" s="117" t="s">
        <v>237</v>
      </c>
      <c r="C42" s="142" t="s">
        <v>231</v>
      </c>
      <c r="D42" s="142" t="s">
        <v>257</v>
      </c>
      <c r="E42" s="50" t="s">
        <v>239</v>
      </c>
      <c r="F42" s="143" t="s">
        <v>233</v>
      </c>
      <c r="G42" s="117">
        <v>4</v>
      </c>
      <c r="H42" s="117">
        <v>5</v>
      </c>
      <c r="I42" s="119" t="str">
        <f>IF(AND(G42=1,H42=1),"Bajo",IF(AND(G42=1,H42=2),"Bajo",IF(AND(G42=1,H42=3),"Moderado",IF(AND(G42=1,H42=4),"Alto",IF(AND(G42=1,H42=5),"Extremo",IF(AND(G42=2,H42=1),"Bajo",IF(AND(G42=2,H42=2),"Bajo",IF(AND(G42=2,H42=3),"Moderado",IF(AND(G42=2,H42=4),"Alto",IF(AND(G42=2,H42=5),"Extremo",IF(AND(G42=3,H42=1),"Bajo",IF(AND(G42=3,H42=2),"Moderado",IF(AND(G42=3,H42=3),"Alto",IF(AND(G42=3,H42=4),"Extremo",IF(AND(G42=3,H42=5),"Extremo",IF(AND(G42=4,H42=1),"Moderado",IF(AND(G42=4,H42=2),"Alto",IF(AND(G42=4,H42=3),"Alto",IF(AND(G42=4,H42=4),"Extremo",IF(AND(G42=4,H42=5),"Extremo",IF(AND(G42=5,H42=1),"Alto",IF(AND(G42=5,H42=2),"Alto",IF(AND(G42=5,H42=3),"Extremo",IF(AND(G42=5,H42=4),"Extremo",IF(AND(G42=5,H42=5),"Extremo")))))))))))))))))))))))))</f>
        <v>Extremo</v>
      </c>
      <c r="J42" s="112" t="s">
        <v>256</v>
      </c>
      <c r="K42" s="67" t="s">
        <v>225</v>
      </c>
      <c r="L42" s="50" t="s">
        <v>258</v>
      </c>
      <c r="M42" s="86">
        <v>2</v>
      </c>
      <c r="N42" s="115">
        <f>AVERAGE(M42:M44)</f>
        <v>1.3333333333333333</v>
      </c>
      <c r="O42" s="162" t="str">
        <f>IF(N42&lt;=50,"0",IF(AND(N42&gt;=50.01,N42&lt;=75),"1",IF(N42&gt;=75.01,"2")))</f>
        <v>0</v>
      </c>
      <c r="P42" s="101">
        <f>G42-O42</f>
        <v>4</v>
      </c>
      <c r="Q42" s="102">
        <f>H42-O45</f>
        <v>5</v>
      </c>
      <c r="R42" s="119" t="str">
        <f>IF(AND(P42=1,Q42=1),"Bajo",IF(AND(P42=1,Q42=2),"Bajo",IF(AND(P42=1,Q42=3),"Moderado",IF(AND(P42=1,Q42=4),"Alto",IF(AND(P42=1,Q42=5),"Extremo",IF(AND(P42=2,Q42=1),"Bajo",IF(AND(P42=2,Q42=2),"Bajo",IF(AND(P42=2,Q42=3),"Moderado",IF(AND(P42=2,Q42=4),"Alto",IF(AND(P42=2,Q42=5),"Extremo",IF(AND(P42=3,Q42=1),"Bajo",IF(AND(P42=3,Q42=2),"Moderado",IF(AND(P42=3,Q42=3),"Alto",IF(AND(P42=3,Q42=4),"Extremo",IF(AND(P42=3,Q42=5),"Extremo",IF(AND(P42=4,Q42=1),"Moderado",IF(AND(P42=4,Q42=2),"Alto",IF(AND(P42=4,Q42=3),"Alto",IF(AND(P42=4,Q42=4),"Extremo",IF(AND(P42=4,Q42=5),"Extremo",IF(AND(P42=5,Q42=1),"Alto",IF(AND(P42=5,Q42=2),"Alto",IF(AND(P42=5,Q42=3),"Extremo",IF(AND(P42=5,Q42=4),"Extremo",IF(AND(P42=5,Q42=5),"Extremo")))))))))))))))))))))))))</f>
        <v>Extremo</v>
      </c>
      <c r="S42" s="156" t="s">
        <v>256</v>
      </c>
      <c r="T42" s="60"/>
      <c r="U42" s="56"/>
      <c r="V42" s="56"/>
      <c r="W42" s="62"/>
      <c r="X42" s="61"/>
      <c r="Y42" s="58"/>
      <c r="Z42" s="39"/>
      <c r="AA42" s="39"/>
      <c r="AB42" s="39"/>
      <c r="AC42" s="39"/>
      <c r="AD42" s="39"/>
      <c r="AE42" s="39"/>
      <c r="AF42" s="39"/>
      <c r="AG42" s="39"/>
      <c r="AH42" s="39"/>
      <c r="AI42" s="39"/>
      <c r="AJ42" s="39"/>
      <c r="AK42" s="39"/>
      <c r="AL42" s="39"/>
      <c r="AM42" s="39"/>
      <c r="AN42" s="39"/>
      <c r="AO42" s="39"/>
      <c r="AP42" s="39"/>
      <c r="AQ42" s="39"/>
      <c r="AR42" s="39"/>
      <c r="AS42" s="39"/>
    </row>
    <row r="43" spans="1:45" ht="51">
      <c r="A43" s="157"/>
      <c r="B43" s="118"/>
      <c r="C43" s="143"/>
      <c r="D43" s="143"/>
      <c r="E43" s="51"/>
      <c r="F43" s="143"/>
      <c r="G43" s="118"/>
      <c r="H43" s="118"/>
      <c r="I43" s="120"/>
      <c r="J43" s="113"/>
      <c r="K43" s="67" t="s">
        <v>223</v>
      </c>
      <c r="L43" s="51" t="s">
        <v>259</v>
      </c>
      <c r="M43" s="87">
        <v>2</v>
      </c>
      <c r="N43" s="115"/>
      <c r="O43" s="163"/>
      <c r="P43" s="89"/>
      <c r="Q43" s="88"/>
      <c r="R43" s="120"/>
      <c r="S43" s="157"/>
      <c r="T43" s="63"/>
      <c r="U43" s="56"/>
      <c r="V43" s="56"/>
      <c r="W43" s="65"/>
      <c r="X43" s="64"/>
      <c r="Y43" s="58"/>
      <c r="Z43" s="39"/>
      <c r="AA43" s="39"/>
      <c r="AB43" s="39"/>
      <c r="AC43" s="39"/>
      <c r="AD43" s="39"/>
      <c r="AE43" s="39"/>
      <c r="AF43" s="39"/>
      <c r="AG43" s="39"/>
      <c r="AH43" s="39"/>
      <c r="AI43" s="39"/>
      <c r="AJ43" s="39"/>
      <c r="AK43" s="39"/>
      <c r="AL43" s="39"/>
      <c r="AM43" s="39"/>
      <c r="AN43" s="39"/>
      <c r="AO43" s="39"/>
      <c r="AP43" s="39"/>
      <c r="AQ43" s="39"/>
      <c r="AR43" s="39"/>
      <c r="AS43" s="39"/>
    </row>
    <row r="44" spans="1:45" ht="20">
      <c r="A44" s="157"/>
      <c r="B44" s="118"/>
      <c r="C44" s="143"/>
      <c r="D44" s="143"/>
      <c r="E44" s="51"/>
      <c r="F44" s="143"/>
      <c r="G44" s="118"/>
      <c r="H44" s="118"/>
      <c r="I44" s="120"/>
      <c r="J44" s="113"/>
      <c r="K44" s="67" t="s">
        <v>223</v>
      </c>
      <c r="L44" s="51"/>
      <c r="M44" s="87">
        <v>0</v>
      </c>
      <c r="N44" s="115"/>
      <c r="O44" s="166"/>
      <c r="P44" s="89"/>
      <c r="Q44" s="88"/>
      <c r="R44" s="120"/>
      <c r="S44" s="157"/>
      <c r="T44" s="63"/>
      <c r="U44" s="56"/>
      <c r="V44" s="56"/>
      <c r="W44" s="65"/>
      <c r="X44" s="64"/>
      <c r="Y44" s="58"/>
      <c r="Z44" s="39"/>
      <c r="AA44" s="39"/>
      <c r="AB44" s="39"/>
      <c r="AC44" s="39"/>
      <c r="AD44" s="39"/>
      <c r="AE44" s="39"/>
      <c r="AF44" s="39"/>
      <c r="AG44" s="39"/>
      <c r="AH44" s="39"/>
      <c r="AI44" s="39"/>
      <c r="AJ44" s="39"/>
      <c r="AK44" s="39"/>
      <c r="AL44" s="39"/>
      <c r="AM44" s="39"/>
      <c r="AN44" s="39"/>
      <c r="AO44" s="39"/>
      <c r="AP44" s="39"/>
      <c r="AQ44" s="39"/>
      <c r="AR44" s="39"/>
      <c r="AS44" s="39"/>
    </row>
    <row r="45" spans="1:45" ht="20">
      <c r="A45" s="157"/>
      <c r="B45" s="118"/>
      <c r="C45" s="143"/>
      <c r="D45" s="143"/>
      <c r="E45" s="51"/>
      <c r="F45" s="143"/>
      <c r="G45" s="118"/>
      <c r="H45" s="118"/>
      <c r="I45" s="120"/>
      <c r="J45" s="113"/>
      <c r="K45" s="67" t="s">
        <v>223</v>
      </c>
      <c r="L45" s="51"/>
      <c r="M45" s="82">
        <v>0</v>
      </c>
      <c r="N45" s="122">
        <f>AVERAGE(M45:M47)</f>
        <v>0</v>
      </c>
      <c r="O45" s="125" t="str">
        <f>IF(N45&lt;=50,"0",IF(AND(N45&gt;=50.01,N45&lt;=75),"1",IF(N45&gt;=75.01,"2")))</f>
        <v>0</v>
      </c>
      <c r="P45" s="89"/>
      <c r="Q45" s="88"/>
      <c r="R45" s="120"/>
      <c r="S45" s="157"/>
      <c r="T45" s="63"/>
      <c r="U45" s="56"/>
      <c r="V45" s="56"/>
      <c r="W45" s="66"/>
      <c r="X45" s="64"/>
      <c r="Y45" s="58"/>
      <c r="Z45" s="39"/>
      <c r="AA45" s="39"/>
      <c r="AB45" s="39"/>
      <c r="AC45" s="39"/>
      <c r="AD45" s="39"/>
      <c r="AE45" s="39"/>
      <c r="AF45" s="39"/>
      <c r="AG45" s="39"/>
      <c r="AH45" s="39"/>
      <c r="AI45" s="39"/>
      <c r="AJ45" s="39"/>
      <c r="AK45" s="39"/>
      <c r="AL45" s="39"/>
      <c r="AM45" s="39"/>
      <c r="AN45" s="39"/>
      <c r="AO45" s="39"/>
      <c r="AP45" s="39"/>
      <c r="AQ45" s="39"/>
      <c r="AR45" s="39"/>
      <c r="AS45" s="39"/>
    </row>
    <row r="46" spans="1:45" ht="20">
      <c r="A46" s="157"/>
      <c r="B46" s="118"/>
      <c r="C46" s="143"/>
      <c r="D46" s="143"/>
      <c r="E46" s="51"/>
      <c r="F46" s="143"/>
      <c r="G46" s="118"/>
      <c r="H46" s="118"/>
      <c r="I46" s="120"/>
      <c r="J46" s="113"/>
      <c r="K46" s="67" t="s">
        <v>223</v>
      </c>
      <c r="L46" s="51"/>
      <c r="M46" s="82">
        <v>0</v>
      </c>
      <c r="N46" s="123"/>
      <c r="O46" s="126"/>
      <c r="P46" s="89"/>
      <c r="Q46" s="88"/>
      <c r="R46" s="120"/>
      <c r="S46" s="157"/>
      <c r="T46" s="63"/>
      <c r="U46" s="56"/>
      <c r="V46" s="56"/>
      <c r="W46" s="66"/>
      <c r="X46" s="64"/>
      <c r="Y46" s="58"/>
      <c r="Z46" s="39"/>
      <c r="AA46" s="39"/>
      <c r="AB46" s="39"/>
      <c r="AC46" s="39"/>
      <c r="AD46" s="39"/>
      <c r="AE46" s="39"/>
      <c r="AF46" s="39"/>
      <c r="AG46" s="39"/>
      <c r="AH46" s="39"/>
      <c r="AI46" s="39"/>
      <c r="AJ46" s="39"/>
      <c r="AK46" s="39"/>
      <c r="AL46" s="39"/>
      <c r="AM46" s="39"/>
      <c r="AN46" s="39"/>
      <c r="AO46" s="39"/>
      <c r="AP46" s="39"/>
      <c r="AQ46" s="39"/>
      <c r="AR46" s="39"/>
      <c r="AS46" s="39"/>
    </row>
    <row r="47" spans="1:45" ht="20">
      <c r="A47" s="158"/>
      <c r="B47" s="145"/>
      <c r="C47" s="144"/>
      <c r="D47" s="144"/>
      <c r="E47" s="51"/>
      <c r="F47" s="144"/>
      <c r="G47" s="145"/>
      <c r="H47" s="145"/>
      <c r="I47" s="121"/>
      <c r="J47" s="114"/>
      <c r="K47" s="67" t="s">
        <v>223</v>
      </c>
      <c r="L47" s="51"/>
      <c r="M47" s="82">
        <v>0</v>
      </c>
      <c r="N47" s="124"/>
      <c r="O47" s="127"/>
      <c r="P47" s="99"/>
      <c r="Q47" s="100"/>
      <c r="R47" s="121"/>
      <c r="S47" s="158"/>
      <c r="T47" s="63"/>
      <c r="U47" s="56"/>
      <c r="V47" s="56"/>
      <c r="W47" s="66"/>
      <c r="X47" s="64"/>
      <c r="Y47" s="58"/>
      <c r="Z47" s="39"/>
      <c r="AA47" s="39"/>
      <c r="AB47" s="39"/>
      <c r="AC47" s="39"/>
      <c r="AD47" s="39"/>
      <c r="AE47" s="39"/>
      <c r="AF47" s="39"/>
      <c r="AG47" s="39"/>
      <c r="AH47" s="39"/>
      <c r="AI47" s="39"/>
      <c r="AJ47" s="39"/>
      <c r="AK47" s="39"/>
      <c r="AL47" s="39"/>
      <c r="AM47" s="39"/>
      <c r="AN47" s="39"/>
      <c r="AO47" s="39"/>
      <c r="AP47" s="39"/>
      <c r="AQ47" s="39"/>
      <c r="AR47" s="39"/>
      <c r="AS47" s="39"/>
    </row>
    <row r="48" spans="1:45" ht="45" customHeight="1">
      <c r="A48" s="136">
        <v>7</v>
      </c>
      <c r="B48" s="117" t="s">
        <v>266</v>
      </c>
      <c r="C48" s="142" t="s">
        <v>231</v>
      </c>
      <c r="D48" s="142" t="s">
        <v>267</v>
      </c>
      <c r="E48" s="50" t="s">
        <v>268</v>
      </c>
      <c r="F48" s="142" t="s">
        <v>269</v>
      </c>
      <c r="G48" s="117">
        <v>2</v>
      </c>
      <c r="H48" s="117">
        <v>3</v>
      </c>
      <c r="I48" s="119" t="str">
        <f>IF(AND(G48=1,H48=1),"Bajo",IF(AND(G48=1,H48=2),"Bajo",IF(AND(G48=1,H48=3),"Moderado",IF(AND(G48=1,H48=4),"Alto",IF(AND(G48=1,H48=5),"Extremo",IF(AND(G48=2,H48=1),"Bajo",IF(AND(G48=2,H48=2),"Bajo",IF(AND(G48=2,H48=3),"Moderado",IF(AND(G48=2,H48=4),"Alto",IF(AND(G48=2,H48=5),"Extremo",IF(AND(G48=3,H48=1),"Bajo",IF(AND(G48=3,H48=2),"Moderado",IF(AND(G48=3,H48=3),"Alto",IF(AND(G48=3,H48=4),"Extremo",IF(AND(G48=3,H48=5),"Extremo",IF(AND(G48=4,H48=1),"Moderado",IF(AND(G48=4,H48=2),"Alto",IF(AND(G48=4,H48=3),"Alto",IF(AND(G48=4,H48=4),"Extremo",IF(AND(G48=4,H48=5),"Extremo",IF(AND(G48=5,H48=1),"Alto",IF(AND(G48=5,H48=2),"Alto",IF(AND(G48=5,H48=3),"Extremo",IF(AND(G48=5,H48=4),"Extremo",IF(AND(G48=5,H48=5),"Extremo")))))))))))))))))))))))))</f>
        <v>Moderado</v>
      </c>
      <c r="J48" s="112" t="s">
        <v>256</v>
      </c>
      <c r="K48" s="67" t="s">
        <v>225</v>
      </c>
      <c r="L48" s="50" t="s">
        <v>258</v>
      </c>
      <c r="M48" s="86">
        <v>2</v>
      </c>
      <c r="N48" s="115">
        <f>AVERAGE(M48:M50)</f>
        <v>0.66666666666666663</v>
      </c>
      <c r="O48" s="162" t="str">
        <f>IF(N48&lt;=50,"0",IF(AND(N48&gt;=50.01,N48&lt;=75),"1",IF(N48&gt;=75.01,"2")))</f>
        <v>0</v>
      </c>
      <c r="P48" s="103">
        <f>G48-O48</f>
        <v>2</v>
      </c>
      <c r="Q48" s="104">
        <f>H48-O51</f>
        <v>3</v>
      </c>
      <c r="R48" s="119" t="str">
        <f>IF(AND(P48=1,Q48=1),"Bajo",IF(AND(P48=1,Q48=2),"Bajo",IF(AND(P48=1,Q48=3),"Moderado",IF(AND(P48=1,Q48=4),"Alto",IF(AND(P48=1,Q48=5),"Extremo",IF(AND(P48=2,Q48=1),"Bajo",IF(AND(P48=2,Q48=2),"Bajo",IF(AND(P48=2,Q48=3),"Moderado",IF(AND(P48=2,Q48=4),"Alto",IF(AND(P48=2,Q48=5),"Extremo",IF(AND(P48=3,Q48=1),"Bajo",IF(AND(P48=3,Q48=2),"Moderado",IF(AND(P48=3,Q48=3),"Alto",IF(AND(P48=3,Q48=4),"Extremo",IF(AND(P48=3,Q48=5),"Extremo",IF(AND(P48=4,Q48=1),"Moderado",IF(AND(P48=4,Q48=2),"Alto",IF(AND(P48=4,Q48=3),"Alto",IF(AND(P48=4,Q48=4),"Extremo",IF(AND(P48=4,Q48=5),"Extremo",IF(AND(P48=5,Q48=1),"Alto",IF(AND(P48=5,Q48=2),"Alto",IF(AND(P48=5,Q48=3),"Extremo",IF(AND(P48=5,Q48=4),"Extremo",IF(AND(P48=5,Q48=5),"Extremo")))))))))))))))))))))))))</f>
        <v>Moderado</v>
      </c>
      <c r="S48" s="156" t="s">
        <v>256</v>
      </c>
      <c r="T48" s="60"/>
      <c r="U48" s="56"/>
      <c r="V48" s="56"/>
      <c r="W48" s="62"/>
      <c r="X48" s="61"/>
      <c r="Y48" s="58"/>
      <c r="Z48" s="39"/>
      <c r="AA48" s="39"/>
      <c r="AB48" s="39"/>
      <c r="AC48" s="39"/>
      <c r="AD48" s="39"/>
      <c r="AE48" s="39"/>
      <c r="AF48" s="39"/>
      <c r="AG48" s="39"/>
      <c r="AH48" s="39"/>
      <c r="AI48" s="39"/>
      <c r="AJ48" s="39"/>
      <c r="AK48" s="39"/>
      <c r="AL48" s="39"/>
      <c r="AM48" s="39"/>
      <c r="AN48" s="39"/>
      <c r="AO48" s="39"/>
      <c r="AP48" s="39"/>
      <c r="AQ48" s="39"/>
      <c r="AR48" s="39"/>
      <c r="AS48" s="39"/>
    </row>
    <row r="49" spans="1:45" ht="20">
      <c r="A49" s="157"/>
      <c r="B49" s="118"/>
      <c r="C49" s="143"/>
      <c r="D49" s="143"/>
      <c r="E49" s="51"/>
      <c r="F49" s="143"/>
      <c r="G49" s="118"/>
      <c r="H49" s="118"/>
      <c r="I49" s="120"/>
      <c r="J49" s="113"/>
      <c r="K49" s="67" t="s">
        <v>224</v>
      </c>
      <c r="L49" s="51"/>
      <c r="M49" s="87">
        <v>0</v>
      </c>
      <c r="N49" s="116"/>
      <c r="O49" s="163"/>
      <c r="P49" s="89"/>
      <c r="Q49" s="88"/>
      <c r="R49" s="120"/>
      <c r="S49" s="157"/>
      <c r="T49" s="63"/>
      <c r="U49" s="56"/>
      <c r="V49" s="56"/>
      <c r="W49" s="65"/>
      <c r="X49" s="64"/>
      <c r="Y49" s="58"/>
      <c r="Z49" s="39"/>
      <c r="AA49" s="39"/>
      <c r="AB49" s="39"/>
      <c r="AC49" s="39"/>
      <c r="AD49" s="39"/>
      <c r="AE49" s="39"/>
      <c r="AF49" s="39"/>
      <c r="AG49" s="39"/>
      <c r="AH49" s="39"/>
      <c r="AI49" s="39"/>
      <c r="AJ49" s="39"/>
      <c r="AK49" s="39"/>
      <c r="AL49" s="39"/>
      <c r="AM49" s="39"/>
      <c r="AN49" s="39"/>
      <c r="AO49" s="39"/>
      <c r="AP49" s="39"/>
      <c r="AQ49" s="39"/>
      <c r="AR49" s="39"/>
      <c r="AS49" s="39"/>
    </row>
    <row r="50" spans="1:45" ht="20">
      <c r="A50" s="157"/>
      <c r="B50" s="118"/>
      <c r="C50" s="143"/>
      <c r="D50" s="143"/>
      <c r="E50" s="51"/>
      <c r="F50" s="143"/>
      <c r="G50" s="118"/>
      <c r="H50" s="118"/>
      <c r="I50" s="120"/>
      <c r="J50" s="113"/>
      <c r="K50" s="67" t="s">
        <v>224</v>
      </c>
      <c r="L50" s="51"/>
      <c r="M50" s="87">
        <v>0</v>
      </c>
      <c r="N50" s="116"/>
      <c r="O50" s="163"/>
      <c r="P50" s="89"/>
      <c r="Q50" s="88"/>
      <c r="R50" s="120"/>
      <c r="S50" s="157"/>
      <c r="T50" s="63"/>
      <c r="U50" s="56"/>
      <c r="V50" s="56"/>
      <c r="W50" s="65"/>
      <c r="X50" s="64"/>
      <c r="Y50" s="58"/>
      <c r="Z50" s="39"/>
      <c r="AA50" s="39"/>
      <c r="AB50" s="39"/>
      <c r="AC50" s="39"/>
      <c r="AD50" s="39"/>
      <c r="AE50" s="39"/>
      <c r="AF50" s="39"/>
      <c r="AG50" s="39"/>
      <c r="AH50" s="39"/>
      <c r="AI50" s="39"/>
      <c r="AJ50" s="39"/>
      <c r="AK50" s="39"/>
      <c r="AL50" s="39"/>
      <c r="AM50" s="39"/>
      <c r="AN50" s="39"/>
      <c r="AO50" s="39"/>
      <c r="AP50" s="39"/>
      <c r="AQ50" s="39"/>
      <c r="AR50" s="39"/>
      <c r="AS50" s="39"/>
    </row>
    <row r="51" spans="1:45" ht="20">
      <c r="A51" s="157"/>
      <c r="B51" s="118"/>
      <c r="C51" s="143"/>
      <c r="D51" s="143"/>
      <c r="E51" s="51"/>
      <c r="F51" s="143"/>
      <c r="G51" s="118"/>
      <c r="H51" s="118"/>
      <c r="I51" s="120"/>
      <c r="J51" s="113"/>
      <c r="K51" s="67" t="s">
        <v>224</v>
      </c>
      <c r="L51" s="51"/>
      <c r="M51" s="82">
        <v>0</v>
      </c>
      <c r="N51" s="122">
        <f>AVERAGE(M51:M53)</f>
        <v>0</v>
      </c>
      <c r="O51" s="125" t="str">
        <f>IF(N51&lt;=50,"0",IF(AND(N51&gt;=50.01,N51&lt;=75),"1",IF(N51&gt;=75.01,"2")))</f>
        <v>0</v>
      </c>
      <c r="P51" s="89"/>
      <c r="Q51" s="88"/>
      <c r="R51" s="120"/>
      <c r="S51" s="157"/>
      <c r="T51" s="63"/>
      <c r="U51" s="56"/>
      <c r="V51" s="56"/>
      <c r="W51" s="66"/>
      <c r="X51" s="64"/>
      <c r="Y51" s="58"/>
      <c r="Z51" s="39"/>
      <c r="AA51" s="39"/>
      <c r="AB51" s="39"/>
      <c r="AC51" s="39"/>
      <c r="AD51" s="39"/>
      <c r="AE51" s="39"/>
      <c r="AF51" s="39"/>
      <c r="AG51" s="39"/>
      <c r="AH51" s="39"/>
      <c r="AI51" s="39"/>
      <c r="AJ51" s="39"/>
      <c r="AK51" s="39"/>
      <c r="AL51" s="39"/>
      <c r="AM51" s="39"/>
      <c r="AN51" s="39"/>
      <c r="AO51" s="39"/>
      <c r="AP51" s="39"/>
      <c r="AQ51" s="39"/>
      <c r="AR51" s="39"/>
      <c r="AS51" s="39"/>
    </row>
    <row r="52" spans="1:45" ht="20">
      <c r="A52" s="157"/>
      <c r="B52" s="118"/>
      <c r="C52" s="143"/>
      <c r="D52" s="143"/>
      <c r="E52" s="51"/>
      <c r="F52" s="143"/>
      <c r="G52" s="118"/>
      <c r="H52" s="118"/>
      <c r="I52" s="120"/>
      <c r="J52" s="113"/>
      <c r="K52" s="67" t="s">
        <v>224</v>
      </c>
      <c r="L52" s="51"/>
      <c r="M52" s="82">
        <v>0</v>
      </c>
      <c r="N52" s="123"/>
      <c r="O52" s="126"/>
      <c r="P52" s="89"/>
      <c r="Q52" s="88"/>
      <c r="R52" s="120"/>
      <c r="S52" s="157"/>
      <c r="T52" s="63"/>
      <c r="U52" s="56"/>
      <c r="V52" s="56"/>
      <c r="W52" s="66"/>
      <c r="X52" s="64"/>
      <c r="Y52" s="58"/>
      <c r="Z52" s="39"/>
      <c r="AA52" s="39"/>
      <c r="AB52" s="39"/>
      <c r="AC52" s="39"/>
      <c r="AD52" s="39"/>
      <c r="AE52" s="39"/>
      <c r="AF52" s="39"/>
      <c r="AG52" s="39"/>
      <c r="AH52" s="39"/>
      <c r="AI52" s="39"/>
      <c r="AJ52" s="39"/>
      <c r="AK52" s="39"/>
      <c r="AL52" s="39"/>
      <c r="AM52" s="39"/>
      <c r="AN52" s="39"/>
      <c r="AO52" s="39"/>
      <c r="AP52" s="39"/>
      <c r="AQ52" s="39"/>
      <c r="AR52" s="39"/>
      <c r="AS52" s="39"/>
    </row>
    <row r="53" spans="1:45" ht="20">
      <c r="A53" s="158"/>
      <c r="B53" s="118"/>
      <c r="C53" s="144"/>
      <c r="D53" s="144"/>
      <c r="E53" s="51"/>
      <c r="F53" s="144"/>
      <c r="G53" s="145"/>
      <c r="H53" s="145"/>
      <c r="I53" s="121"/>
      <c r="J53" s="114"/>
      <c r="K53" s="67" t="s">
        <v>224</v>
      </c>
      <c r="L53" s="51"/>
      <c r="M53" s="82">
        <v>0</v>
      </c>
      <c r="N53" s="124"/>
      <c r="O53" s="127"/>
      <c r="P53" s="99"/>
      <c r="Q53" s="100"/>
      <c r="R53" s="121"/>
      <c r="S53" s="158"/>
      <c r="T53" s="63"/>
      <c r="U53" s="56"/>
      <c r="V53" s="56"/>
      <c r="W53" s="66"/>
      <c r="X53" s="64"/>
      <c r="Y53" s="58"/>
      <c r="Z53" s="39"/>
      <c r="AA53" s="39"/>
      <c r="AB53" s="39"/>
      <c r="AC53" s="39"/>
      <c r="AD53" s="39"/>
      <c r="AE53" s="39"/>
      <c r="AF53" s="39"/>
      <c r="AG53" s="39"/>
      <c r="AH53" s="39"/>
      <c r="AI53" s="39"/>
      <c r="AJ53" s="39"/>
      <c r="AK53" s="39"/>
      <c r="AL53" s="39"/>
      <c r="AM53" s="39"/>
      <c r="AN53" s="39"/>
      <c r="AO53" s="39"/>
      <c r="AP53" s="39"/>
      <c r="AQ53" s="39"/>
      <c r="AR53" s="39"/>
      <c r="AS53" s="39"/>
    </row>
    <row r="54" spans="1:45" ht="51">
      <c r="A54" s="136">
        <v>8</v>
      </c>
      <c r="B54" s="117" t="s">
        <v>266</v>
      </c>
      <c r="C54" s="142" t="s">
        <v>231</v>
      </c>
      <c r="D54" s="142" t="s">
        <v>270</v>
      </c>
      <c r="E54" s="50" t="s">
        <v>271</v>
      </c>
      <c r="F54" s="142" t="s">
        <v>272</v>
      </c>
      <c r="G54" s="117">
        <v>2</v>
      </c>
      <c r="H54" s="117">
        <v>2</v>
      </c>
      <c r="I54" s="119" t="str">
        <f>IF(AND(G54=1,H54=1),"Bajo",IF(AND(G54=1,H54=2),"Bajo",IF(AND(G54=1,H54=3),"Moderado",IF(AND(G54=1,H54=4),"Alto",IF(AND(G54=1,H54=5),"Extremo",IF(AND(G54=2,H54=1),"Bajo",IF(AND(G54=2,H54=2),"Bajo",IF(AND(G54=2,H54=3),"Moderado",IF(AND(G54=2,H54=4),"Alto",IF(AND(G54=2,H54=5),"Extremo",IF(AND(G54=3,H54=1),"Bajo",IF(AND(G54=3,H54=2),"Moderado",IF(AND(G54=3,H54=3),"Alto",IF(AND(G54=3,H54=4),"Extremo",IF(AND(G54=3,H54=5),"Extremo",IF(AND(G54=4,H54=1),"Moderado",IF(AND(G54=4,H54=2),"Alto",IF(AND(G54=4,H54=3),"Alto",IF(AND(G54=4,H54=4),"Extremo",IF(AND(G54=4,H54=5),"Extremo",IF(AND(G54=5,H54=1),"Alto",IF(AND(G54=5,H54=2),"Alto",IF(AND(G54=5,H54=3),"Extremo",IF(AND(G54=5,H54=4),"Extremo",IF(AND(G54=5,H54=5),"Extremo")))))))))))))))))))))))))</f>
        <v>Bajo</v>
      </c>
      <c r="J54" s="159" t="s">
        <v>256</v>
      </c>
      <c r="K54" s="67" t="s">
        <v>225</v>
      </c>
      <c r="L54" s="50" t="s">
        <v>274</v>
      </c>
      <c r="M54" s="86">
        <v>2</v>
      </c>
      <c r="N54" s="115">
        <f>AVERAGE(M54:M56)</f>
        <v>0.66666666666666663</v>
      </c>
      <c r="O54" s="162" t="str">
        <f>IF(N54&lt;=50,"0",IF(AND(N54&gt;=50.01,N54&lt;=75),"1",IF(N54&gt;=75.01,"2")))</f>
        <v>0</v>
      </c>
      <c r="P54" s="103">
        <f>G54-O54</f>
        <v>2</v>
      </c>
      <c r="Q54" s="104">
        <f>H54-O57</f>
        <v>2</v>
      </c>
      <c r="R54" s="119" t="str">
        <f>IF(AND(P54=1,Q54=1),"Bajo",IF(AND(P54=1,Q54=2),"Bajo",IF(AND(P54=1,Q54=3),"Moderado",IF(AND(P54=1,Q54=4),"Alto",IF(AND(P54=1,Q54=5),"Extremo",IF(AND(P54=2,Q54=1),"Bajo",IF(AND(P54=2,Q54=2),"Bajo",IF(AND(P54=2,Q54=3),"Moderado",IF(AND(P54=2,Q54=4),"Alto",IF(AND(P54=2,Q54=5),"Extremo",IF(AND(P54=3,Q54=1),"Bajo",IF(AND(P54=3,Q54=2),"Moderado",IF(AND(P54=3,Q54=3),"Alto",IF(AND(P54=3,Q54=4),"Extremo",IF(AND(P54=3,Q54=5),"Extremo",IF(AND(P54=4,Q54=1),"Moderado",IF(AND(P54=4,Q54=2),"Alto",IF(AND(P54=4,Q54=3),"Alto",IF(AND(P54=4,Q54=4),"Extremo",IF(AND(P54=4,Q54=5),"Extremo",IF(AND(P54=5,Q54=1),"Alto",IF(AND(P54=5,Q54=2),"Alto",IF(AND(P54=5,Q54=3),"Extremo",IF(AND(P54=5,Q54=4),"Extremo",IF(AND(P54=5,Q54=5),"Extremo")))))))))))))))))))))))))</f>
        <v>Bajo</v>
      </c>
      <c r="S54" s="156" t="s">
        <v>256</v>
      </c>
      <c r="T54" s="60"/>
      <c r="U54" s="56"/>
      <c r="V54" s="56"/>
      <c r="W54" s="62"/>
      <c r="X54" s="61"/>
      <c r="Y54" s="58"/>
      <c r="Z54" s="39"/>
      <c r="AA54" s="39"/>
      <c r="AB54" s="39"/>
      <c r="AC54" s="39"/>
      <c r="AD54" s="39"/>
      <c r="AE54" s="39"/>
      <c r="AF54" s="39"/>
      <c r="AG54" s="39"/>
      <c r="AH54" s="39"/>
      <c r="AI54" s="39"/>
      <c r="AJ54" s="39"/>
      <c r="AK54" s="39"/>
      <c r="AL54" s="39"/>
      <c r="AM54" s="39"/>
      <c r="AN54" s="39"/>
      <c r="AO54" s="39"/>
      <c r="AP54" s="39"/>
      <c r="AQ54" s="39"/>
      <c r="AR54" s="39"/>
      <c r="AS54" s="39"/>
    </row>
    <row r="55" spans="1:45" ht="20">
      <c r="A55" s="157"/>
      <c r="B55" s="118"/>
      <c r="C55" s="143"/>
      <c r="D55" s="143"/>
      <c r="E55" s="51" t="s">
        <v>273</v>
      </c>
      <c r="F55" s="143"/>
      <c r="G55" s="118"/>
      <c r="H55" s="118"/>
      <c r="I55" s="120"/>
      <c r="J55" s="160"/>
      <c r="K55" s="67" t="s">
        <v>225</v>
      </c>
      <c r="L55" s="51"/>
      <c r="M55" s="87">
        <v>0</v>
      </c>
      <c r="N55" s="116"/>
      <c r="O55" s="163"/>
      <c r="P55" s="89"/>
      <c r="Q55" s="88"/>
      <c r="R55" s="120"/>
      <c r="S55" s="157"/>
      <c r="T55" s="63"/>
      <c r="U55" s="56"/>
      <c r="V55" s="56"/>
      <c r="W55" s="65"/>
      <c r="X55" s="64"/>
      <c r="Y55" s="58"/>
      <c r="Z55" s="39"/>
      <c r="AA55" s="39"/>
      <c r="AB55" s="39"/>
      <c r="AC55" s="39"/>
      <c r="AD55" s="39"/>
      <c r="AE55" s="39"/>
      <c r="AF55" s="39"/>
      <c r="AG55" s="39"/>
      <c r="AH55" s="39"/>
      <c r="AI55" s="39"/>
      <c r="AJ55" s="39"/>
      <c r="AK55" s="39"/>
      <c r="AL55" s="39"/>
      <c r="AM55" s="39"/>
      <c r="AN55" s="39"/>
      <c r="AO55" s="39"/>
      <c r="AP55" s="39"/>
      <c r="AQ55" s="39"/>
      <c r="AR55" s="39"/>
      <c r="AS55" s="39"/>
    </row>
    <row r="56" spans="1:45" ht="20">
      <c r="A56" s="157"/>
      <c r="B56" s="118"/>
      <c r="C56" s="143"/>
      <c r="D56" s="143"/>
      <c r="E56" s="51"/>
      <c r="F56" s="143"/>
      <c r="G56" s="118"/>
      <c r="H56" s="118"/>
      <c r="I56" s="120"/>
      <c r="J56" s="160"/>
      <c r="K56" s="67" t="s">
        <v>225</v>
      </c>
      <c r="L56" s="51"/>
      <c r="M56" s="87">
        <v>0</v>
      </c>
      <c r="N56" s="116"/>
      <c r="O56" s="163"/>
      <c r="P56" s="89"/>
      <c r="Q56" s="88"/>
      <c r="R56" s="120"/>
      <c r="S56" s="157"/>
      <c r="T56" s="63"/>
      <c r="U56" s="56"/>
      <c r="V56" s="56"/>
      <c r="W56" s="65"/>
      <c r="X56" s="64"/>
      <c r="Y56" s="58"/>
      <c r="Z56" s="39"/>
      <c r="AA56" s="39"/>
      <c r="AB56" s="39"/>
      <c r="AC56" s="39"/>
      <c r="AD56" s="39"/>
      <c r="AE56" s="39"/>
      <c r="AF56" s="39"/>
      <c r="AG56" s="39"/>
      <c r="AH56" s="39"/>
      <c r="AI56" s="39"/>
      <c r="AJ56" s="39"/>
      <c r="AK56" s="39"/>
      <c r="AL56" s="39"/>
      <c r="AM56" s="39"/>
      <c r="AN56" s="39"/>
      <c r="AO56" s="39"/>
      <c r="AP56" s="39"/>
      <c r="AQ56" s="39"/>
      <c r="AR56" s="39"/>
      <c r="AS56" s="39"/>
    </row>
    <row r="57" spans="1:45" ht="20">
      <c r="A57" s="157"/>
      <c r="B57" s="118"/>
      <c r="C57" s="143"/>
      <c r="D57" s="143"/>
      <c r="E57" s="51"/>
      <c r="F57" s="143"/>
      <c r="G57" s="118"/>
      <c r="H57" s="118"/>
      <c r="I57" s="120"/>
      <c r="J57" s="160"/>
      <c r="K57" s="67" t="s">
        <v>223</v>
      </c>
      <c r="L57" s="51"/>
      <c r="M57" s="82">
        <v>0</v>
      </c>
      <c r="N57" s="122">
        <f>AVERAGE(M57:M59)</f>
        <v>0</v>
      </c>
      <c r="O57" s="125" t="str">
        <f>IF(N57&lt;=50,"0",IF(AND(N57&gt;=50.01,N57&lt;=75),"1",IF(N57&gt;=75.01,"2")))</f>
        <v>0</v>
      </c>
      <c r="P57" s="89"/>
      <c r="Q57" s="88"/>
      <c r="R57" s="120"/>
      <c r="S57" s="157"/>
      <c r="T57" s="63"/>
      <c r="U57" s="56"/>
      <c r="V57" s="56"/>
      <c r="W57" s="66"/>
      <c r="X57" s="64"/>
      <c r="Y57" s="58"/>
      <c r="Z57" s="39"/>
      <c r="AA57" s="39"/>
      <c r="AB57" s="39"/>
      <c r="AC57" s="39"/>
      <c r="AD57" s="39"/>
      <c r="AE57" s="39"/>
      <c r="AF57" s="39"/>
      <c r="AG57" s="39"/>
      <c r="AH57" s="39"/>
      <c r="AI57" s="39"/>
      <c r="AJ57" s="39"/>
      <c r="AK57" s="39"/>
      <c r="AL57" s="39"/>
      <c r="AM57" s="39"/>
      <c r="AN57" s="39"/>
      <c r="AO57" s="39"/>
      <c r="AP57" s="39"/>
      <c r="AQ57" s="39"/>
      <c r="AR57" s="39"/>
      <c r="AS57" s="39"/>
    </row>
    <row r="58" spans="1:45" ht="20">
      <c r="A58" s="157"/>
      <c r="B58" s="118"/>
      <c r="C58" s="143"/>
      <c r="D58" s="143"/>
      <c r="E58" s="51"/>
      <c r="F58" s="143"/>
      <c r="G58" s="118"/>
      <c r="H58" s="118"/>
      <c r="I58" s="120"/>
      <c r="J58" s="160"/>
      <c r="K58" s="67" t="s">
        <v>225</v>
      </c>
      <c r="L58" s="51"/>
      <c r="M58" s="82">
        <v>0</v>
      </c>
      <c r="N58" s="123"/>
      <c r="O58" s="126"/>
      <c r="P58" s="89"/>
      <c r="Q58" s="88"/>
      <c r="R58" s="120"/>
      <c r="S58" s="157"/>
      <c r="T58" s="63"/>
      <c r="U58" s="56"/>
      <c r="V58" s="56"/>
      <c r="W58" s="66"/>
      <c r="X58" s="64"/>
      <c r="Y58" s="58"/>
      <c r="Z58" s="39"/>
      <c r="AA58" s="39"/>
      <c r="AB58" s="39"/>
      <c r="AC58" s="39"/>
      <c r="AD58" s="39"/>
      <c r="AE58" s="39"/>
      <c r="AF58" s="39"/>
      <c r="AG58" s="39"/>
      <c r="AH58" s="39"/>
      <c r="AI58" s="39"/>
      <c r="AJ58" s="39"/>
      <c r="AK58" s="39"/>
      <c r="AL58" s="39"/>
      <c r="AM58" s="39"/>
      <c r="AN58" s="39"/>
      <c r="AO58" s="39"/>
      <c r="AP58" s="39"/>
      <c r="AQ58" s="39"/>
      <c r="AR58" s="39"/>
      <c r="AS58" s="39"/>
    </row>
    <row r="59" spans="1:45" ht="20">
      <c r="A59" s="158"/>
      <c r="B59" s="118"/>
      <c r="C59" s="144"/>
      <c r="D59" s="144"/>
      <c r="E59" s="51"/>
      <c r="F59" s="144"/>
      <c r="G59" s="145"/>
      <c r="H59" s="145"/>
      <c r="I59" s="121"/>
      <c r="J59" s="161"/>
      <c r="K59" s="67" t="s">
        <v>225</v>
      </c>
      <c r="L59" s="51"/>
      <c r="M59" s="82">
        <v>0</v>
      </c>
      <c r="N59" s="124"/>
      <c r="O59" s="127"/>
      <c r="P59" s="99"/>
      <c r="Q59" s="100"/>
      <c r="R59" s="121"/>
      <c r="S59" s="158"/>
      <c r="T59" s="63"/>
      <c r="U59" s="56"/>
      <c r="V59" s="56"/>
      <c r="W59" s="66"/>
      <c r="X59" s="64"/>
      <c r="Y59" s="58"/>
      <c r="Z59" s="39"/>
      <c r="AA59" s="39"/>
      <c r="AB59" s="39"/>
      <c r="AC59" s="39"/>
      <c r="AD59" s="39"/>
      <c r="AE59" s="39"/>
      <c r="AF59" s="39"/>
      <c r="AG59" s="39"/>
      <c r="AH59" s="39"/>
      <c r="AI59" s="39"/>
      <c r="AJ59" s="39"/>
      <c r="AK59" s="39"/>
      <c r="AL59" s="39"/>
      <c r="AM59" s="39"/>
      <c r="AN59" s="39"/>
      <c r="AO59" s="39"/>
      <c r="AP59" s="39"/>
      <c r="AQ59" s="39"/>
      <c r="AR59" s="39"/>
      <c r="AS59" s="39"/>
    </row>
    <row r="60" spans="1:45" ht="20">
      <c r="A60" s="136">
        <v>9</v>
      </c>
      <c r="B60" s="139"/>
      <c r="C60" s="142"/>
      <c r="D60" s="142"/>
      <c r="E60" s="50"/>
      <c r="F60" s="142"/>
      <c r="G60" s="117">
        <v>1</v>
      </c>
      <c r="H60" s="117">
        <v>1</v>
      </c>
      <c r="I60" s="119" t="str">
        <f>IF(AND(G60=1,H60=1),"Bajo",IF(AND(G60=1,H60=2),"Bajo",IF(AND(G60=1,H60=3),"Moderado",IF(AND(G60=1,H60=4),"Alto",IF(AND(G60=1,H60=5),"Extremo",IF(AND(G60=2,H60=1),"Bajo",IF(AND(G60=2,H60=2),"Bajo",IF(AND(G60=2,H60=3),"Moderado",IF(AND(G60=2,H60=4),"Alto",IF(AND(G60=2,H60=5),"Extremo",IF(AND(G60=3,H60=1),"Bajo",IF(AND(G60=3,H60=2),"Moderado",IF(AND(G60=3,H60=3),"Alto",IF(AND(G60=3,H60=4),"Extremo",IF(AND(G60=3,H60=5),"Extremo",IF(AND(G60=4,H60=1),"Moderado",IF(AND(G60=4,H60=2),"Alto",IF(AND(G60=4,H60=3),"Alto",IF(AND(G60=4,H60=4),"Extremo",IF(AND(G60=4,H60=5),"Extremo",IF(AND(G60=5,H60=1),"Alto",IF(AND(G60=5,H60=2),"Alto",IF(AND(G60=5,H60=3),"Extremo",IF(AND(G60=5,H60=4),"Extremo",IF(AND(G60=5,H60=5),"Extremo")))))))))))))))))))))))))</f>
        <v>Bajo</v>
      </c>
      <c r="J60" s="112"/>
      <c r="K60" s="67" t="s">
        <v>223</v>
      </c>
      <c r="L60" s="50"/>
      <c r="M60" s="86">
        <v>0</v>
      </c>
      <c r="N60" s="115">
        <f>AVERAGE(M60:M62)</f>
        <v>0</v>
      </c>
      <c r="O60" s="109" t="str">
        <f>IF(N60&lt;=50,"0",IF(AND(N60&gt;=50.01,N60&lt;=75),"1",IF(N60&gt;=75.01,"2")))</f>
        <v>0</v>
      </c>
      <c r="P60" s="101">
        <f>G60-O60</f>
        <v>1</v>
      </c>
      <c r="Q60" s="102">
        <f>H60-O63</f>
        <v>1</v>
      </c>
      <c r="R60" s="119" t="str">
        <f>IF(AND(P60=1,Q60=1),"Bajo",IF(AND(P60=1,Q60=2),"Bajo",IF(AND(P60=1,Q60=3),"Moderado",IF(AND(P60=1,Q60=4),"Alto",IF(AND(P60=1,Q60=5),"Extremo",IF(AND(P60=2,Q60=1),"Bajo",IF(AND(P60=2,Q60=2),"Bajo",IF(AND(P60=2,Q60=3),"Moderado",IF(AND(P60=2,Q60=4),"Alto",IF(AND(P60=2,Q60=5),"Extremo",IF(AND(P60=3,Q60=1),"Bajo",IF(AND(P60=3,Q60=2),"Moderado",IF(AND(P60=3,Q60=3),"Alto",IF(AND(P60=3,Q60=4),"Extremo",IF(AND(P60=3,Q60=5),"Extremo",IF(AND(P60=4,Q60=1),"Moderado",IF(AND(P60=4,Q60=2),"Alto",IF(AND(P60=4,Q60=3),"Alto",IF(AND(P60=4,Q60=4),"Extremo",IF(AND(P60=4,Q60=5),"Extremo",IF(AND(P60=5,Q60=1),"Alto",IF(AND(P60=5,Q60=2),"Alto",IF(AND(P60=5,Q60=3),"Extremo",IF(AND(P60=5,Q60=4),"Extremo",IF(AND(P60=5,Q60=5),"Extremo")))))))))))))))))))))))))</f>
        <v>Bajo</v>
      </c>
      <c r="S60" s="156"/>
      <c r="T60" s="60"/>
      <c r="U60" s="56"/>
      <c r="V60" s="56"/>
      <c r="W60" s="62"/>
      <c r="X60" s="61"/>
      <c r="Y60" s="58"/>
      <c r="Z60" s="39"/>
      <c r="AA60" s="39"/>
      <c r="AB60" s="39"/>
      <c r="AC60" s="39"/>
      <c r="AD60" s="39"/>
      <c r="AE60" s="39"/>
      <c r="AF60" s="39"/>
      <c r="AG60" s="39"/>
      <c r="AH60" s="39"/>
      <c r="AI60" s="39"/>
      <c r="AJ60" s="39"/>
      <c r="AK60" s="39"/>
      <c r="AL60" s="39"/>
      <c r="AM60" s="39"/>
      <c r="AN60" s="39"/>
      <c r="AO60" s="39"/>
      <c r="AP60" s="39"/>
      <c r="AQ60" s="39"/>
      <c r="AR60" s="39"/>
      <c r="AS60" s="39"/>
    </row>
    <row r="61" spans="1:45" ht="20">
      <c r="A61" s="157"/>
      <c r="B61" s="140"/>
      <c r="C61" s="143"/>
      <c r="D61" s="143"/>
      <c r="E61" s="51"/>
      <c r="F61" s="143"/>
      <c r="G61" s="118"/>
      <c r="H61" s="118"/>
      <c r="I61" s="120"/>
      <c r="J61" s="113"/>
      <c r="K61" s="67" t="s">
        <v>223</v>
      </c>
      <c r="L61" s="51"/>
      <c r="M61" s="87">
        <v>0</v>
      </c>
      <c r="N61" s="116"/>
      <c r="O61" s="110"/>
      <c r="P61" s="89"/>
      <c r="Q61" s="88"/>
      <c r="R61" s="120"/>
      <c r="S61" s="157"/>
      <c r="T61" s="63"/>
      <c r="U61" s="56"/>
      <c r="V61" s="56"/>
      <c r="W61" s="65"/>
      <c r="X61" s="64"/>
      <c r="Y61" s="58"/>
      <c r="Z61" s="39"/>
      <c r="AA61" s="39"/>
      <c r="AB61" s="39"/>
      <c r="AC61" s="39"/>
      <c r="AD61" s="39"/>
      <c r="AE61" s="39"/>
      <c r="AF61" s="39"/>
      <c r="AG61" s="39"/>
      <c r="AH61" s="39"/>
      <c r="AI61" s="39"/>
      <c r="AJ61" s="39"/>
      <c r="AK61" s="39"/>
      <c r="AL61" s="39"/>
      <c r="AM61" s="39"/>
      <c r="AN61" s="39"/>
      <c r="AO61" s="39"/>
      <c r="AP61" s="39"/>
      <c r="AQ61" s="39"/>
      <c r="AR61" s="39"/>
      <c r="AS61" s="39"/>
    </row>
    <row r="62" spans="1:45" ht="20">
      <c r="A62" s="157"/>
      <c r="B62" s="140"/>
      <c r="C62" s="143"/>
      <c r="D62" s="143"/>
      <c r="E62" s="51"/>
      <c r="F62" s="143"/>
      <c r="G62" s="118"/>
      <c r="H62" s="118"/>
      <c r="I62" s="120"/>
      <c r="J62" s="113"/>
      <c r="K62" s="67" t="s">
        <v>223</v>
      </c>
      <c r="L62" s="51"/>
      <c r="M62" s="87">
        <v>0</v>
      </c>
      <c r="N62" s="116"/>
      <c r="O62" s="111"/>
      <c r="P62" s="89"/>
      <c r="Q62" s="88"/>
      <c r="R62" s="120"/>
      <c r="S62" s="157"/>
      <c r="T62" s="63"/>
      <c r="U62" s="56"/>
      <c r="V62" s="56"/>
      <c r="W62" s="65"/>
      <c r="X62" s="64"/>
      <c r="Y62" s="58"/>
      <c r="Z62" s="39"/>
      <c r="AA62" s="39"/>
      <c r="AB62" s="39"/>
      <c r="AC62" s="39"/>
      <c r="AD62" s="39"/>
      <c r="AE62" s="39"/>
      <c r="AF62" s="39"/>
      <c r="AG62" s="39"/>
      <c r="AH62" s="39"/>
      <c r="AI62" s="39"/>
      <c r="AJ62" s="39"/>
      <c r="AK62" s="39"/>
      <c r="AL62" s="39"/>
      <c r="AM62" s="39"/>
      <c r="AN62" s="39"/>
      <c r="AO62" s="39"/>
      <c r="AP62" s="39"/>
      <c r="AQ62" s="39"/>
      <c r="AR62" s="39"/>
      <c r="AS62" s="39"/>
    </row>
    <row r="63" spans="1:45" ht="20">
      <c r="A63" s="157"/>
      <c r="B63" s="140"/>
      <c r="C63" s="143"/>
      <c r="D63" s="143"/>
      <c r="E63" s="51"/>
      <c r="F63" s="143"/>
      <c r="G63" s="118"/>
      <c r="H63" s="118"/>
      <c r="I63" s="120"/>
      <c r="J63" s="113"/>
      <c r="K63" s="67" t="s">
        <v>223</v>
      </c>
      <c r="L63" s="51"/>
      <c r="M63" s="82">
        <v>0</v>
      </c>
      <c r="N63" s="122">
        <f>AVERAGE(M63:M65)</f>
        <v>0</v>
      </c>
      <c r="O63" s="125" t="str">
        <f>IF(N63&lt;=50,"0",IF(AND(N63&gt;=50.01,N63&lt;=75),"1",IF(N63&gt;=75.01,"2")))</f>
        <v>0</v>
      </c>
      <c r="P63" s="89"/>
      <c r="Q63" s="88"/>
      <c r="R63" s="120"/>
      <c r="S63" s="157"/>
      <c r="T63" s="63"/>
      <c r="U63" s="56"/>
      <c r="V63" s="56"/>
      <c r="W63" s="66"/>
      <c r="X63" s="64"/>
      <c r="Y63" s="58"/>
      <c r="Z63" s="39"/>
      <c r="AA63" s="39"/>
      <c r="AB63" s="39"/>
      <c r="AC63" s="39"/>
      <c r="AD63" s="39"/>
      <c r="AE63" s="39"/>
      <c r="AF63" s="39"/>
      <c r="AG63" s="39"/>
      <c r="AH63" s="39"/>
      <c r="AI63" s="39"/>
      <c r="AJ63" s="39"/>
      <c r="AK63" s="39"/>
      <c r="AL63" s="39"/>
      <c r="AM63" s="39"/>
      <c r="AN63" s="39"/>
      <c r="AO63" s="39"/>
      <c r="AP63" s="39"/>
      <c r="AQ63" s="39"/>
      <c r="AR63" s="39"/>
      <c r="AS63" s="39"/>
    </row>
    <row r="64" spans="1:45" ht="20">
      <c r="A64" s="157"/>
      <c r="B64" s="140"/>
      <c r="C64" s="143"/>
      <c r="D64" s="143"/>
      <c r="E64" s="51"/>
      <c r="F64" s="143"/>
      <c r="G64" s="118"/>
      <c r="H64" s="118"/>
      <c r="I64" s="120"/>
      <c r="J64" s="113"/>
      <c r="K64" s="67" t="s">
        <v>223</v>
      </c>
      <c r="L64" s="51"/>
      <c r="M64" s="82">
        <v>0</v>
      </c>
      <c r="N64" s="123"/>
      <c r="O64" s="126"/>
      <c r="P64" s="89"/>
      <c r="Q64" s="88"/>
      <c r="R64" s="120"/>
      <c r="S64" s="157"/>
      <c r="T64" s="63"/>
      <c r="U64" s="56"/>
      <c r="V64" s="56"/>
      <c r="W64" s="66"/>
      <c r="X64" s="64"/>
      <c r="Y64" s="58"/>
      <c r="Z64" s="39"/>
      <c r="AA64" s="39"/>
      <c r="AB64" s="39"/>
      <c r="AC64" s="39"/>
      <c r="AD64" s="39"/>
      <c r="AE64" s="39"/>
      <c r="AF64" s="39"/>
      <c r="AG64" s="39"/>
      <c r="AH64" s="39"/>
      <c r="AI64" s="39"/>
      <c r="AJ64" s="39"/>
      <c r="AK64" s="39"/>
      <c r="AL64" s="39"/>
      <c r="AM64" s="39"/>
      <c r="AN64" s="39"/>
      <c r="AO64" s="39"/>
      <c r="AP64" s="39"/>
      <c r="AQ64" s="39"/>
      <c r="AR64" s="39"/>
      <c r="AS64" s="39"/>
    </row>
    <row r="65" spans="1:45" ht="20">
      <c r="A65" s="158"/>
      <c r="B65" s="141"/>
      <c r="C65" s="144"/>
      <c r="D65" s="144"/>
      <c r="E65" s="51"/>
      <c r="F65" s="144"/>
      <c r="G65" s="145"/>
      <c r="H65" s="145"/>
      <c r="I65" s="121"/>
      <c r="J65" s="114"/>
      <c r="K65" s="67" t="s">
        <v>223</v>
      </c>
      <c r="L65" s="51"/>
      <c r="M65" s="82">
        <v>0</v>
      </c>
      <c r="N65" s="124"/>
      <c r="O65" s="127"/>
      <c r="P65" s="99"/>
      <c r="Q65" s="100"/>
      <c r="R65" s="121"/>
      <c r="S65" s="158"/>
      <c r="T65" s="63"/>
      <c r="U65" s="56"/>
      <c r="V65" s="56"/>
      <c r="W65" s="66"/>
      <c r="X65" s="64"/>
      <c r="Y65" s="58"/>
      <c r="Z65" s="39"/>
      <c r="AA65" s="39"/>
      <c r="AB65" s="39"/>
      <c r="AC65" s="39"/>
      <c r="AD65" s="39"/>
      <c r="AE65" s="39"/>
      <c r="AF65" s="39"/>
      <c r="AG65" s="39"/>
      <c r="AH65" s="39"/>
      <c r="AI65" s="39"/>
      <c r="AJ65" s="39"/>
      <c r="AK65" s="39"/>
      <c r="AL65" s="39"/>
      <c r="AM65" s="39"/>
      <c r="AN65" s="39"/>
      <c r="AO65" s="39"/>
      <c r="AP65" s="39"/>
      <c r="AQ65" s="39"/>
      <c r="AR65" s="39"/>
      <c r="AS65" s="39"/>
    </row>
    <row r="66" spans="1:45" ht="20">
      <c r="A66" s="136">
        <v>10</v>
      </c>
      <c r="B66" s="139"/>
      <c r="C66" s="142"/>
      <c r="D66" s="142"/>
      <c r="E66" s="50"/>
      <c r="F66" s="142"/>
      <c r="G66" s="117">
        <v>1</v>
      </c>
      <c r="H66" s="117">
        <v>1</v>
      </c>
      <c r="I66" s="119" t="str">
        <f>IF(AND(G66=1,H66=1),"Bajo",IF(AND(G66=1,H66=2),"Bajo",IF(AND(G66=1,H66=3),"Moderado",IF(AND(G66=1,H66=4),"Alto",IF(AND(G66=1,H66=5),"Extremo",IF(AND(G66=2,H66=1),"Bajo",IF(AND(G66=2,H66=2),"Bajo",IF(AND(G66=2,H66=3),"Moderado",IF(AND(G66=2,H66=4),"Alto",IF(AND(G66=2,H66=5),"Extremo",IF(AND(G66=3,H66=1),"Bajo",IF(AND(G66=3,H66=2),"Moderado",IF(AND(G66=3,H66=3),"Alto",IF(AND(G66=3,H66=4),"Extremo",IF(AND(G66=3,H66=5),"Extremo",IF(AND(G66=4,H66=1),"Moderado",IF(AND(G66=4,H66=2),"Alto",IF(AND(G66=4,H66=3),"Alto",IF(AND(G66=4,H66=4),"Extremo",IF(AND(G66=4,H66=5),"Extremo",IF(AND(G66=5,H66=1),"Alto",IF(AND(G66=5,H66=2),"Alto",IF(AND(G66=5,H66=3),"Extremo",IF(AND(G66=5,H66=4),"Extremo",IF(AND(G66=5,H66=5),"Extremo")))))))))))))))))))))))))</f>
        <v>Bajo</v>
      </c>
      <c r="J66" s="112"/>
      <c r="K66" s="67" t="s">
        <v>224</v>
      </c>
      <c r="L66" s="50"/>
      <c r="M66" s="86">
        <v>0</v>
      </c>
      <c r="N66" s="115">
        <f>AVERAGE(M66:M68)</f>
        <v>0</v>
      </c>
      <c r="O66" s="109" t="str">
        <f>IF(N66&lt;=50,"0",IF(AND(N66&gt;=50.01,N66&lt;=75),"1",IF(N66&gt;=75.01,"2")))</f>
        <v>0</v>
      </c>
      <c r="P66" s="101">
        <f>G66-O66</f>
        <v>1</v>
      </c>
      <c r="Q66" s="102">
        <f>H66-O69</f>
        <v>1</v>
      </c>
      <c r="R66" s="119" t="str">
        <f>IF(AND(P66=1,Q66=1),"Bajo",IF(AND(P66=1,Q66=2),"Bajo",IF(AND(P66=1,Q66=3),"Moderado",IF(AND(P66=1,Q66=4),"Alto",IF(AND(P66=1,Q66=5),"Extremo",IF(AND(P66=2,Q66=1),"Bajo",IF(AND(P66=2,Q66=2),"Bajo",IF(AND(P66=2,Q66=3),"Moderado",IF(AND(P66=2,Q66=4),"Alto",IF(AND(P66=2,Q66=5),"Extremo",IF(AND(P66=3,Q66=1),"Bajo",IF(AND(P66=3,Q66=2),"Moderado",IF(AND(P66=3,Q66=3),"Alto",IF(AND(P66=3,Q66=4),"Extremo",IF(AND(P66=3,Q66=5),"Extremo",IF(AND(P66=4,Q66=1),"Moderado",IF(AND(P66=4,Q66=2),"Alto",IF(AND(P66=4,Q66=3),"Alto",IF(AND(P66=4,Q66=4),"Extremo",IF(AND(P66=4,Q66=5),"Extremo",IF(AND(P66=5,Q66=1),"Alto",IF(AND(P66=5,Q66=2),"Alto",IF(AND(P66=5,Q66=3),"Extremo",IF(AND(P66=5,Q66=4),"Extremo",IF(AND(P66=5,Q66=5),"Extremo")))))))))))))))))))))))))</f>
        <v>Bajo</v>
      </c>
      <c r="S66" s="156"/>
      <c r="T66" s="60"/>
      <c r="U66" s="56"/>
      <c r="V66" s="56"/>
      <c r="W66" s="62"/>
      <c r="X66" s="61"/>
      <c r="Y66" s="58"/>
      <c r="Z66" s="39"/>
      <c r="AA66" s="39"/>
      <c r="AB66" s="39"/>
      <c r="AC66" s="39"/>
      <c r="AD66" s="39"/>
      <c r="AE66" s="39"/>
      <c r="AF66" s="39"/>
      <c r="AG66" s="39"/>
      <c r="AH66" s="39"/>
      <c r="AI66" s="39"/>
      <c r="AJ66" s="39"/>
      <c r="AK66" s="39"/>
      <c r="AL66" s="39"/>
      <c r="AM66" s="39"/>
      <c r="AN66" s="39"/>
      <c r="AO66" s="39"/>
      <c r="AP66" s="39"/>
      <c r="AQ66" s="39"/>
      <c r="AR66" s="39"/>
      <c r="AS66" s="39"/>
    </row>
    <row r="67" spans="1:45" ht="20">
      <c r="A67" s="137"/>
      <c r="B67" s="140"/>
      <c r="C67" s="143"/>
      <c r="D67" s="143"/>
      <c r="E67" s="51"/>
      <c r="F67" s="143"/>
      <c r="G67" s="118"/>
      <c r="H67" s="118"/>
      <c r="I67" s="120"/>
      <c r="J67" s="113"/>
      <c r="K67" s="67" t="s">
        <v>224</v>
      </c>
      <c r="L67" s="51"/>
      <c r="M67" s="87">
        <v>0</v>
      </c>
      <c r="N67" s="116"/>
      <c r="O67" s="110"/>
      <c r="P67" s="89"/>
      <c r="Q67" s="88"/>
      <c r="R67" s="120"/>
      <c r="S67" s="157"/>
      <c r="T67" s="63"/>
      <c r="U67" s="56"/>
      <c r="V67" s="56"/>
      <c r="W67" s="65"/>
      <c r="X67" s="64"/>
      <c r="Y67" s="58"/>
      <c r="Z67" s="39"/>
      <c r="AA67" s="39"/>
      <c r="AB67" s="39"/>
      <c r="AC67" s="39"/>
      <c r="AD67" s="39"/>
      <c r="AE67" s="39"/>
      <c r="AF67" s="39"/>
      <c r="AG67" s="39"/>
      <c r="AH67" s="39"/>
      <c r="AI67" s="39"/>
      <c r="AJ67" s="39"/>
      <c r="AK67" s="39"/>
      <c r="AL67" s="39"/>
      <c r="AM67" s="39"/>
      <c r="AN67" s="39"/>
      <c r="AO67" s="39"/>
      <c r="AP67" s="39"/>
      <c r="AQ67" s="39"/>
      <c r="AR67" s="39"/>
      <c r="AS67" s="39"/>
    </row>
    <row r="68" spans="1:45" ht="20">
      <c r="A68" s="137"/>
      <c r="B68" s="140"/>
      <c r="C68" s="143"/>
      <c r="D68" s="143"/>
      <c r="E68" s="51"/>
      <c r="F68" s="143"/>
      <c r="G68" s="118"/>
      <c r="H68" s="118"/>
      <c r="I68" s="120"/>
      <c r="J68" s="113"/>
      <c r="K68" s="67" t="s">
        <v>224</v>
      </c>
      <c r="L68" s="51"/>
      <c r="M68" s="87">
        <v>0</v>
      </c>
      <c r="N68" s="116"/>
      <c r="O68" s="111"/>
      <c r="P68" s="89"/>
      <c r="Q68" s="88"/>
      <c r="R68" s="120"/>
      <c r="S68" s="157"/>
      <c r="T68" s="63"/>
      <c r="U68" s="56"/>
      <c r="V68" s="56"/>
      <c r="W68" s="65"/>
      <c r="X68" s="64"/>
      <c r="Y68" s="58"/>
      <c r="Z68" s="39"/>
      <c r="AA68" s="39"/>
      <c r="AB68" s="39"/>
      <c r="AC68" s="39"/>
      <c r="AD68" s="39"/>
      <c r="AE68" s="39"/>
      <c r="AF68" s="39"/>
      <c r="AG68" s="39"/>
      <c r="AH68" s="39"/>
      <c r="AI68" s="39"/>
      <c r="AJ68" s="39"/>
      <c r="AK68" s="39"/>
      <c r="AL68" s="39"/>
      <c r="AM68" s="39"/>
      <c r="AN68" s="39"/>
      <c r="AO68" s="39"/>
      <c r="AP68" s="39"/>
      <c r="AQ68" s="39"/>
      <c r="AR68" s="39"/>
      <c r="AS68" s="39"/>
    </row>
    <row r="69" spans="1:45" ht="20">
      <c r="A69" s="137"/>
      <c r="B69" s="140"/>
      <c r="C69" s="143"/>
      <c r="D69" s="143"/>
      <c r="E69" s="51"/>
      <c r="F69" s="143"/>
      <c r="G69" s="118"/>
      <c r="H69" s="118"/>
      <c r="I69" s="120"/>
      <c r="J69" s="113"/>
      <c r="K69" s="67" t="s">
        <v>224</v>
      </c>
      <c r="L69" s="51"/>
      <c r="M69" s="82">
        <v>0</v>
      </c>
      <c r="N69" s="122">
        <f>AVERAGE(M69:M71)</f>
        <v>0</v>
      </c>
      <c r="O69" s="125" t="str">
        <f>IF(N69&lt;=50,"0",IF(AND(N69&gt;=50.01,N69&lt;=75),"1",IF(N69&gt;=75.01,"2")))</f>
        <v>0</v>
      </c>
      <c r="P69" s="89"/>
      <c r="Q69" s="88"/>
      <c r="R69" s="120"/>
      <c r="S69" s="157"/>
      <c r="T69" s="63"/>
      <c r="U69" s="56"/>
      <c r="V69" s="56"/>
      <c r="W69" s="66"/>
      <c r="X69" s="64"/>
      <c r="Y69" s="58"/>
      <c r="Z69" s="39"/>
      <c r="AA69" s="39"/>
      <c r="AB69" s="39"/>
      <c r="AC69" s="39"/>
      <c r="AD69" s="39"/>
      <c r="AE69" s="39"/>
      <c r="AF69" s="39"/>
      <c r="AG69" s="39"/>
      <c r="AH69" s="39"/>
      <c r="AI69" s="39"/>
      <c r="AJ69" s="39"/>
      <c r="AK69" s="39"/>
      <c r="AL69" s="39"/>
      <c r="AM69" s="39"/>
      <c r="AN69" s="39"/>
      <c r="AO69" s="39"/>
      <c r="AP69" s="39"/>
      <c r="AQ69" s="39"/>
      <c r="AR69" s="39"/>
      <c r="AS69" s="39"/>
    </row>
    <row r="70" spans="1:45" ht="20">
      <c r="A70" s="137"/>
      <c r="B70" s="140"/>
      <c r="C70" s="143"/>
      <c r="D70" s="143"/>
      <c r="E70" s="51"/>
      <c r="F70" s="143"/>
      <c r="G70" s="118"/>
      <c r="H70" s="118"/>
      <c r="I70" s="120"/>
      <c r="J70" s="113"/>
      <c r="K70" s="67" t="s">
        <v>224</v>
      </c>
      <c r="L70" s="51"/>
      <c r="M70" s="82">
        <v>0</v>
      </c>
      <c r="N70" s="123"/>
      <c r="O70" s="126"/>
      <c r="P70" s="89"/>
      <c r="Q70" s="88"/>
      <c r="R70" s="120"/>
      <c r="S70" s="157"/>
      <c r="T70" s="63"/>
      <c r="U70" s="56"/>
      <c r="V70" s="56"/>
      <c r="W70" s="66"/>
      <c r="X70" s="64"/>
      <c r="Y70" s="58"/>
      <c r="Z70" s="39"/>
      <c r="AA70" s="39"/>
      <c r="AB70" s="39"/>
      <c r="AC70" s="39"/>
      <c r="AD70" s="39"/>
      <c r="AE70" s="39"/>
      <c r="AF70" s="39"/>
      <c r="AG70" s="39"/>
      <c r="AH70" s="39"/>
      <c r="AI70" s="39"/>
      <c r="AJ70" s="39"/>
      <c r="AK70" s="39"/>
      <c r="AL70" s="39"/>
      <c r="AM70" s="39"/>
      <c r="AN70" s="39"/>
      <c r="AO70" s="39"/>
      <c r="AP70" s="39"/>
      <c r="AQ70" s="39"/>
      <c r="AR70" s="39"/>
      <c r="AS70" s="39"/>
    </row>
    <row r="71" spans="1:45" ht="20">
      <c r="A71" s="138"/>
      <c r="B71" s="141"/>
      <c r="C71" s="144"/>
      <c r="D71" s="144"/>
      <c r="E71" s="51"/>
      <c r="F71" s="144"/>
      <c r="G71" s="145"/>
      <c r="H71" s="145"/>
      <c r="I71" s="121"/>
      <c r="J71" s="114"/>
      <c r="K71" s="67" t="s">
        <v>224</v>
      </c>
      <c r="L71" s="51"/>
      <c r="M71" s="82">
        <v>0</v>
      </c>
      <c r="N71" s="124"/>
      <c r="O71" s="127"/>
      <c r="P71" s="99"/>
      <c r="Q71" s="100"/>
      <c r="R71" s="121"/>
      <c r="S71" s="158"/>
      <c r="T71" s="63"/>
      <c r="U71" s="56"/>
      <c r="V71" s="56"/>
      <c r="W71" s="66"/>
      <c r="X71" s="64"/>
      <c r="Y71" s="58"/>
      <c r="Z71" s="39"/>
      <c r="AA71" s="39"/>
      <c r="AB71" s="39"/>
      <c r="AC71" s="39"/>
      <c r="AD71" s="39"/>
      <c r="AE71" s="39"/>
      <c r="AF71" s="39"/>
      <c r="AG71" s="39"/>
      <c r="AH71" s="39"/>
      <c r="AI71" s="39"/>
      <c r="AJ71" s="39"/>
      <c r="AK71" s="39"/>
      <c r="AL71" s="39"/>
      <c r="AM71" s="39"/>
      <c r="AN71" s="39"/>
      <c r="AO71" s="39"/>
      <c r="AP71" s="39"/>
      <c r="AQ71" s="39"/>
      <c r="AR71" s="39"/>
      <c r="AS71" s="39"/>
    </row>
    <row r="72" spans="1:45" ht="15.75" customHeight="1">
      <c r="C72" s="54"/>
      <c r="D72" s="52"/>
      <c r="E72" s="52"/>
      <c r="F72" s="52"/>
      <c r="G72" s="68"/>
      <c r="H72" s="68"/>
      <c r="I72" s="42"/>
      <c r="J72" s="53"/>
      <c r="K72" s="53"/>
      <c r="L72" s="54"/>
      <c r="M72" s="53"/>
      <c r="N72" s="42"/>
      <c r="O72" s="42"/>
      <c r="P72" s="73"/>
      <c r="Q72" s="73"/>
      <c r="R72" s="42"/>
      <c r="S72" s="53"/>
      <c r="T72" s="54"/>
      <c r="U72" s="52"/>
      <c r="V72" s="52"/>
      <c r="W72" s="52"/>
      <c r="X72" s="52"/>
      <c r="Y72" s="52"/>
    </row>
    <row r="73" spans="1:45" ht="15.75" customHeight="1">
      <c r="C73" s="54"/>
      <c r="D73" s="52"/>
      <c r="E73" s="52"/>
      <c r="F73" s="52"/>
      <c r="G73" s="68"/>
      <c r="H73" s="68"/>
      <c r="I73" s="42"/>
      <c r="J73" s="53"/>
      <c r="K73" s="53"/>
      <c r="L73" s="54"/>
      <c r="M73" s="53"/>
      <c r="N73" s="42"/>
      <c r="O73" s="42"/>
      <c r="P73" s="73"/>
      <c r="Q73" s="73"/>
      <c r="R73" s="42"/>
      <c r="S73" s="53"/>
      <c r="T73" s="54"/>
      <c r="U73" s="52"/>
      <c r="V73" s="52"/>
      <c r="W73" s="52"/>
      <c r="X73" s="52"/>
      <c r="Y73" s="52"/>
    </row>
    <row r="74" spans="1:45" ht="15.75" customHeight="1">
      <c r="C74" s="54"/>
      <c r="D74" s="52"/>
      <c r="E74" s="52"/>
      <c r="F74" s="52"/>
      <c r="G74" s="68"/>
      <c r="H74" s="68"/>
      <c r="I74" s="42"/>
      <c r="J74" s="53"/>
      <c r="K74" s="53"/>
      <c r="L74" s="54"/>
      <c r="M74" s="53"/>
      <c r="N74" s="42"/>
      <c r="O74" s="42"/>
      <c r="P74" s="73"/>
      <c r="Q74" s="73"/>
      <c r="R74" s="42"/>
      <c r="S74" s="53"/>
      <c r="T74" s="54"/>
      <c r="U74" s="52"/>
      <c r="V74" s="52"/>
      <c r="W74" s="52"/>
      <c r="X74" s="52"/>
      <c r="Y74" s="52"/>
    </row>
    <row r="75" spans="1:45" ht="15.75" customHeight="1">
      <c r="C75" s="54"/>
      <c r="D75" s="52"/>
      <c r="E75" s="52"/>
      <c r="F75" s="52"/>
      <c r="G75" s="68"/>
      <c r="H75" s="68"/>
      <c r="I75" s="42"/>
      <c r="J75" s="53"/>
      <c r="K75" s="53"/>
      <c r="L75" s="54"/>
      <c r="M75" s="53"/>
      <c r="N75" s="42"/>
      <c r="O75" s="42"/>
      <c r="P75" s="73"/>
      <c r="Q75" s="73"/>
      <c r="R75" s="42"/>
      <c r="S75" s="53"/>
      <c r="T75" s="54"/>
      <c r="U75" s="52"/>
      <c r="V75" s="52"/>
      <c r="W75" s="52"/>
      <c r="X75" s="52"/>
      <c r="Y75" s="52"/>
    </row>
    <row r="76" spans="1:45" ht="15.75" customHeight="1">
      <c r="C76" s="54"/>
      <c r="D76" s="52"/>
      <c r="E76" s="52"/>
      <c r="F76" s="52"/>
      <c r="G76" s="68"/>
      <c r="H76" s="68"/>
      <c r="I76" s="42"/>
      <c r="J76" s="53"/>
      <c r="K76" s="53"/>
      <c r="L76" s="54"/>
      <c r="M76" s="53"/>
      <c r="N76" s="42"/>
      <c r="O76" s="42"/>
      <c r="P76" s="73"/>
      <c r="Q76" s="73"/>
      <c r="R76" s="42"/>
      <c r="S76" s="53"/>
      <c r="T76" s="54"/>
      <c r="U76" s="52"/>
      <c r="V76" s="52"/>
      <c r="W76" s="52"/>
      <c r="X76" s="52"/>
      <c r="Y76" s="52"/>
    </row>
    <row r="77" spans="1:45" ht="15.75" customHeight="1">
      <c r="C77" s="54"/>
      <c r="D77" s="52"/>
      <c r="E77" s="52"/>
      <c r="F77" s="52"/>
      <c r="G77" s="68"/>
      <c r="H77" s="68"/>
      <c r="I77" s="42"/>
      <c r="J77" s="53"/>
      <c r="K77" s="53"/>
      <c r="L77" s="54"/>
      <c r="M77" s="53"/>
      <c r="N77" s="42"/>
      <c r="O77" s="42"/>
      <c r="P77" s="73"/>
      <c r="Q77" s="73"/>
      <c r="R77" s="42"/>
      <c r="S77" s="53"/>
      <c r="T77" s="54"/>
      <c r="U77" s="52"/>
      <c r="V77" s="52"/>
      <c r="W77" s="52"/>
      <c r="X77" s="52"/>
      <c r="Y77" s="52"/>
    </row>
    <row r="78" spans="1:45" ht="15.75" customHeight="1">
      <c r="C78" s="54"/>
      <c r="D78" s="52"/>
      <c r="E78" s="52"/>
      <c r="F78" s="52"/>
      <c r="G78" s="68"/>
      <c r="H78" s="68"/>
      <c r="I78" s="42"/>
      <c r="J78" s="53"/>
      <c r="K78" s="53"/>
      <c r="L78" s="54"/>
      <c r="M78" s="53"/>
      <c r="N78" s="42"/>
      <c r="O78" s="42"/>
      <c r="P78" s="73"/>
      <c r="Q78" s="73"/>
      <c r="R78" s="42"/>
      <c r="S78" s="53"/>
      <c r="T78" s="54"/>
      <c r="U78" s="52"/>
      <c r="V78" s="52"/>
      <c r="W78" s="52"/>
      <c r="X78" s="52"/>
      <c r="Y78" s="52"/>
    </row>
    <row r="79" spans="1:45" ht="15.75" customHeight="1">
      <c r="C79" s="54"/>
      <c r="D79" s="52"/>
      <c r="E79" s="52"/>
      <c r="F79" s="52"/>
      <c r="G79" s="68"/>
      <c r="H79" s="68"/>
      <c r="I79" s="42"/>
      <c r="J79" s="53"/>
      <c r="K79" s="53"/>
      <c r="L79" s="54"/>
      <c r="M79" s="53"/>
      <c r="N79" s="42"/>
      <c r="O79" s="42"/>
      <c r="P79" s="73"/>
      <c r="Q79" s="73"/>
      <c r="R79" s="42"/>
      <c r="S79" s="53"/>
      <c r="T79" s="54"/>
      <c r="U79" s="52"/>
      <c r="V79" s="52"/>
      <c r="W79" s="52"/>
      <c r="X79" s="52"/>
      <c r="Y79" s="52"/>
    </row>
    <row r="80" spans="1:45" ht="15.75" customHeight="1">
      <c r="C80" s="54"/>
      <c r="D80" s="52"/>
      <c r="E80" s="52"/>
      <c r="F80" s="52"/>
      <c r="G80" s="68"/>
      <c r="H80" s="68"/>
      <c r="I80" s="42"/>
      <c r="J80" s="53"/>
      <c r="K80" s="53"/>
      <c r="L80" s="54"/>
      <c r="M80" s="53"/>
      <c r="N80" s="42"/>
      <c r="O80" s="42"/>
      <c r="P80" s="73"/>
      <c r="Q80" s="73"/>
      <c r="R80" s="42"/>
      <c r="S80" s="53"/>
      <c r="T80" s="54"/>
      <c r="U80" s="52"/>
      <c r="V80" s="52"/>
      <c r="W80" s="52"/>
      <c r="X80" s="52"/>
      <c r="Y80" s="52"/>
    </row>
    <row r="81" spans="3:25" ht="15.75" customHeight="1">
      <c r="C81" s="54"/>
      <c r="D81" s="52"/>
      <c r="E81" s="52"/>
      <c r="F81" s="52"/>
      <c r="G81" s="68"/>
      <c r="H81" s="68"/>
      <c r="I81" s="42"/>
      <c r="J81" s="53"/>
      <c r="K81" s="53"/>
      <c r="L81" s="54"/>
      <c r="M81" s="53"/>
      <c r="N81" s="42"/>
      <c r="O81" s="42"/>
      <c r="P81" s="73"/>
      <c r="Q81" s="73"/>
      <c r="R81" s="42"/>
      <c r="S81" s="53"/>
      <c r="T81" s="54"/>
      <c r="U81" s="52"/>
      <c r="V81" s="52"/>
      <c r="W81" s="52"/>
      <c r="X81" s="52"/>
      <c r="Y81" s="52"/>
    </row>
    <row r="82" spans="3:25" ht="15.75" customHeight="1">
      <c r="C82" s="54"/>
      <c r="D82" s="52"/>
      <c r="E82" s="52"/>
      <c r="F82" s="52"/>
      <c r="G82" s="68"/>
      <c r="H82" s="68"/>
      <c r="I82" s="42"/>
      <c r="J82" s="53"/>
      <c r="K82" s="53"/>
      <c r="L82" s="54"/>
      <c r="M82" s="53"/>
      <c r="N82" s="42"/>
      <c r="O82" s="42"/>
      <c r="P82" s="73"/>
      <c r="Q82" s="73"/>
      <c r="R82" s="42"/>
      <c r="S82" s="53"/>
      <c r="T82" s="54"/>
      <c r="U82" s="52"/>
      <c r="V82" s="52"/>
      <c r="W82" s="52"/>
      <c r="X82" s="52"/>
      <c r="Y82" s="52"/>
    </row>
    <row r="83" spans="3:25" ht="15.75" customHeight="1">
      <c r="C83" s="54"/>
      <c r="D83" s="52"/>
      <c r="E83" s="52"/>
      <c r="F83" s="52"/>
      <c r="G83" s="68"/>
      <c r="H83" s="68"/>
      <c r="I83" s="42"/>
      <c r="J83" s="53"/>
      <c r="K83" s="53"/>
      <c r="L83" s="54"/>
      <c r="M83" s="53"/>
      <c r="N83" s="42"/>
      <c r="O83" s="42"/>
      <c r="P83" s="73"/>
      <c r="Q83" s="73"/>
      <c r="R83" s="42"/>
      <c r="S83" s="53"/>
      <c r="T83" s="54"/>
      <c r="U83" s="52"/>
      <c r="V83" s="52"/>
      <c r="W83" s="52"/>
      <c r="X83" s="52"/>
      <c r="Y83" s="52"/>
    </row>
    <row r="84" spans="3:25" ht="15.75" customHeight="1">
      <c r="C84" s="54"/>
      <c r="D84" s="52"/>
      <c r="E84" s="52"/>
      <c r="F84" s="52"/>
      <c r="G84" s="68"/>
      <c r="H84" s="68"/>
      <c r="I84" s="42"/>
      <c r="J84" s="53"/>
      <c r="K84" s="53"/>
      <c r="L84" s="54"/>
      <c r="M84" s="53"/>
      <c r="N84" s="42"/>
      <c r="O84" s="42"/>
      <c r="P84" s="73"/>
      <c r="Q84" s="73"/>
      <c r="R84" s="42"/>
      <c r="S84" s="53"/>
      <c r="T84" s="54"/>
      <c r="U84" s="52"/>
      <c r="V84" s="52"/>
      <c r="W84" s="52"/>
      <c r="X84" s="52"/>
      <c r="Y84" s="52"/>
    </row>
    <row r="85" spans="3:25" ht="15.75" customHeight="1">
      <c r="C85" s="54"/>
      <c r="D85" s="52"/>
      <c r="E85" s="52"/>
      <c r="F85" s="52"/>
      <c r="G85" s="68"/>
      <c r="H85" s="68"/>
      <c r="I85" s="42"/>
      <c r="J85" s="53"/>
      <c r="K85" s="53"/>
      <c r="L85" s="54"/>
      <c r="M85" s="53"/>
      <c r="N85" s="42"/>
      <c r="O85" s="42"/>
      <c r="P85" s="73"/>
      <c r="Q85" s="73"/>
      <c r="R85" s="42"/>
      <c r="S85" s="53"/>
      <c r="T85" s="54"/>
      <c r="U85" s="52"/>
      <c r="V85" s="52"/>
      <c r="W85" s="52"/>
      <c r="X85" s="52"/>
      <c r="Y85" s="52"/>
    </row>
    <row r="86" spans="3:25" ht="15.75" customHeight="1">
      <c r="C86" s="54"/>
      <c r="D86" s="52"/>
      <c r="E86" s="52"/>
      <c r="F86" s="52"/>
      <c r="G86" s="68"/>
      <c r="H86" s="68"/>
      <c r="I86" s="42"/>
      <c r="J86" s="53"/>
      <c r="K86" s="53"/>
      <c r="L86" s="54"/>
      <c r="M86" s="53"/>
      <c r="N86" s="42"/>
      <c r="O86" s="42"/>
      <c r="P86" s="73"/>
      <c r="Q86" s="73"/>
      <c r="R86" s="42"/>
      <c r="S86" s="53"/>
      <c r="T86" s="54"/>
      <c r="U86" s="52"/>
      <c r="V86" s="52"/>
      <c r="W86" s="52"/>
      <c r="X86" s="52"/>
      <c r="Y86" s="52"/>
    </row>
    <row r="87" spans="3:25" ht="15.75" customHeight="1">
      <c r="C87" s="54"/>
      <c r="D87" s="52"/>
      <c r="E87" s="52"/>
      <c r="F87" s="52"/>
      <c r="G87" s="68"/>
      <c r="H87" s="68"/>
      <c r="I87" s="42"/>
      <c r="J87" s="53"/>
      <c r="K87" s="53"/>
      <c r="L87" s="54"/>
      <c r="M87" s="53"/>
      <c r="N87" s="42"/>
      <c r="O87" s="42"/>
      <c r="P87" s="73"/>
      <c r="Q87" s="73"/>
      <c r="R87" s="42"/>
      <c r="S87" s="53"/>
      <c r="T87" s="54"/>
      <c r="U87" s="52"/>
      <c r="V87" s="52"/>
      <c r="W87" s="52"/>
      <c r="X87" s="52"/>
      <c r="Y87" s="52"/>
    </row>
    <row r="88" spans="3:25" ht="15.75" customHeight="1">
      <c r="C88" s="54"/>
      <c r="D88" s="52"/>
      <c r="E88" s="52"/>
      <c r="F88" s="52"/>
      <c r="G88" s="68"/>
      <c r="H88" s="68"/>
      <c r="I88" s="42"/>
      <c r="J88" s="53"/>
      <c r="K88" s="53"/>
      <c r="L88" s="54"/>
      <c r="M88" s="53"/>
      <c r="N88" s="42"/>
      <c r="O88" s="42"/>
      <c r="P88" s="73"/>
      <c r="Q88" s="73"/>
      <c r="R88" s="42"/>
      <c r="S88" s="53"/>
      <c r="T88" s="54"/>
      <c r="U88" s="52"/>
      <c r="V88" s="52"/>
      <c r="W88" s="52"/>
      <c r="X88" s="52"/>
      <c r="Y88" s="52"/>
    </row>
    <row r="89" spans="3:25" ht="15.75" customHeight="1">
      <c r="C89" s="54"/>
      <c r="D89" s="52"/>
      <c r="E89" s="52"/>
      <c r="F89" s="52"/>
      <c r="G89" s="68"/>
      <c r="H89" s="68"/>
      <c r="I89" s="42"/>
      <c r="J89" s="53"/>
      <c r="K89" s="53"/>
      <c r="L89" s="54"/>
      <c r="M89" s="53"/>
      <c r="N89" s="42"/>
      <c r="O89" s="42"/>
      <c r="P89" s="73"/>
      <c r="Q89" s="73"/>
      <c r="R89" s="42"/>
      <c r="S89" s="53"/>
      <c r="T89" s="54"/>
      <c r="U89" s="52"/>
      <c r="V89" s="52"/>
      <c r="W89" s="52"/>
      <c r="X89" s="52"/>
      <c r="Y89" s="52"/>
    </row>
    <row r="90" spans="3:25" ht="15.75" customHeight="1">
      <c r="C90" s="54"/>
      <c r="D90" s="52"/>
      <c r="E90" s="52"/>
      <c r="F90" s="52"/>
      <c r="G90" s="68"/>
      <c r="H90" s="68"/>
      <c r="I90" s="42"/>
      <c r="J90" s="53"/>
      <c r="K90" s="53"/>
      <c r="L90" s="54"/>
      <c r="M90" s="53"/>
      <c r="N90" s="42"/>
      <c r="O90" s="42"/>
      <c r="P90" s="73"/>
      <c r="Q90" s="73"/>
      <c r="R90" s="42"/>
      <c r="S90" s="53"/>
      <c r="T90" s="54"/>
      <c r="U90" s="52"/>
      <c r="V90" s="52"/>
      <c r="W90" s="52"/>
      <c r="X90" s="52"/>
      <c r="Y90" s="52"/>
    </row>
    <row r="91" spans="3:25" ht="15.75" customHeight="1">
      <c r="C91" s="54"/>
      <c r="D91" s="52"/>
      <c r="E91" s="52"/>
      <c r="F91" s="52"/>
      <c r="G91" s="68"/>
      <c r="H91" s="68"/>
      <c r="I91" s="42"/>
      <c r="J91" s="53"/>
      <c r="K91" s="53"/>
      <c r="L91" s="54"/>
      <c r="M91" s="53"/>
      <c r="N91" s="42"/>
      <c r="O91" s="42"/>
      <c r="P91" s="73"/>
      <c r="Q91" s="73"/>
      <c r="R91" s="42"/>
      <c r="S91" s="53"/>
      <c r="T91" s="54"/>
      <c r="U91" s="52"/>
      <c r="V91" s="52"/>
      <c r="W91" s="52"/>
      <c r="X91" s="52"/>
      <c r="Y91" s="52"/>
    </row>
    <row r="92" spans="3:25" ht="15.75" customHeight="1">
      <c r="C92" s="54"/>
      <c r="D92" s="52"/>
      <c r="E92" s="52"/>
      <c r="F92" s="52"/>
      <c r="G92" s="68"/>
      <c r="H92" s="68"/>
      <c r="I92" s="42"/>
      <c r="J92" s="53"/>
      <c r="K92" s="53"/>
      <c r="L92" s="54"/>
      <c r="M92" s="53"/>
      <c r="N92" s="42"/>
      <c r="O92" s="42"/>
      <c r="P92" s="73"/>
      <c r="Q92" s="73"/>
      <c r="R92" s="42"/>
      <c r="S92" s="53"/>
      <c r="T92" s="54"/>
      <c r="U92" s="52"/>
      <c r="V92" s="52"/>
      <c r="W92" s="52"/>
      <c r="X92" s="52"/>
      <c r="Y92" s="52"/>
    </row>
    <row r="93" spans="3:25" ht="15.75" customHeight="1">
      <c r="C93" s="54"/>
      <c r="D93" s="52"/>
      <c r="E93" s="52"/>
      <c r="F93" s="52"/>
      <c r="G93" s="68"/>
      <c r="H93" s="68"/>
      <c r="I93" s="42"/>
      <c r="J93" s="53"/>
      <c r="K93" s="53"/>
      <c r="L93" s="54"/>
      <c r="M93" s="53"/>
      <c r="N93" s="42"/>
      <c r="O93" s="42"/>
      <c r="P93" s="73"/>
      <c r="Q93" s="73"/>
      <c r="R93" s="42"/>
      <c r="S93" s="53"/>
      <c r="T93" s="54"/>
      <c r="U93" s="52"/>
      <c r="V93" s="52"/>
      <c r="W93" s="52"/>
      <c r="X93" s="52"/>
      <c r="Y93" s="52"/>
    </row>
    <row r="94" spans="3:25" ht="15.75" customHeight="1">
      <c r="C94" s="54"/>
      <c r="D94" s="52"/>
      <c r="E94" s="52"/>
      <c r="F94" s="52"/>
      <c r="G94" s="68"/>
      <c r="H94" s="68"/>
      <c r="I94" s="42"/>
      <c r="J94" s="53"/>
      <c r="K94" s="53"/>
      <c r="L94" s="54"/>
      <c r="M94" s="53"/>
      <c r="N94" s="42"/>
      <c r="O94" s="42"/>
      <c r="P94" s="73"/>
      <c r="Q94" s="73"/>
      <c r="R94" s="42"/>
      <c r="S94" s="53"/>
      <c r="T94" s="54"/>
      <c r="U94" s="52"/>
      <c r="V94" s="52"/>
      <c r="W94" s="52"/>
      <c r="X94" s="52"/>
      <c r="Y94" s="52"/>
    </row>
    <row r="95" spans="3:25" ht="15.75" customHeight="1">
      <c r="C95" s="54"/>
      <c r="D95" s="52"/>
      <c r="E95" s="52"/>
      <c r="F95" s="52"/>
      <c r="G95" s="68"/>
      <c r="H95" s="68"/>
      <c r="I95" s="42"/>
      <c r="J95" s="53"/>
      <c r="K95" s="53"/>
      <c r="L95" s="54"/>
      <c r="M95" s="53"/>
      <c r="N95" s="42"/>
      <c r="O95" s="42"/>
      <c r="P95" s="73"/>
      <c r="Q95" s="73"/>
      <c r="R95" s="42"/>
      <c r="S95" s="53"/>
      <c r="T95" s="54"/>
      <c r="U95" s="52"/>
      <c r="V95" s="52"/>
      <c r="W95" s="52"/>
      <c r="X95" s="52"/>
      <c r="Y95" s="52"/>
    </row>
    <row r="96" spans="3:25" ht="15.75" customHeight="1">
      <c r="C96" s="54"/>
      <c r="D96" s="52"/>
      <c r="E96" s="52"/>
      <c r="F96" s="52"/>
      <c r="G96" s="68"/>
      <c r="H96" s="68"/>
      <c r="I96" s="42"/>
      <c r="J96" s="53"/>
      <c r="K96" s="53"/>
      <c r="L96" s="54"/>
      <c r="M96" s="53"/>
      <c r="N96" s="42"/>
      <c r="O96" s="42"/>
      <c r="P96" s="73"/>
      <c r="Q96" s="73"/>
      <c r="R96" s="42"/>
      <c r="S96" s="53"/>
      <c r="T96" s="54"/>
      <c r="U96" s="52"/>
      <c r="V96" s="52"/>
      <c r="W96" s="52"/>
      <c r="X96" s="52"/>
      <c r="Y96" s="52"/>
    </row>
    <row r="97" spans="3:25" ht="15.75" customHeight="1">
      <c r="C97" s="54"/>
      <c r="D97" s="52"/>
      <c r="E97" s="52"/>
      <c r="F97" s="52"/>
      <c r="G97" s="68"/>
      <c r="H97" s="68"/>
      <c r="I97" s="42"/>
      <c r="J97" s="53"/>
      <c r="K97" s="53"/>
      <c r="L97" s="54"/>
      <c r="M97" s="53"/>
      <c r="N97" s="42"/>
      <c r="O97" s="42"/>
      <c r="P97" s="73"/>
      <c r="Q97" s="73"/>
      <c r="R97" s="42"/>
      <c r="S97" s="53"/>
      <c r="T97" s="54"/>
      <c r="U97" s="52"/>
      <c r="V97" s="52"/>
      <c r="W97" s="52"/>
      <c r="X97" s="52"/>
      <c r="Y97" s="52"/>
    </row>
    <row r="98" spans="3:25" ht="15.75" customHeight="1">
      <c r="C98" s="54"/>
      <c r="D98" s="52"/>
      <c r="E98" s="52"/>
      <c r="F98" s="52"/>
      <c r="G98" s="68"/>
      <c r="H98" s="68"/>
      <c r="I98" s="42"/>
      <c r="J98" s="53"/>
      <c r="K98" s="53"/>
      <c r="L98" s="54"/>
      <c r="M98" s="53"/>
      <c r="N98" s="42"/>
      <c r="O98" s="42"/>
      <c r="P98" s="73"/>
      <c r="Q98" s="73"/>
      <c r="R98" s="42"/>
      <c r="S98" s="53"/>
      <c r="T98" s="54"/>
      <c r="U98" s="52"/>
      <c r="V98" s="52"/>
      <c r="W98" s="52"/>
      <c r="X98" s="52"/>
      <c r="Y98" s="52"/>
    </row>
    <row r="99" spans="3:25" ht="15.75" customHeight="1">
      <c r="C99" s="54"/>
      <c r="D99" s="52"/>
      <c r="E99" s="52"/>
      <c r="F99" s="52"/>
      <c r="G99" s="68"/>
      <c r="H99" s="68"/>
      <c r="I99" s="42"/>
      <c r="J99" s="53"/>
      <c r="K99" s="53"/>
      <c r="L99" s="54"/>
      <c r="M99" s="53"/>
      <c r="N99" s="42"/>
      <c r="O99" s="42"/>
      <c r="P99" s="73"/>
      <c r="Q99" s="73"/>
      <c r="R99" s="42"/>
      <c r="S99" s="53"/>
      <c r="T99" s="54"/>
      <c r="U99" s="52"/>
      <c r="V99" s="52"/>
      <c r="W99" s="52"/>
      <c r="X99" s="52"/>
      <c r="Y99" s="52"/>
    </row>
    <row r="100" spans="3:25" ht="15.75" customHeight="1">
      <c r="C100" s="54"/>
      <c r="D100" s="52"/>
      <c r="E100" s="52"/>
      <c r="F100" s="52"/>
      <c r="G100" s="68"/>
      <c r="H100" s="68"/>
      <c r="I100" s="42"/>
      <c r="J100" s="53"/>
      <c r="K100" s="53"/>
      <c r="L100" s="54"/>
      <c r="M100" s="53"/>
      <c r="N100" s="42"/>
      <c r="O100" s="42"/>
      <c r="P100" s="73"/>
      <c r="Q100" s="73"/>
      <c r="R100" s="42"/>
      <c r="S100" s="53"/>
      <c r="T100" s="54"/>
      <c r="U100" s="52"/>
      <c r="V100" s="52"/>
      <c r="W100" s="52"/>
      <c r="X100" s="52"/>
      <c r="Y100" s="52"/>
    </row>
    <row r="101" spans="3:25" ht="15.75" customHeight="1">
      <c r="C101" s="54"/>
      <c r="D101" s="52"/>
      <c r="E101" s="52"/>
      <c r="F101" s="52"/>
      <c r="G101" s="68"/>
      <c r="H101" s="68"/>
      <c r="I101" s="42"/>
      <c r="J101" s="53"/>
      <c r="K101" s="53"/>
      <c r="L101" s="54"/>
      <c r="M101" s="53"/>
      <c r="N101" s="42"/>
      <c r="O101" s="42"/>
      <c r="P101" s="73"/>
      <c r="Q101" s="73"/>
      <c r="R101" s="42"/>
      <c r="S101" s="53"/>
      <c r="T101" s="54"/>
      <c r="U101" s="52"/>
      <c r="V101" s="52"/>
      <c r="W101" s="52"/>
      <c r="X101" s="52"/>
      <c r="Y101" s="52"/>
    </row>
    <row r="102" spans="3:25" ht="15.75" customHeight="1">
      <c r="C102" s="54"/>
      <c r="D102" s="52"/>
      <c r="E102" s="52"/>
      <c r="F102" s="52"/>
      <c r="G102" s="68"/>
      <c r="H102" s="68"/>
      <c r="I102" s="42"/>
      <c r="J102" s="53"/>
      <c r="K102" s="53"/>
      <c r="L102" s="54"/>
      <c r="M102" s="53"/>
      <c r="N102" s="42"/>
      <c r="O102" s="42"/>
      <c r="P102" s="73"/>
      <c r="Q102" s="73"/>
      <c r="R102" s="42"/>
      <c r="S102" s="53"/>
      <c r="T102" s="54"/>
      <c r="U102" s="52"/>
      <c r="V102" s="52"/>
      <c r="W102" s="52"/>
      <c r="X102" s="52"/>
      <c r="Y102" s="52"/>
    </row>
    <row r="103" spans="3:25" ht="15.75" customHeight="1">
      <c r="C103" s="54"/>
      <c r="D103" s="52"/>
      <c r="E103" s="52"/>
      <c r="F103" s="52"/>
      <c r="G103" s="68"/>
      <c r="H103" s="68"/>
      <c r="I103" s="42"/>
      <c r="J103" s="53"/>
      <c r="K103" s="53"/>
      <c r="L103" s="54"/>
      <c r="M103" s="53"/>
      <c r="N103" s="42"/>
      <c r="O103" s="42"/>
      <c r="P103" s="73"/>
      <c r="Q103" s="73"/>
      <c r="R103" s="42"/>
      <c r="S103" s="53"/>
      <c r="T103" s="54"/>
      <c r="U103" s="52"/>
      <c r="V103" s="52"/>
      <c r="W103" s="52"/>
      <c r="X103" s="52"/>
      <c r="Y103" s="52"/>
    </row>
    <row r="104" spans="3:25" ht="15.75" customHeight="1">
      <c r="C104" s="54"/>
      <c r="D104" s="52"/>
      <c r="E104" s="52"/>
      <c r="F104" s="52"/>
      <c r="G104" s="68"/>
      <c r="H104" s="68"/>
      <c r="I104" s="42"/>
      <c r="J104" s="53"/>
      <c r="K104" s="53"/>
      <c r="L104" s="54"/>
      <c r="M104" s="53"/>
      <c r="N104" s="42"/>
      <c r="O104" s="42"/>
      <c r="P104" s="73"/>
      <c r="Q104" s="73"/>
      <c r="R104" s="42"/>
      <c r="S104" s="53"/>
      <c r="T104" s="54"/>
      <c r="U104" s="52"/>
      <c r="V104" s="52"/>
      <c r="W104" s="52"/>
      <c r="X104" s="52"/>
      <c r="Y104" s="52"/>
    </row>
    <row r="105" spans="3:25" ht="15.75" customHeight="1">
      <c r="C105" s="54"/>
      <c r="D105" s="52"/>
      <c r="E105" s="52"/>
      <c r="F105" s="52"/>
      <c r="G105" s="68"/>
      <c r="H105" s="68"/>
      <c r="I105" s="42"/>
      <c r="J105" s="53"/>
      <c r="K105" s="53"/>
      <c r="L105" s="54"/>
      <c r="M105" s="53"/>
      <c r="N105" s="42"/>
      <c r="O105" s="42"/>
      <c r="P105" s="73"/>
      <c r="Q105" s="73"/>
      <c r="R105" s="42"/>
      <c r="S105" s="53"/>
      <c r="T105" s="54"/>
      <c r="U105" s="52"/>
      <c r="V105" s="52"/>
      <c r="W105" s="52"/>
      <c r="X105" s="52"/>
      <c r="Y105" s="52"/>
    </row>
    <row r="106" spans="3:25" ht="15.75" customHeight="1">
      <c r="C106" s="54"/>
      <c r="D106" s="52"/>
      <c r="E106" s="52"/>
      <c r="F106" s="52"/>
      <c r="G106" s="68"/>
      <c r="H106" s="68"/>
      <c r="I106" s="42"/>
      <c r="J106" s="53"/>
      <c r="K106" s="53"/>
      <c r="L106" s="54"/>
      <c r="M106" s="53"/>
      <c r="N106" s="42"/>
      <c r="O106" s="42"/>
      <c r="P106" s="73"/>
      <c r="Q106" s="73"/>
      <c r="R106" s="42"/>
      <c r="S106" s="53"/>
      <c r="T106" s="54"/>
      <c r="U106" s="52"/>
      <c r="V106" s="52"/>
      <c r="W106" s="52"/>
      <c r="X106" s="52"/>
      <c r="Y106" s="52"/>
    </row>
    <row r="107" spans="3:25" ht="15.75" customHeight="1">
      <c r="C107" s="54"/>
      <c r="D107" s="52"/>
      <c r="E107" s="52"/>
      <c r="F107" s="52"/>
      <c r="G107" s="68"/>
      <c r="H107" s="68"/>
      <c r="I107" s="42"/>
      <c r="J107" s="53"/>
      <c r="K107" s="53"/>
      <c r="L107" s="54"/>
      <c r="M107" s="53"/>
      <c r="N107" s="42"/>
      <c r="O107" s="42"/>
      <c r="P107" s="73"/>
      <c r="Q107" s="73"/>
      <c r="R107" s="42"/>
      <c r="S107" s="53"/>
      <c r="T107" s="54"/>
      <c r="U107" s="52"/>
      <c r="V107" s="52"/>
      <c r="W107" s="52"/>
      <c r="X107" s="52"/>
      <c r="Y107" s="52"/>
    </row>
    <row r="108" spans="3:25" ht="15.75" customHeight="1">
      <c r="C108" s="54"/>
      <c r="D108" s="52"/>
      <c r="E108" s="52"/>
      <c r="F108" s="52"/>
      <c r="G108" s="68"/>
      <c r="H108" s="68"/>
      <c r="I108" s="42"/>
      <c r="J108" s="53"/>
      <c r="K108" s="53"/>
      <c r="L108" s="54"/>
      <c r="M108" s="53"/>
      <c r="N108" s="42"/>
      <c r="O108" s="42"/>
      <c r="P108" s="73"/>
      <c r="Q108" s="73"/>
      <c r="R108" s="42"/>
      <c r="S108" s="53"/>
      <c r="T108" s="54"/>
      <c r="U108" s="52"/>
      <c r="V108" s="52"/>
      <c r="W108" s="52"/>
      <c r="X108" s="52"/>
      <c r="Y108" s="52"/>
    </row>
    <row r="109" spans="3:25" ht="15.75" customHeight="1">
      <c r="C109" s="54"/>
      <c r="D109" s="52"/>
      <c r="E109" s="52"/>
      <c r="F109" s="52"/>
      <c r="G109" s="68"/>
      <c r="H109" s="68"/>
      <c r="I109" s="42"/>
      <c r="J109" s="53"/>
      <c r="K109" s="53"/>
      <c r="L109" s="54"/>
      <c r="M109" s="53"/>
      <c r="N109" s="42"/>
      <c r="O109" s="42"/>
      <c r="P109" s="73"/>
      <c r="Q109" s="73"/>
      <c r="R109" s="42"/>
      <c r="S109" s="53"/>
      <c r="T109" s="54"/>
      <c r="U109" s="52"/>
      <c r="V109" s="52"/>
      <c r="W109" s="52"/>
      <c r="X109" s="52"/>
      <c r="Y109" s="52"/>
    </row>
    <row r="110" spans="3:25" ht="15.75" customHeight="1">
      <c r="C110" s="54"/>
      <c r="D110" s="52"/>
      <c r="E110" s="52"/>
      <c r="F110" s="52"/>
      <c r="G110" s="68"/>
      <c r="H110" s="68"/>
      <c r="I110" s="42"/>
      <c r="J110" s="53"/>
      <c r="K110" s="53"/>
      <c r="L110" s="54"/>
      <c r="M110" s="53"/>
      <c r="N110" s="42"/>
      <c r="O110" s="42"/>
      <c r="P110" s="73"/>
      <c r="Q110" s="73"/>
      <c r="R110" s="42"/>
      <c r="S110" s="53"/>
      <c r="T110" s="54"/>
      <c r="U110" s="52"/>
      <c r="V110" s="52"/>
      <c r="W110" s="52"/>
      <c r="X110" s="52"/>
      <c r="Y110" s="52"/>
    </row>
    <row r="111" spans="3:25" ht="15.75" customHeight="1">
      <c r="C111" s="54"/>
      <c r="D111" s="52"/>
      <c r="E111" s="52"/>
      <c r="F111" s="52"/>
      <c r="G111" s="68"/>
      <c r="H111" s="68"/>
      <c r="I111" s="42"/>
      <c r="J111" s="53"/>
      <c r="K111" s="53"/>
      <c r="L111" s="54"/>
      <c r="M111" s="53"/>
      <c r="N111" s="42"/>
      <c r="O111" s="42"/>
      <c r="P111" s="73"/>
      <c r="Q111" s="73"/>
      <c r="R111" s="42"/>
      <c r="S111" s="53"/>
      <c r="T111" s="54"/>
      <c r="U111" s="52"/>
      <c r="V111" s="52"/>
      <c r="W111" s="52"/>
      <c r="X111" s="52"/>
      <c r="Y111" s="52"/>
    </row>
    <row r="112" spans="3:25" ht="15.75" customHeight="1">
      <c r="C112" s="54"/>
      <c r="D112" s="52"/>
      <c r="E112" s="52"/>
      <c r="F112" s="52"/>
      <c r="G112" s="68"/>
      <c r="H112" s="68"/>
      <c r="I112" s="42"/>
      <c r="J112" s="53"/>
      <c r="K112" s="53"/>
      <c r="L112" s="54"/>
      <c r="M112" s="53"/>
      <c r="N112" s="42"/>
      <c r="O112" s="42"/>
      <c r="P112" s="73"/>
      <c r="Q112" s="73"/>
      <c r="R112" s="42"/>
      <c r="S112" s="53"/>
      <c r="T112" s="54"/>
      <c r="U112" s="52"/>
      <c r="V112" s="52"/>
      <c r="W112" s="52"/>
      <c r="X112" s="52"/>
      <c r="Y112" s="52"/>
    </row>
    <row r="113" spans="3:25" ht="15.75" customHeight="1">
      <c r="C113" s="54"/>
      <c r="D113" s="52"/>
      <c r="E113" s="52"/>
      <c r="F113" s="52"/>
      <c r="G113" s="68"/>
      <c r="H113" s="68"/>
      <c r="I113" s="42"/>
      <c r="J113" s="53"/>
      <c r="K113" s="53"/>
      <c r="L113" s="54"/>
      <c r="M113" s="53"/>
      <c r="N113" s="42"/>
      <c r="O113" s="42"/>
      <c r="P113" s="73"/>
      <c r="Q113" s="73"/>
      <c r="R113" s="42"/>
      <c r="S113" s="53"/>
      <c r="T113" s="54"/>
      <c r="U113" s="52"/>
      <c r="V113" s="52"/>
      <c r="W113" s="52"/>
      <c r="X113" s="52"/>
      <c r="Y113" s="52"/>
    </row>
    <row r="114" spans="3:25" ht="15.75" customHeight="1">
      <c r="C114" s="54"/>
      <c r="D114" s="52"/>
      <c r="E114" s="52"/>
      <c r="F114" s="52"/>
      <c r="G114" s="68"/>
      <c r="H114" s="68"/>
      <c r="I114" s="42"/>
      <c r="J114" s="53"/>
      <c r="K114" s="53"/>
      <c r="L114" s="54"/>
      <c r="M114" s="53"/>
      <c r="N114" s="42"/>
      <c r="O114" s="42"/>
      <c r="P114" s="73"/>
      <c r="Q114" s="73"/>
      <c r="R114" s="42"/>
      <c r="S114" s="53"/>
      <c r="T114" s="54"/>
      <c r="U114" s="52"/>
      <c r="V114" s="52"/>
      <c r="W114" s="52"/>
      <c r="X114" s="52"/>
      <c r="Y114" s="52"/>
    </row>
    <row r="115" spans="3:25" ht="15.75" customHeight="1">
      <c r="C115" s="54"/>
      <c r="D115" s="52"/>
      <c r="E115" s="52"/>
      <c r="F115" s="52"/>
      <c r="G115" s="68"/>
      <c r="H115" s="68"/>
      <c r="I115" s="42"/>
      <c r="J115" s="53"/>
      <c r="K115" s="53"/>
      <c r="L115" s="54"/>
      <c r="M115" s="53"/>
      <c r="N115" s="42"/>
      <c r="O115" s="42"/>
      <c r="P115" s="73"/>
      <c r="Q115" s="73"/>
      <c r="R115" s="42"/>
      <c r="S115" s="53"/>
      <c r="T115" s="54"/>
      <c r="U115" s="52"/>
      <c r="V115" s="52"/>
      <c r="W115" s="52"/>
      <c r="X115" s="52"/>
      <c r="Y115" s="52"/>
    </row>
    <row r="116" spans="3:25" ht="15.75" customHeight="1">
      <c r="C116" s="54"/>
      <c r="D116" s="52"/>
      <c r="E116" s="52"/>
      <c r="F116" s="52"/>
      <c r="G116" s="68"/>
      <c r="H116" s="68"/>
      <c r="I116" s="42"/>
      <c r="J116" s="53"/>
      <c r="K116" s="53"/>
      <c r="L116" s="54"/>
      <c r="M116" s="53"/>
      <c r="N116" s="42"/>
      <c r="O116" s="42"/>
      <c r="P116" s="73"/>
      <c r="Q116" s="73"/>
      <c r="R116" s="42"/>
      <c r="S116" s="53"/>
      <c r="T116" s="54"/>
      <c r="U116" s="52"/>
      <c r="V116" s="52"/>
      <c r="W116" s="52"/>
      <c r="X116" s="52"/>
      <c r="Y116" s="52"/>
    </row>
    <row r="117" spans="3:25" ht="15.75" customHeight="1">
      <c r="C117" s="54"/>
      <c r="D117" s="52"/>
      <c r="E117" s="52"/>
      <c r="F117" s="52"/>
      <c r="G117" s="68"/>
      <c r="H117" s="68"/>
      <c r="I117" s="42"/>
      <c r="J117" s="53"/>
      <c r="K117" s="53"/>
      <c r="L117" s="54"/>
      <c r="M117" s="53"/>
      <c r="N117" s="42"/>
      <c r="O117" s="42"/>
      <c r="P117" s="73"/>
      <c r="Q117" s="73"/>
      <c r="R117" s="42"/>
      <c r="S117" s="53"/>
      <c r="T117" s="54"/>
      <c r="U117" s="52"/>
      <c r="V117" s="52"/>
      <c r="W117" s="52"/>
      <c r="X117" s="52"/>
      <c r="Y117" s="52"/>
    </row>
    <row r="118" spans="3:25" ht="15.75" customHeight="1">
      <c r="C118" s="54"/>
      <c r="D118" s="52"/>
      <c r="E118" s="52"/>
      <c r="F118" s="52"/>
      <c r="G118" s="68"/>
      <c r="H118" s="68"/>
      <c r="I118" s="42"/>
      <c r="J118" s="53"/>
      <c r="K118" s="53"/>
      <c r="L118" s="54"/>
      <c r="M118" s="53"/>
      <c r="N118" s="42"/>
      <c r="O118" s="42"/>
      <c r="P118" s="73"/>
      <c r="Q118" s="73"/>
      <c r="R118" s="42"/>
      <c r="S118" s="53"/>
      <c r="T118" s="54"/>
      <c r="U118" s="52"/>
      <c r="V118" s="52"/>
      <c r="W118" s="52"/>
      <c r="X118" s="52"/>
      <c r="Y118" s="52"/>
    </row>
    <row r="119" spans="3:25" ht="15.75" customHeight="1">
      <c r="C119" s="54"/>
      <c r="D119" s="52"/>
      <c r="E119" s="52"/>
      <c r="F119" s="52"/>
      <c r="G119" s="68"/>
      <c r="H119" s="68"/>
      <c r="I119" s="42"/>
      <c r="J119" s="53"/>
      <c r="K119" s="53"/>
      <c r="L119" s="54"/>
      <c r="M119" s="53"/>
      <c r="N119" s="42"/>
      <c r="O119" s="42"/>
      <c r="P119" s="73"/>
      <c r="Q119" s="73"/>
      <c r="R119" s="42"/>
      <c r="S119" s="53"/>
      <c r="T119" s="54"/>
      <c r="U119" s="52"/>
      <c r="V119" s="52"/>
      <c r="W119" s="52"/>
      <c r="X119" s="52"/>
      <c r="Y119" s="52"/>
    </row>
    <row r="120" spans="3:25" ht="15.75" customHeight="1">
      <c r="C120" s="54"/>
      <c r="D120" s="52"/>
      <c r="E120" s="52"/>
      <c r="F120" s="52"/>
      <c r="G120" s="68"/>
      <c r="H120" s="68"/>
      <c r="I120" s="42"/>
      <c r="J120" s="53"/>
      <c r="K120" s="53"/>
      <c r="L120" s="54"/>
      <c r="M120" s="53"/>
      <c r="N120" s="42"/>
      <c r="O120" s="42"/>
      <c r="P120" s="73"/>
      <c r="Q120" s="73"/>
      <c r="R120" s="42"/>
      <c r="S120" s="53"/>
      <c r="T120" s="54"/>
      <c r="U120" s="52"/>
      <c r="V120" s="52"/>
      <c r="W120" s="52"/>
      <c r="X120" s="52"/>
      <c r="Y120" s="52"/>
    </row>
    <row r="121" spans="3:25" ht="15.75" customHeight="1">
      <c r="C121" s="54"/>
      <c r="D121" s="52"/>
      <c r="E121" s="52"/>
      <c r="F121" s="52"/>
      <c r="G121" s="68"/>
      <c r="H121" s="68"/>
      <c r="I121" s="42"/>
      <c r="J121" s="53"/>
      <c r="K121" s="53"/>
      <c r="L121" s="54"/>
      <c r="M121" s="53"/>
      <c r="N121" s="42"/>
      <c r="O121" s="42"/>
      <c r="P121" s="73"/>
      <c r="Q121" s="73"/>
      <c r="R121" s="42"/>
      <c r="S121" s="53"/>
      <c r="T121" s="54"/>
      <c r="U121" s="52"/>
      <c r="V121" s="52"/>
      <c r="W121" s="52"/>
      <c r="X121" s="52"/>
      <c r="Y121" s="52"/>
    </row>
    <row r="122" spans="3:25" ht="15.75" customHeight="1">
      <c r="C122" s="54"/>
      <c r="D122" s="52"/>
      <c r="E122" s="52"/>
      <c r="F122" s="52"/>
      <c r="G122" s="68"/>
      <c r="H122" s="68"/>
      <c r="I122" s="42"/>
      <c r="J122" s="53"/>
      <c r="K122" s="53"/>
      <c r="L122" s="54"/>
      <c r="M122" s="53"/>
      <c r="N122" s="42"/>
      <c r="O122" s="42"/>
      <c r="P122" s="73"/>
      <c r="Q122" s="73"/>
      <c r="R122" s="42"/>
      <c r="S122" s="53"/>
      <c r="T122" s="54"/>
      <c r="U122" s="52"/>
      <c r="V122" s="52"/>
      <c r="W122" s="52"/>
      <c r="X122" s="52"/>
      <c r="Y122" s="52"/>
    </row>
    <row r="123" spans="3:25" ht="15.75" customHeight="1">
      <c r="C123" s="54"/>
      <c r="D123" s="52"/>
      <c r="E123" s="52"/>
      <c r="F123" s="52"/>
      <c r="G123" s="68"/>
      <c r="H123" s="68"/>
      <c r="I123" s="42"/>
      <c r="J123" s="53"/>
      <c r="K123" s="53"/>
      <c r="L123" s="54"/>
      <c r="M123" s="53"/>
      <c r="N123" s="42"/>
      <c r="O123" s="42"/>
      <c r="P123" s="73"/>
      <c r="Q123" s="73"/>
      <c r="R123" s="42"/>
      <c r="S123" s="53"/>
      <c r="T123" s="54"/>
      <c r="U123" s="52"/>
      <c r="V123" s="52"/>
      <c r="W123" s="52"/>
      <c r="X123" s="52"/>
      <c r="Y123" s="52"/>
    </row>
    <row r="124" spans="3:25" ht="15.75" customHeight="1">
      <c r="C124" s="54"/>
      <c r="D124" s="52"/>
      <c r="E124" s="52"/>
      <c r="F124" s="52"/>
      <c r="G124" s="68"/>
      <c r="H124" s="68"/>
      <c r="I124" s="42"/>
      <c r="J124" s="53"/>
      <c r="K124" s="53"/>
      <c r="L124" s="54"/>
      <c r="M124" s="53"/>
      <c r="N124" s="42"/>
      <c r="O124" s="42"/>
      <c r="P124" s="73"/>
      <c r="Q124" s="73"/>
      <c r="R124" s="42"/>
      <c r="S124" s="53"/>
      <c r="T124" s="54"/>
      <c r="U124" s="52"/>
      <c r="V124" s="52"/>
      <c r="W124" s="52"/>
      <c r="X124" s="52"/>
      <c r="Y124" s="52"/>
    </row>
    <row r="125" spans="3:25" ht="15.75" customHeight="1">
      <c r="C125" s="54"/>
      <c r="D125" s="52"/>
      <c r="E125" s="52"/>
      <c r="F125" s="52"/>
      <c r="G125" s="68"/>
      <c r="H125" s="68"/>
      <c r="I125" s="42"/>
      <c r="J125" s="53"/>
      <c r="K125" s="53"/>
      <c r="L125" s="54"/>
      <c r="M125" s="53"/>
      <c r="N125" s="42"/>
      <c r="O125" s="42"/>
      <c r="P125" s="73"/>
      <c r="Q125" s="73"/>
      <c r="R125" s="42"/>
      <c r="S125" s="53"/>
      <c r="T125" s="54"/>
      <c r="U125" s="52"/>
      <c r="V125" s="52"/>
      <c r="W125" s="52"/>
      <c r="X125" s="52"/>
      <c r="Y125" s="52"/>
    </row>
    <row r="126" spans="3:25" ht="15.75" customHeight="1">
      <c r="C126" s="54"/>
      <c r="D126" s="52"/>
      <c r="E126" s="52"/>
      <c r="F126" s="52"/>
      <c r="G126" s="68"/>
      <c r="H126" s="68"/>
      <c r="I126" s="42"/>
      <c r="J126" s="53"/>
      <c r="K126" s="53"/>
      <c r="L126" s="54"/>
      <c r="M126" s="53"/>
      <c r="N126" s="42"/>
      <c r="O126" s="42"/>
      <c r="P126" s="73"/>
      <c r="Q126" s="73"/>
      <c r="R126" s="42"/>
      <c r="S126" s="53"/>
      <c r="T126" s="54"/>
      <c r="U126" s="52"/>
      <c r="V126" s="52"/>
      <c r="W126" s="52"/>
      <c r="X126" s="52"/>
      <c r="Y126" s="52"/>
    </row>
    <row r="127" spans="3:25" ht="15.75" customHeight="1">
      <c r="C127" s="54"/>
      <c r="D127" s="52"/>
      <c r="E127" s="52"/>
      <c r="F127" s="52"/>
      <c r="G127" s="68"/>
      <c r="H127" s="68"/>
      <c r="I127" s="42"/>
      <c r="J127" s="53"/>
      <c r="K127" s="53"/>
      <c r="L127" s="54"/>
      <c r="M127" s="53"/>
      <c r="N127" s="42"/>
      <c r="O127" s="42"/>
      <c r="P127" s="73"/>
      <c r="Q127" s="73"/>
      <c r="R127" s="42"/>
      <c r="S127" s="53"/>
      <c r="T127" s="54"/>
      <c r="U127" s="52"/>
      <c r="V127" s="52"/>
      <c r="W127" s="52"/>
      <c r="X127" s="52"/>
      <c r="Y127" s="52"/>
    </row>
    <row r="128" spans="3:25" ht="15.75" customHeight="1">
      <c r="C128" s="54"/>
      <c r="D128" s="52"/>
      <c r="E128" s="52"/>
      <c r="F128" s="52"/>
      <c r="G128" s="68"/>
      <c r="H128" s="68"/>
      <c r="I128" s="42"/>
      <c r="J128" s="53"/>
      <c r="K128" s="53"/>
      <c r="L128" s="54"/>
      <c r="M128" s="53"/>
      <c r="N128" s="42"/>
      <c r="O128" s="42"/>
      <c r="P128" s="73"/>
      <c r="Q128" s="73"/>
      <c r="R128" s="42"/>
      <c r="S128" s="53"/>
      <c r="T128" s="54"/>
      <c r="U128" s="52"/>
      <c r="V128" s="52"/>
      <c r="W128" s="52"/>
      <c r="X128" s="52"/>
      <c r="Y128" s="52"/>
    </row>
    <row r="129" spans="3:25" ht="15.75" customHeight="1">
      <c r="C129" s="54"/>
      <c r="D129" s="52"/>
      <c r="E129" s="52"/>
      <c r="F129" s="52"/>
      <c r="G129" s="68"/>
      <c r="H129" s="68"/>
      <c r="I129" s="42"/>
      <c r="J129" s="53"/>
      <c r="K129" s="53"/>
      <c r="L129" s="54"/>
      <c r="M129" s="53"/>
      <c r="N129" s="42"/>
      <c r="O129" s="42"/>
      <c r="P129" s="73"/>
      <c r="Q129" s="73"/>
      <c r="R129" s="42"/>
      <c r="S129" s="53"/>
      <c r="T129" s="54"/>
      <c r="U129" s="52"/>
      <c r="V129" s="52"/>
      <c r="W129" s="52"/>
      <c r="X129" s="52"/>
      <c r="Y129" s="52"/>
    </row>
    <row r="130" spans="3:25" ht="15.75" customHeight="1">
      <c r="C130" s="54"/>
      <c r="D130" s="52"/>
      <c r="E130" s="52"/>
      <c r="F130" s="52"/>
      <c r="G130" s="68"/>
      <c r="H130" s="68"/>
      <c r="I130" s="42"/>
      <c r="J130" s="53"/>
      <c r="K130" s="53"/>
      <c r="L130" s="54"/>
      <c r="M130" s="53"/>
      <c r="N130" s="42"/>
      <c r="O130" s="42"/>
      <c r="P130" s="73"/>
      <c r="Q130" s="73"/>
      <c r="R130" s="42"/>
      <c r="S130" s="53"/>
      <c r="T130" s="54"/>
      <c r="U130" s="52"/>
      <c r="V130" s="52"/>
      <c r="W130" s="52"/>
      <c r="X130" s="52"/>
      <c r="Y130" s="52"/>
    </row>
    <row r="131" spans="3:25" ht="15.75" customHeight="1">
      <c r="C131" s="54"/>
      <c r="D131" s="52"/>
      <c r="E131" s="52"/>
      <c r="F131" s="52"/>
      <c r="G131" s="68"/>
      <c r="H131" s="68"/>
      <c r="I131" s="42"/>
      <c r="J131" s="53"/>
      <c r="K131" s="53"/>
      <c r="L131" s="54"/>
      <c r="M131" s="53"/>
      <c r="N131" s="42"/>
      <c r="O131" s="42"/>
      <c r="P131" s="73"/>
      <c r="Q131" s="73"/>
      <c r="R131" s="42"/>
      <c r="S131" s="53"/>
      <c r="T131" s="54"/>
      <c r="U131" s="52"/>
      <c r="V131" s="52"/>
      <c r="W131" s="52"/>
      <c r="X131" s="52"/>
      <c r="Y131" s="52"/>
    </row>
    <row r="132" spans="3:25" ht="15.75" customHeight="1">
      <c r="C132" s="54"/>
      <c r="D132" s="52"/>
      <c r="E132" s="52"/>
      <c r="F132" s="52"/>
      <c r="G132" s="68"/>
      <c r="H132" s="68"/>
      <c r="I132" s="42"/>
      <c r="J132" s="53"/>
      <c r="K132" s="53"/>
      <c r="L132" s="54"/>
      <c r="M132" s="53"/>
      <c r="N132" s="42"/>
      <c r="O132" s="42"/>
      <c r="P132" s="73"/>
      <c r="Q132" s="73"/>
      <c r="R132" s="42"/>
      <c r="S132" s="53"/>
      <c r="T132" s="54"/>
      <c r="U132" s="52"/>
      <c r="V132" s="52"/>
      <c r="W132" s="52"/>
      <c r="X132" s="52"/>
      <c r="Y132" s="52"/>
    </row>
    <row r="133" spans="3:25" ht="15.75" customHeight="1">
      <c r="C133" s="54"/>
      <c r="D133" s="52"/>
      <c r="E133" s="52"/>
      <c r="F133" s="52"/>
      <c r="G133" s="68"/>
      <c r="H133" s="68"/>
      <c r="I133" s="42"/>
      <c r="J133" s="53"/>
      <c r="K133" s="53"/>
      <c r="L133" s="54"/>
      <c r="M133" s="53"/>
      <c r="N133" s="42"/>
      <c r="O133" s="42"/>
      <c r="P133" s="73"/>
      <c r="Q133" s="73"/>
      <c r="R133" s="42"/>
      <c r="S133" s="53"/>
      <c r="T133" s="54"/>
      <c r="U133" s="52"/>
      <c r="V133" s="52"/>
      <c r="W133" s="52"/>
      <c r="X133" s="52"/>
      <c r="Y133" s="52"/>
    </row>
    <row r="134" spans="3:25" ht="15.75" customHeight="1">
      <c r="C134" s="54"/>
      <c r="D134" s="52"/>
      <c r="E134" s="52"/>
      <c r="F134" s="52"/>
      <c r="G134" s="68"/>
      <c r="H134" s="68"/>
      <c r="I134" s="42"/>
      <c r="J134" s="53"/>
      <c r="K134" s="53"/>
      <c r="L134" s="54"/>
      <c r="M134" s="53"/>
      <c r="N134" s="42"/>
      <c r="O134" s="42"/>
      <c r="P134" s="73"/>
      <c r="Q134" s="73"/>
      <c r="R134" s="42"/>
      <c r="S134" s="53"/>
      <c r="T134" s="54"/>
      <c r="U134" s="52"/>
      <c r="V134" s="52"/>
      <c r="W134" s="52"/>
      <c r="X134" s="52"/>
      <c r="Y134" s="52"/>
    </row>
    <row r="135" spans="3:25" ht="15.75" customHeight="1">
      <c r="C135" s="54"/>
      <c r="D135" s="52"/>
      <c r="E135" s="52"/>
      <c r="F135" s="52"/>
      <c r="G135" s="68"/>
      <c r="H135" s="68"/>
      <c r="I135" s="42"/>
      <c r="J135" s="53"/>
      <c r="K135" s="53"/>
      <c r="L135" s="54"/>
      <c r="M135" s="53"/>
      <c r="N135" s="42"/>
      <c r="O135" s="42"/>
      <c r="P135" s="73"/>
      <c r="Q135" s="73"/>
      <c r="R135" s="42"/>
      <c r="S135" s="53"/>
      <c r="T135" s="54"/>
      <c r="U135" s="52"/>
      <c r="V135" s="52"/>
      <c r="W135" s="52"/>
      <c r="X135" s="52"/>
      <c r="Y135" s="52"/>
    </row>
    <row r="136" spans="3:25" ht="15.75" customHeight="1">
      <c r="C136" s="54"/>
      <c r="D136" s="52"/>
      <c r="E136" s="52"/>
      <c r="F136" s="52"/>
      <c r="G136" s="68"/>
      <c r="H136" s="68"/>
      <c r="I136" s="42"/>
      <c r="J136" s="53"/>
      <c r="K136" s="53"/>
      <c r="L136" s="54"/>
      <c r="M136" s="53"/>
      <c r="N136" s="42"/>
      <c r="O136" s="42"/>
      <c r="P136" s="73"/>
      <c r="Q136" s="73"/>
      <c r="R136" s="42"/>
      <c r="S136" s="53"/>
      <c r="T136" s="54"/>
      <c r="U136" s="52"/>
      <c r="V136" s="52"/>
      <c r="W136" s="52"/>
      <c r="X136" s="52"/>
      <c r="Y136" s="52"/>
    </row>
    <row r="137" spans="3:25" ht="15.75" customHeight="1">
      <c r="C137" s="54"/>
      <c r="D137" s="52"/>
      <c r="E137" s="52"/>
      <c r="F137" s="52"/>
      <c r="G137" s="68"/>
      <c r="H137" s="68"/>
      <c r="I137" s="42"/>
      <c r="J137" s="53"/>
      <c r="K137" s="53"/>
      <c r="L137" s="54"/>
      <c r="M137" s="53"/>
      <c r="N137" s="42"/>
      <c r="O137" s="42"/>
      <c r="P137" s="73"/>
      <c r="Q137" s="73"/>
      <c r="R137" s="42"/>
      <c r="S137" s="53"/>
      <c r="T137" s="54"/>
      <c r="U137" s="52"/>
      <c r="V137" s="52"/>
      <c r="W137" s="52"/>
      <c r="X137" s="52"/>
      <c r="Y137" s="52"/>
    </row>
    <row r="138" spans="3:25" ht="15.75" customHeight="1">
      <c r="C138" s="54"/>
      <c r="D138" s="52"/>
      <c r="E138" s="52"/>
      <c r="F138" s="52"/>
      <c r="G138" s="68"/>
      <c r="H138" s="68"/>
      <c r="I138" s="42"/>
      <c r="J138" s="53"/>
      <c r="K138" s="53"/>
      <c r="L138" s="54"/>
      <c r="M138" s="53"/>
      <c r="N138" s="42"/>
      <c r="O138" s="42"/>
      <c r="P138" s="73"/>
      <c r="Q138" s="73"/>
      <c r="R138" s="42"/>
      <c r="S138" s="53"/>
      <c r="T138" s="54"/>
      <c r="U138" s="52"/>
      <c r="V138" s="52"/>
      <c r="W138" s="52"/>
      <c r="X138" s="52"/>
      <c r="Y138" s="52"/>
    </row>
    <row r="139" spans="3:25" ht="15.75" customHeight="1">
      <c r="C139" s="54"/>
      <c r="D139" s="52"/>
      <c r="E139" s="52"/>
      <c r="F139" s="52"/>
      <c r="G139" s="68"/>
      <c r="H139" s="68"/>
      <c r="I139" s="42"/>
      <c r="J139" s="53"/>
      <c r="K139" s="53"/>
      <c r="L139" s="54"/>
      <c r="M139" s="53"/>
      <c r="N139" s="42"/>
      <c r="O139" s="42"/>
      <c r="P139" s="73"/>
      <c r="Q139" s="73"/>
      <c r="R139" s="42"/>
      <c r="S139" s="53"/>
      <c r="T139" s="54"/>
      <c r="U139" s="52"/>
      <c r="V139" s="52"/>
      <c r="W139" s="52"/>
      <c r="X139" s="52"/>
      <c r="Y139" s="52"/>
    </row>
    <row r="140" spans="3:25" ht="15.75" customHeight="1">
      <c r="C140" s="54"/>
      <c r="D140" s="52"/>
      <c r="E140" s="52"/>
      <c r="F140" s="52"/>
      <c r="G140" s="68"/>
      <c r="H140" s="68"/>
      <c r="I140" s="42"/>
      <c r="J140" s="53"/>
      <c r="K140" s="53"/>
      <c r="L140" s="54"/>
      <c r="M140" s="53"/>
      <c r="N140" s="42"/>
      <c r="O140" s="42"/>
      <c r="P140" s="73"/>
      <c r="Q140" s="73"/>
      <c r="R140" s="42"/>
      <c r="S140" s="53"/>
      <c r="T140" s="54"/>
      <c r="U140" s="52"/>
      <c r="V140" s="52"/>
      <c r="W140" s="52"/>
      <c r="X140" s="52"/>
      <c r="Y140" s="52"/>
    </row>
    <row r="141" spans="3:25" ht="15.75" customHeight="1">
      <c r="C141" s="54"/>
      <c r="D141" s="52"/>
      <c r="E141" s="52"/>
      <c r="F141" s="52"/>
      <c r="G141" s="68"/>
      <c r="H141" s="68"/>
      <c r="I141" s="42"/>
      <c r="J141" s="53"/>
      <c r="K141" s="53"/>
      <c r="L141" s="54"/>
      <c r="M141" s="53"/>
      <c r="N141" s="42"/>
      <c r="O141" s="42"/>
      <c r="P141" s="73"/>
      <c r="Q141" s="73"/>
      <c r="R141" s="42"/>
      <c r="S141" s="53"/>
      <c r="T141" s="54"/>
      <c r="U141" s="52"/>
      <c r="V141" s="52"/>
      <c r="W141" s="52"/>
      <c r="X141" s="52"/>
      <c r="Y141" s="52"/>
    </row>
    <row r="142" spans="3:25" ht="15.75" customHeight="1">
      <c r="C142" s="54"/>
      <c r="D142" s="52"/>
      <c r="E142" s="52"/>
      <c r="F142" s="52"/>
      <c r="G142" s="68"/>
      <c r="H142" s="68"/>
      <c r="I142" s="42"/>
      <c r="J142" s="53"/>
      <c r="K142" s="53"/>
      <c r="L142" s="54"/>
      <c r="M142" s="53"/>
      <c r="N142" s="42"/>
      <c r="O142" s="42"/>
      <c r="P142" s="73"/>
      <c r="Q142" s="73"/>
      <c r="R142" s="42"/>
      <c r="S142" s="53"/>
      <c r="T142" s="54"/>
      <c r="U142" s="52"/>
      <c r="V142" s="52"/>
      <c r="W142" s="52"/>
      <c r="X142" s="52"/>
      <c r="Y142" s="52"/>
    </row>
    <row r="143" spans="3:25" ht="15.75" customHeight="1">
      <c r="C143" s="54"/>
      <c r="D143" s="52"/>
      <c r="E143" s="52"/>
      <c r="F143" s="52"/>
      <c r="G143" s="68"/>
      <c r="H143" s="68"/>
      <c r="I143" s="42"/>
      <c r="J143" s="53"/>
      <c r="K143" s="53"/>
      <c r="L143" s="54"/>
      <c r="M143" s="53"/>
      <c r="N143" s="42"/>
      <c r="O143" s="42"/>
      <c r="P143" s="73"/>
      <c r="Q143" s="73"/>
      <c r="R143" s="42"/>
      <c r="S143" s="53"/>
      <c r="T143" s="54"/>
      <c r="U143" s="52"/>
      <c r="V143" s="52"/>
      <c r="W143" s="52"/>
      <c r="X143" s="52"/>
      <c r="Y143" s="52"/>
    </row>
    <row r="144" spans="3:25" ht="15.75" customHeight="1">
      <c r="C144" s="54"/>
      <c r="D144" s="52"/>
      <c r="E144" s="52"/>
      <c r="F144" s="52"/>
      <c r="G144" s="68"/>
      <c r="H144" s="68"/>
      <c r="I144" s="42"/>
      <c r="J144" s="53"/>
      <c r="K144" s="53"/>
      <c r="L144" s="54"/>
      <c r="M144" s="53"/>
      <c r="N144" s="42"/>
      <c r="O144" s="42"/>
      <c r="P144" s="73"/>
      <c r="Q144" s="73"/>
      <c r="R144" s="42"/>
      <c r="S144" s="53"/>
      <c r="T144" s="54"/>
      <c r="U144" s="52"/>
      <c r="V144" s="52"/>
      <c r="W144" s="52"/>
      <c r="X144" s="52"/>
      <c r="Y144" s="52"/>
    </row>
    <row r="145" spans="3:25" ht="15.75" customHeight="1">
      <c r="C145" s="54"/>
      <c r="D145" s="52"/>
      <c r="E145" s="52"/>
      <c r="F145" s="52"/>
      <c r="G145" s="68"/>
      <c r="H145" s="68"/>
      <c r="I145" s="42"/>
      <c r="J145" s="53"/>
      <c r="K145" s="53"/>
      <c r="L145" s="54"/>
      <c r="M145" s="53"/>
      <c r="N145" s="42"/>
      <c r="O145" s="42"/>
      <c r="P145" s="73"/>
      <c r="Q145" s="73"/>
      <c r="R145" s="42"/>
      <c r="S145" s="53"/>
      <c r="T145" s="54"/>
      <c r="U145" s="52"/>
      <c r="V145" s="52"/>
      <c r="W145" s="52"/>
      <c r="X145" s="52"/>
      <c r="Y145" s="52"/>
    </row>
    <row r="146" spans="3:25" ht="15.75" customHeight="1">
      <c r="C146" s="54"/>
      <c r="D146" s="52"/>
      <c r="E146" s="52"/>
      <c r="F146" s="52"/>
      <c r="G146" s="68"/>
      <c r="H146" s="68"/>
      <c r="I146" s="42"/>
      <c r="J146" s="53"/>
      <c r="K146" s="53"/>
      <c r="L146" s="54"/>
      <c r="M146" s="53"/>
      <c r="N146" s="42"/>
      <c r="O146" s="42"/>
      <c r="P146" s="73"/>
      <c r="Q146" s="73"/>
      <c r="R146" s="42"/>
      <c r="S146" s="53"/>
      <c r="T146" s="54"/>
      <c r="U146" s="52"/>
      <c r="V146" s="52"/>
      <c r="W146" s="52"/>
      <c r="X146" s="52"/>
      <c r="Y146" s="52"/>
    </row>
    <row r="147" spans="3:25" ht="15.75" customHeight="1">
      <c r="C147" s="54"/>
      <c r="D147" s="52"/>
      <c r="E147" s="52"/>
      <c r="F147" s="52"/>
      <c r="G147" s="68"/>
      <c r="H147" s="68"/>
      <c r="I147" s="42"/>
      <c r="J147" s="53"/>
      <c r="K147" s="53"/>
      <c r="L147" s="54"/>
      <c r="M147" s="53"/>
      <c r="N147" s="42"/>
      <c r="O147" s="42"/>
      <c r="P147" s="73"/>
      <c r="Q147" s="73"/>
      <c r="R147" s="42"/>
      <c r="S147" s="53"/>
      <c r="T147" s="54"/>
      <c r="U147" s="52"/>
      <c r="V147" s="52"/>
      <c r="W147" s="52"/>
      <c r="X147" s="52"/>
      <c r="Y147" s="52"/>
    </row>
    <row r="148" spans="3:25" ht="15.75" customHeight="1">
      <c r="C148" s="54"/>
      <c r="D148" s="52"/>
      <c r="E148" s="52"/>
      <c r="F148" s="52"/>
      <c r="G148" s="68"/>
      <c r="H148" s="68"/>
      <c r="I148" s="42"/>
      <c r="J148" s="53"/>
      <c r="K148" s="53"/>
      <c r="L148" s="54"/>
      <c r="M148" s="53"/>
      <c r="N148" s="42"/>
      <c r="O148" s="42"/>
      <c r="P148" s="73"/>
      <c r="Q148" s="73"/>
      <c r="R148" s="42"/>
      <c r="S148" s="53"/>
      <c r="T148" s="54"/>
      <c r="U148" s="52"/>
      <c r="V148" s="52"/>
      <c r="W148" s="52"/>
      <c r="X148" s="52"/>
      <c r="Y148" s="52"/>
    </row>
    <row r="149" spans="3:25" ht="15.75" customHeight="1">
      <c r="C149" s="54"/>
      <c r="D149" s="52"/>
      <c r="E149" s="52"/>
      <c r="F149" s="52"/>
      <c r="G149" s="68"/>
      <c r="H149" s="68"/>
      <c r="I149" s="42"/>
      <c r="J149" s="53"/>
      <c r="K149" s="53"/>
      <c r="L149" s="54"/>
      <c r="M149" s="53"/>
      <c r="N149" s="42"/>
      <c r="O149" s="42"/>
      <c r="P149" s="73"/>
      <c r="Q149" s="73"/>
      <c r="R149" s="42"/>
      <c r="S149" s="53"/>
      <c r="T149" s="54"/>
      <c r="U149" s="52"/>
      <c r="V149" s="52"/>
      <c r="W149" s="52"/>
      <c r="X149" s="52"/>
      <c r="Y149" s="52"/>
    </row>
    <row r="150" spans="3:25" ht="15.75" customHeight="1">
      <c r="C150" s="54"/>
      <c r="D150" s="52"/>
      <c r="E150" s="52"/>
      <c r="F150" s="52"/>
      <c r="G150" s="68"/>
      <c r="H150" s="68"/>
      <c r="I150" s="42"/>
      <c r="J150" s="53"/>
      <c r="K150" s="53"/>
      <c r="L150" s="54"/>
      <c r="M150" s="53"/>
      <c r="N150" s="42"/>
      <c r="O150" s="42"/>
      <c r="P150" s="73"/>
      <c r="Q150" s="73"/>
      <c r="R150" s="42"/>
      <c r="S150" s="53"/>
      <c r="T150" s="54"/>
      <c r="U150" s="52"/>
      <c r="V150" s="52"/>
      <c r="W150" s="52"/>
      <c r="X150" s="52"/>
      <c r="Y150" s="52"/>
    </row>
    <row r="151" spans="3:25" ht="15.75" customHeight="1">
      <c r="C151" s="54"/>
      <c r="D151" s="52"/>
      <c r="E151" s="52"/>
      <c r="F151" s="52"/>
      <c r="G151" s="68"/>
      <c r="H151" s="68"/>
      <c r="I151" s="42"/>
      <c r="J151" s="53"/>
      <c r="K151" s="53"/>
      <c r="L151" s="54"/>
      <c r="M151" s="53"/>
      <c r="N151" s="42"/>
      <c r="O151" s="42"/>
      <c r="P151" s="73"/>
      <c r="Q151" s="73"/>
      <c r="R151" s="42"/>
      <c r="S151" s="53"/>
      <c r="T151" s="54"/>
      <c r="U151" s="52"/>
      <c r="V151" s="52"/>
      <c r="W151" s="52"/>
      <c r="X151" s="52"/>
      <c r="Y151" s="52"/>
    </row>
    <row r="152" spans="3:25" ht="15.75" customHeight="1">
      <c r="C152" s="54"/>
      <c r="D152" s="52"/>
      <c r="E152" s="52"/>
      <c r="F152" s="52"/>
      <c r="G152" s="68"/>
      <c r="H152" s="68"/>
      <c r="I152" s="42"/>
      <c r="J152" s="53"/>
      <c r="K152" s="53"/>
      <c r="L152" s="54"/>
      <c r="M152" s="53"/>
      <c r="N152" s="42"/>
      <c r="O152" s="42"/>
      <c r="P152" s="73"/>
      <c r="Q152" s="73"/>
      <c r="R152" s="42"/>
      <c r="S152" s="53"/>
      <c r="T152" s="54"/>
      <c r="U152" s="52"/>
      <c r="V152" s="52"/>
      <c r="W152" s="52"/>
      <c r="X152" s="52"/>
      <c r="Y152" s="52"/>
    </row>
    <row r="153" spans="3:25" ht="15.75" customHeight="1">
      <c r="C153" s="54"/>
      <c r="D153" s="52"/>
      <c r="E153" s="52"/>
      <c r="F153" s="52"/>
      <c r="G153" s="68"/>
      <c r="H153" s="68"/>
      <c r="I153" s="42"/>
      <c r="J153" s="53"/>
      <c r="K153" s="53"/>
      <c r="L153" s="54"/>
      <c r="M153" s="53"/>
      <c r="N153" s="42"/>
      <c r="O153" s="42"/>
      <c r="P153" s="73"/>
      <c r="Q153" s="73"/>
      <c r="R153" s="42"/>
      <c r="S153" s="53"/>
      <c r="T153" s="54"/>
      <c r="U153" s="52"/>
      <c r="V153" s="52"/>
      <c r="W153" s="52"/>
      <c r="X153" s="52"/>
      <c r="Y153" s="52"/>
    </row>
    <row r="154" spans="3:25" ht="15.75" customHeight="1">
      <c r="C154" s="54"/>
      <c r="D154" s="52"/>
      <c r="E154" s="52"/>
      <c r="F154" s="52"/>
      <c r="G154" s="68"/>
      <c r="H154" s="68"/>
      <c r="I154" s="42"/>
      <c r="J154" s="53"/>
      <c r="K154" s="53"/>
      <c r="L154" s="54"/>
      <c r="M154" s="53"/>
      <c r="N154" s="42"/>
      <c r="O154" s="42"/>
      <c r="P154" s="73"/>
      <c r="Q154" s="73"/>
      <c r="R154" s="42"/>
      <c r="S154" s="53"/>
      <c r="T154" s="54"/>
      <c r="U154" s="52"/>
      <c r="V154" s="52"/>
      <c r="W154" s="52"/>
      <c r="X154" s="52"/>
      <c r="Y154" s="52"/>
    </row>
    <row r="155" spans="3:25" ht="15.75" customHeight="1">
      <c r="C155" s="54"/>
      <c r="D155" s="52"/>
      <c r="E155" s="52"/>
      <c r="F155" s="52"/>
      <c r="G155" s="68"/>
      <c r="H155" s="68"/>
      <c r="I155" s="42"/>
      <c r="J155" s="53"/>
      <c r="K155" s="53"/>
      <c r="L155" s="54"/>
      <c r="M155" s="53"/>
      <c r="N155" s="42"/>
      <c r="O155" s="42"/>
      <c r="P155" s="73"/>
      <c r="Q155" s="73"/>
      <c r="R155" s="42"/>
      <c r="S155" s="53"/>
      <c r="T155" s="54"/>
      <c r="U155" s="52"/>
      <c r="V155" s="52"/>
      <c r="W155" s="52"/>
      <c r="X155" s="52"/>
      <c r="Y155" s="52"/>
    </row>
    <row r="156" spans="3:25" ht="15.75" customHeight="1">
      <c r="C156" s="54"/>
      <c r="D156" s="52"/>
      <c r="E156" s="52"/>
      <c r="F156" s="52"/>
      <c r="G156" s="68"/>
      <c r="H156" s="68"/>
      <c r="I156" s="42"/>
      <c r="J156" s="53"/>
      <c r="K156" s="53"/>
      <c r="L156" s="54"/>
      <c r="M156" s="53"/>
      <c r="N156" s="42"/>
      <c r="O156" s="42"/>
      <c r="P156" s="73"/>
      <c r="Q156" s="73"/>
      <c r="R156" s="42"/>
      <c r="S156" s="53"/>
      <c r="T156" s="54"/>
      <c r="U156" s="52"/>
      <c r="V156" s="52"/>
      <c r="W156" s="52"/>
      <c r="X156" s="52"/>
      <c r="Y156" s="52"/>
    </row>
    <row r="157" spans="3:25" ht="15.75" customHeight="1">
      <c r="C157" s="54"/>
      <c r="D157" s="52"/>
      <c r="E157" s="52"/>
      <c r="F157" s="52"/>
      <c r="G157" s="68"/>
      <c r="H157" s="68"/>
      <c r="I157" s="42"/>
      <c r="J157" s="53"/>
      <c r="K157" s="53"/>
      <c r="L157" s="54"/>
      <c r="M157" s="53"/>
      <c r="N157" s="42"/>
      <c r="O157" s="42"/>
      <c r="P157" s="73"/>
      <c r="Q157" s="73"/>
      <c r="R157" s="42"/>
      <c r="S157" s="53"/>
      <c r="T157" s="54"/>
      <c r="U157" s="52"/>
      <c r="V157" s="52"/>
      <c r="W157" s="52"/>
      <c r="X157" s="52"/>
      <c r="Y157" s="52"/>
    </row>
    <row r="158" spans="3:25" ht="15.75" customHeight="1">
      <c r="C158" s="54"/>
      <c r="D158" s="52"/>
      <c r="E158" s="52"/>
      <c r="F158" s="52"/>
      <c r="G158" s="68"/>
      <c r="H158" s="68"/>
      <c r="I158" s="42"/>
      <c r="J158" s="53"/>
      <c r="K158" s="53"/>
      <c r="L158" s="54"/>
      <c r="M158" s="53"/>
      <c r="N158" s="42"/>
      <c r="O158" s="42"/>
      <c r="P158" s="73"/>
      <c r="Q158" s="73"/>
      <c r="R158" s="42"/>
      <c r="S158" s="53"/>
      <c r="T158" s="54"/>
      <c r="U158" s="52"/>
      <c r="V158" s="52"/>
      <c r="W158" s="52"/>
      <c r="X158" s="52"/>
      <c r="Y158" s="52"/>
    </row>
    <row r="159" spans="3:25" ht="15.75" customHeight="1">
      <c r="C159" s="54"/>
      <c r="D159" s="52"/>
      <c r="E159" s="52"/>
      <c r="F159" s="52"/>
      <c r="G159" s="68"/>
      <c r="H159" s="68"/>
      <c r="I159" s="42"/>
      <c r="J159" s="53"/>
      <c r="K159" s="53"/>
      <c r="L159" s="54"/>
      <c r="M159" s="53"/>
      <c r="N159" s="42"/>
      <c r="O159" s="42"/>
      <c r="P159" s="73"/>
      <c r="Q159" s="73"/>
      <c r="R159" s="42"/>
      <c r="S159" s="53"/>
      <c r="T159" s="54"/>
      <c r="U159" s="52"/>
      <c r="V159" s="52"/>
      <c r="W159" s="52"/>
      <c r="X159" s="52"/>
      <c r="Y159" s="52"/>
    </row>
    <row r="160" spans="3:25" ht="15.75" customHeight="1">
      <c r="C160" s="54"/>
      <c r="D160" s="52"/>
      <c r="E160" s="52"/>
      <c r="F160" s="52"/>
      <c r="G160" s="68"/>
      <c r="H160" s="68"/>
      <c r="I160" s="42"/>
      <c r="J160" s="53"/>
      <c r="K160" s="53"/>
      <c r="L160" s="54"/>
      <c r="M160" s="53"/>
      <c r="N160" s="42"/>
      <c r="O160" s="42"/>
      <c r="P160" s="73"/>
      <c r="Q160" s="73"/>
      <c r="R160" s="42"/>
      <c r="S160" s="53"/>
      <c r="T160" s="54"/>
      <c r="U160" s="52"/>
      <c r="V160" s="52"/>
      <c r="W160" s="52"/>
      <c r="X160" s="52"/>
      <c r="Y160" s="52"/>
    </row>
    <row r="161" spans="3:25" ht="15.75" customHeight="1">
      <c r="C161" s="54"/>
      <c r="D161" s="52"/>
      <c r="E161" s="52"/>
      <c r="F161" s="52"/>
      <c r="G161" s="68"/>
      <c r="H161" s="68"/>
      <c r="I161" s="42"/>
      <c r="J161" s="53"/>
      <c r="K161" s="53"/>
      <c r="L161" s="54"/>
      <c r="M161" s="53"/>
      <c r="N161" s="42"/>
      <c r="O161" s="42"/>
      <c r="P161" s="73"/>
      <c r="Q161" s="73"/>
      <c r="R161" s="42"/>
      <c r="S161" s="53"/>
      <c r="T161" s="54"/>
      <c r="U161" s="52"/>
      <c r="V161" s="52"/>
      <c r="W161" s="52"/>
      <c r="X161" s="52"/>
      <c r="Y161" s="52"/>
    </row>
    <row r="162" spans="3:25" ht="15.75" customHeight="1">
      <c r="C162" s="54"/>
      <c r="D162" s="52"/>
      <c r="E162" s="52"/>
      <c r="F162" s="52"/>
      <c r="G162" s="68"/>
      <c r="H162" s="68"/>
      <c r="I162" s="42"/>
      <c r="J162" s="53"/>
      <c r="K162" s="53"/>
      <c r="L162" s="54"/>
      <c r="M162" s="53"/>
      <c r="N162" s="42"/>
      <c r="O162" s="42"/>
      <c r="P162" s="73"/>
      <c r="Q162" s="73"/>
      <c r="R162" s="42"/>
      <c r="S162" s="53"/>
      <c r="T162" s="54"/>
      <c r="U162" s="52"/>
      <c r="V162" s="52"/>
      <c r="W162" s="52"/>
      <c r="X162" s="52"/>
      <c r="Y162" s="52"/>
    </row>
    <row r="163" spans="3:25" ht="15.75" customHeight="1">
      <c r="C163" s="54"/>
      <c r="D163" s="52"/>
      <c r="E163" s="52"/>
      <c r="F163" s="52"/>
      <c r="G163" s="68"/>
      <c r="H163" s="68"/>
      <c r="I163" s="42"/>
      <c r="J163" s="53"/>
      <c r="K163" s="53"/>
      <c r="L163" s="54"/>
      <c r="M163" s="53"/>
      <c r="N163" s="42"/>
      <c r="O163" s="42"/>
      <c r="P163" s="73"/>
      <c r="Q163" s="73"/>
      <c r="R163" s="42"/>
      <c r="S163" s="53"/>
      <c r="T163" s="54"/>
      <c r="U163" s="52"/>
      <c r="V163" s="52"/>
      <c r="W163" s="52"/>
      <c r="X163" s="52"/>
      <c r="Y163" s="52"/>
    </row>
    <row r="164" spans="3:25" ht="15.75" customHeight="1">
      <c r="C164" s="54"/>
      <c r="D164" s="52"/>
      <c r="E164" s="52"/>
      <c r="F164" s="52"/>
      <c r="G164" s="68"/>
      <c r="H164" s="68"/>
      <c r="I164" s="42"/>
      <c r="J164" s="53"/>
      <c r="K164" s="53"/>
      <c r="L164" s="54"/>
      <c r="M164" s="53"/>
      <c r="N164" s="42"/>
      <c r="O164" s="42"/>
      <c r="P164" s="73"/>
      <c r="Q164" s="73"/>
      <c r="R164" s="42"/>
      <c r="S164" s="53"/>
      <c r="T164" s="54"/>
      <c r="U164" s="52"/>
      <c r="V164" s="52"/>
      <c r="W164" s="52"/>
      <c r="X164" s="52"/>
      <c r="Y164" s="52"/>
    </row>
    <row r="165" spans="3:25" ht="15.75" customHeight="1">
      <c r="C165" s="54"/>
      <c r="D165" s="52"/>
      <c r="E165" s="52"/>
      <c r="F165" s="52"/>
      <c r="G165" s="68"/>
      <c r="H165" s="68"/>
      <c r="I165" s="42"/>
      <c r="J165" s="53"/>
      <c r="K165" s="53"/>
      <c r="L165" s="54"/>
      <c r="M165" s="53"/>
      <c r="N165" s="42"/>
      <c r="O165" s="42"/>
      <c r="P165" s="73"/>
      <c r="Q165" s="73"/>
      <c r="R165" s="42"/>
      <c r="S165" s="53"/>
      <c r="T165" s="54"/>
      <c r="U165" s="52"/>
      <c r="V165" s="52"/>
      <c r="W165" s="52"/>
      <c r="X165" s="52"/>
      <c r="Y165" s="52"/>
    </row>
    <row r="166" spans="3:25" ht="15.75" customHeight="1">
      <c r="C166" s="54"/>
      <c r="D166" s="52"/>
      <c r="E166" s="52"/>
      <c r="F166" s="52"/>
      <c r="G166" s="68"/>
      <c r="H166" s="68"/>
      <c r="I166" s="42"/>
      <c r="J166" s="53"/>
      <c r="K166" s="53"/>
      <c r="L166" s="54"/>
      <c r="M166" s="53"/>
      <c r="N166" s="42"/>
      <c r="O166" s="42"/>
      <c r="P166" s="73"/>
      <c r="Q166" s="73"/>
      <c r="R166" s="42"/>
      <c r="S166" s="53"/>
      <c r="T166" s="54"/>
      <c r="U166" s="52"/>
      <c r="V166" s="52"/>
      <c r="W166" s="52"/>
      <c r="X166" s="52"/>
      <c r="Y166" s="52"/>
    </row>
    <row r="167" spans="3:25" ht="15.75" customHeight="1">
      <c r="C167" s="54"/>
      <c r="D167" s="52"/>
      <c r="E167" s="52"/>
      <c r="F167" s="52"/>
      <c r="G167" s="68"/>
      <c r="H167" s="68"/>
      <c r="I167" s="42"/>
      <c r="J167" s="53"/>
      <c r="K167" s="53"/>
      <c r="L167" s="54"/>
      <c r="M167" s="53"/>
      <c r="N167" s="42"/>
      <c r="O167" s="42"/>
      <c r="P167" s="73"/>
      <c r="Q167" s="73"/>
      <c r="R167" s="42"/>
      <c r="S167" s="53"/>
      <c r="T167" s="54"/>
      <c r="U167" s="52"/>
      <c r="V167" s="52"/>
      <c r="W167" s="52"/>
      <c r="X167" s="52"/>
      <c r="Y167" s="52"/>
    </row>
    <row r="168" spans="3:25" ht="15.75" customHeight="1">
      <c r="C168" s="54"/>
      <c r="D168" s="52"/>
      <c r="E168" s="52"/>
      <c r="F168" s="52"/>
      <c r="G168" s="68"/>
      <c r="H168" s="68"/>
      <c r="I168" s="42"/>
      <c r="J168" s="53"/>
      <c r="K168" s="53"/>
      <c r="L168" s="54"/>
      <c r="M168" s="53"/>
      <c r="N168" s="42"/>
      <c r="O168" s="42"/>
      <c r="P168" s="73"/>
      <c r="Q168" s="73"/>
      <c r="R168" s="42"/>
      <c r="S168" s="53"/>
      <c r="T168" s="54"/>
      <c r="U168" s="52"/>
      <c r="V168" s="52"/>
      <c r="W168" s="52"/>
      <c r="X168" s="52"/>
      <c r="Y168" s="52"/>
    </row>
    <row r="169" spans="3:25" ht="15.75" customHeight="1">
      <c r="C169" s="54"/>
      <c r="D169" s="52"/>
      <c r="E169" s="52"/>
      <c r="F169" s="52"/>
      <c r="G169" s="68"/>
      <c r="H169" s="68"/>
      <c r="I169" s="42"/>
      <c r="J169" s="53"/>
      <c r="K169" s="53"/>
      <c r="L169" s="54"/>
      <c r="M169" s="53"/>
      <c r="N169" s="42"/>
      <c r="O169" s="42"/>
      <c r="P169" s="73"/>
      <c r="Q169" s="73"/>
      <c r="R169" s="42"/>
      <c r="S169" s="53"/>
      <c r="T169" s="54"/>
      <c r="U169" s="52"/>
      <c r="V169" s="52"/>
      <c r="W169" s="52"/>
      <c r="X169" s="52"/>
      <c r="Y169" s="52"/>
    </row>
    <row r="170" spans="3:25" ht="15.75" customHeight="1">
      <c r="C170" s="54"/>
      <c r="D170" s="52"/>
      <c r="E170" s="52"/>
      <c r="F170" s="52"/>
      <c r="G170" s="68"/>
      <c r="H170" s="68"/>
      <c r="I170" s="42"/>
      <c r="J170" s="53"/>
      <c r="K170" s="53"/>
      <c r="L170" s="54"/>
      <c r="M170" s="53"/>
      <c r="N170" s="42"/>
      <c r="O170" s="42"/>
      <c r="P170" s="73"/>
      <c r="Q170" s="73"/>
      <c r="R170" s="42"/>
      <c r="S170" s="53"/>
      <c r="T170" s="54"/>
      <c r="U170" s="52"/>
      <c r="V170" s="52"/>
      <c r="W170" s="52"/>
      <c r="X170" s="52"/>
      <c r="Y170" s="52"/>
    </row>
    <row r="171" spans="3:25" ht="15.75" customHeight="1">
      <c r="C171" s="54"/>
      <c r="D171" s="52"/>
      <c r="E171" s="52"/>
      <c r="F171" s="52"/>
      <c r="G171" s="68"/>
      <c r="H171" s="68"/>
      <c r="I171" s="42"/>
      <c r="J171" s="53"/>
      <c r="K171" s="53"/>
      <c r="L171" s="54"/>
      <c r="M171" s="53"/>
      <c r="N171" s="42"/>
      <c r="O171" s="42"/>
      <c r="P171" s="73"/>
      <c r="Q171" s="73"/>
      <c r="R171" s="42"/>
      <c r="S171" s="53"/>
      <c r="T171" s="54"/>
      <c r="U171" s="52"/>
      <c r="V171" s="52"/>
      <c r="W171" s="52"/>
      <c r="X171" s="52"/>
      <c r="Y171" s="52"/>
    </row>
    <row r="172" spans="3:25" ht="15.75" customHeight="1">
      <c r="C172" s="54"/>
      <c r="D172" s="52"/>
      <c r="E172" s="52"/>
      <c r="F172" s="52"/>
      <c r="G172" s="68"/>
      <c r="H172" s="68"/>
      <c r="I172" s="42"/>
      <c r="J172" s="53"/>
      <c r="K172" s="53"/>
      <c r="L172" s="54"/>
      <c r="M172" s="53"/>
      <c r="N172" s="42"/>
      <c r="O172" s="42"/>
      <c r="P172" s="73"/>
      <c r="Q172" s="73"/>
      <c r="R172" s="42"/>
      <c r="S172" s="53"/>
      <c r="T172" s="54"/>
      <c r="U172" s="52"/>
      <c r="V172" s="52"/>
      <c r="W172" s="52"/>
      <c r="X172" s="52"/>
      <c r="Y172" s="52"/>
    </row>
    <row r="173" spans="3:25" ht="15.75" customHeight="1">
      <c r="C173" s="54"/>
      <c r="D173" s="52"/>
      <c r="E173" s="52"/>
      <c r="F173" s="52"/>
      <c r="G173" s="68"/>
      <c r="H173" s="68"/>
      <c r="I173" s="42"/>
      <c r="J173" s="53"/>
      <c r="K173" s="53"/>
      <c r="L173" s="54"/>
      <c r="M173" s="53"/>
      <c r="N173" s="42"/>
      <c r="O173" s="42"/>
      <c r="P173" s="73"/>
      <c r="Q173" s="73"/>
      <c r="R173" s="42"/>
      <c r="S173" s="53"/>
      <c r="T173" s="54"/>
      <c r="U173" s="52"/>
      <c r="V173" s="52"/>
      <c r="W173" s="52"/>
      <c r="X173" s="52"/>
      <c r="Y173" s="52"/>
    </row>
    <row r="174" spans="3:25" ht="15.75" customHeight="1">
      <c r="C174" s="54"/>
      <c r="D174" s="52"/>
      <c r="E174" s="52"/>
      <c r="F174" s="52"/>
      <c r="G174" s="68"/>
      <c r="H174" s="68"/>
      <c r="I174" s="42"/>
      <c r="J174" s="53"/>
      <c r="K174" s="53"/>
      <c r="L174" s="54"/>
      <c r="M174" s="53"/>
      <c r="N174" s="42"/>
      <c r="O174" s="42"/>
      <c r="P174" s="73"/>
      <c r="Q174" s="73"/>
      <c r="R174" s="42"/>
      <c r="S174" s="53"/>
      <c r="T174" s="54"/>
      <c r="U174" s="52"/>
      <c r="V174" s="52"/>
      <c r="W174" s="52"/>
      <c r="X174" s="52"/>
      <c r="Y174" s="52"/>
    </row>
    <row r="175" spans="3:25" ht="15.75" customHeight="1">
      <c r="C175" s="54"/>
      <c r="D175" s="52"/>
      <c r="E175" s="52"/>
      <c r="F175" s="52"/>
      <c r="G175" s="68"/>
      <c r="H175" s="68"/>
      <c r="I175" s="42"/>
      <c r="J175" s="53"/>
      <c r="K175" s="53"/>
      <c r="L175" s="54"/>
      <c r="M175" s="53"/>
      <c r="N175" s="42"/>
      <c r="O175" s="42"/>
      <c r="P175" s="73"/>
      <c r="Q175" s="73"/>
      <c r="R175" s="42"/>
      <c r="S175" s="53"/>
      <c r="T175" s="54"/>
      <c r="U175" s="52"/>
      <c r="V175" s="52"/>
      <c r="W175" s="52"/>
      <c r="X175" s="52"/>
      <c r="Y175" s="52"/>
    </row>
    <row r="176" spans="3:25" ht="15.75" customHeight="1">
      <c r="C176" s="54"/>
      <c r="D176" s="52"/>
      <c r="E176" s="52"/>
      <c r="F176" s="52"/>
      <c r="G176" s="68"/>
      <c r="H176" s="68"/>
      <c r="I176" s="42"/>
      <c r="J176" s="53"/>
      <c r="K176" s="53"/>
      <c r="L176" s="54"/>
      <c r="M176" s="53"/>
      <c r="N176" s="42"/>
      <c r="O176" s="42"/>
      <c r="P176" s="73"/>
      <c r="Q176" s="73"/>
      <c r="R176" s="42"/>
      <c r="S176" s="53"/>
      <c r="T176" s="54"/>
      <c r="U176" s="52"/>
      <c r="V176" s="52"/>
      <c r="W176" s="52"/>
      <c r="X176" s="52"/>
      <c r="Y176" s="52"/>
    </row>
    <row r="177" spans="3:25" ht="15.75" customHeight="1">
      <c r="C177" s="54"/>
      <c r="D177" s="52"/>
      <c r="E177" s="52"/>
      <c r="F177" s="52"/>
      <c r="G177" s="68"/>
      <c r="H177" s="68"/>
      <c r="I177" s="42"/>
      <c r="J177" s="53"/>
      <c r="K177" s="53"/>
      <c r="L177" s="54"/>
      <c r="M177" s="53"/>
      <c r="N177" s="42"/>
      <c r="O177" s="42"/>
      <c r="P177" s="73"/>
      <c r="Q177" s="73"/>
      <c r="R177" s="42"/>
      <c r="S177" s="53"/>
      <c r="T177" s="54"/>
      <c r="U177" s="52"/>
      <c r="V177" s="52"/>
      <c r="W177" s="52"/>
      <c r="X177" s="52"/>
      <c r="Y177" s="52"/>
    </row>
    <row r="178" spans="3:25" ht="15.75" customHeight="1">
      <c r="C178" s="54"/>
      <c r="D178" s="52"/>
      <c r="E178" s="52"/>
      <c r="F178" s="52"/>
      <c r="G178" s="68"/>
      <c r="H178" s="68"/>
      <c r="I178" s="42"/>
      <c r="J178" s="53"/>
      <c r="K178" s="53"/>
      <c r="L178" s="54"/>
      <c r="M178" s="53"/>
      <c r="N178" s="42"/>
      <c r="O178" s="42"/>
      <c r="P178" s="73"/>
      <c r="Q178" s="73"/>
      <c r="R178" s="42"/>
      <c r="S178" s="53"/>
      <c r="T178" s="54"/>
      <c r="U178" s="52"/>
      <c r="V178" s="52"/>
      <c r="W178" s="52"/>
      <c r="X178" s="52"/>
      <c r="Y178" s="52"/>
    </row>
    <row r="179" spans="3:25" ht="15.75" customHeight="1">
      <c r="C179" s="54"/>
      <c r="D179" s="52"/>
      <c r="E179" s="52"/>
      <c r="F179" s="52"/>
      <c r="G179" s="68"/>
      <c r="H179" s="68"/>
      <c r="I179" s="42"/>
      <c r="J179" s="53"/>
      <c r="K179" s="53"/>
      <c r="L179" s="54"/>
      <c r="M179" s="53"/>
      <c r="N179" s="42"/>
      <c r="O179" s="42"/>
      <c r="P179" s="73"/>
      <c r="Q179" s="73"/>
      <c r="R179" s="42"/>
      <c r="S179" s="53"/>
      <c r="T179" s="54"/>
      <c r="U179" s="52"/>
      <c r="V179" s="52"/>
      <c r="W179" s="52"/>
      <c r="X179" s="52"/>
      <c r="Y179" s="52"/>
    </row>
    <row r="180" spans="3:25" ht="15.75" customHeight="1">
      <c r="C180" s="54"/>
      <c r="D180" s="52"/>
      <c r="E180" s="52"/>
      <c r="F180" s="52"/>
      <c r="G180" s="68"/>
      <c r="H180" s="68"/>
      <c r="I180" s="42"/>
      <c r="J180" s="53"/>
      <c r="K180" s="53"/>
      <c r="L180" s="54"/>
      <c r="M180" s="53"/>
      <c r="N180" s="42"/>
      <c r="O180" s="42"/>
      <c r="P180" s="73"/>
      <c r="Q180" s="73"/>
      <c r="R180" s="42"/>
      <c r="S180" s="53"/>
      <c r="T180" s="54"/>
      <c r="U180" s="52"/>
      <c r="V180" s="52"/>
      <c r="W180" s="52"/>
      <c r="X180" s="52"/>
      <c r="Y180" s="52"/>
    </row>
    <row r="181" spans="3:25" ht="15.75" customHeight="1">
      <c r="C181" s="54"/>
      <c r="D181" s="52"/>
      <c r="E181" s="52"/>
      <c r="F181" s="52"/>
      <c r="G181" s="68"/>
      <c r="H181" s="68"/>
      <c r="I181" s="42"/>
      <c r="J181" s="53"/>
      <c r="K181" s="53"/>
      <c r="L181" s="54"/>
      <c r="M181" s="53"/>
      <c r="N181" s="42"/>
      <c r="O181" s="42"/>
      <c r="P181" s="73"/>
      <c r="Q181" s="73"/>
      <c r="R181" s="42"/>
      <c r="S181" s="53"/>
      <c r="T181" s="54"/>
      <c r="U181" s="52"/>
      <c r="V181" s="52"/>
      <c r="W181" s="52"/>
      <c r="X181" s="52"/>
      <c r="Y181" s="52"/>
    </row>
    <row r="182" spans="3:25" ht="15.75" customHeight="1">
      <c r="C182" s="54"/>
      <c r="D182" s="52"/>
      <c r="E182" s="52"/>
      <c r="F182" s="52"/>
      <c r="G182" s="68"/>
      <c r="H182" s="68"/>
      <c r="I182" s="42"/>
      <c r="J182" s="53"/>
      <c r="K182" s="53"/>
      <c r="L182" s="54"/>
      <c r="M182" s="53"/>
      <c r="N182" s="42"/>
      <c r="O182" s="42"/>
      <c r="P182" s="73"/>
      <c r="Q182" s="73"/>
      <c r="R182" s="42"/>
      <c r="S182" s="53"/>
      <c r="T182" s="54"/>
      <c r="U182" s="52"/>
      <c r="V182" s="52"/>
      <c r="W182" s="52"/>
      <c r="X182" s="52"/>
      <c r="Y182" s="52"/>
    </row>
    <row r="183" spans="3:25" ht="15.75" customHeight="1">
      <c r="C183" s="54"/>
      <c r="D183" s="52"/>
      <c r="E183" s="52"/>
      <c r="F183" s="52"/>
      <c r="G183" s="68"/>
      <c r="H183" s="68"/>
      <c r="I183" s="42"/>
      <c r="J183" s="53"/>
      <c r="K183" s="53"/>
      <c r="L183" s="54"/>
      <c r="M183" s="53"/>
      <c r="N183" s="42"/>
      <c r="O183" s="42"/>
      <c r="P183" s="73"/>
      <c r="Q183" s="73"/>
      <c r="R183" s="42"/>
      <c r="S183" s="53"/>
      <c r="T183" s="54"/>
      <c r="U183" s="52"/>
      <c r="V183" s="52"/>
      <c r="W183" s="52"/>
      <c r="X183" s="52"/>
      <c r="Y183" s="52"/>
    </row>
    <row r="184" spans="3:25" ht="15.75" customHeight="1">
      <c r="C184" s="54"/>
      <c r="D184" s="52"/>
      <c r="E184" s="52"/>
      <c r="F184" s="52"/>
      <c r="G184" s="68"/>
      <c r="H184" s="68"/>
      <c r="I184" s="42"/>
      <c r="J184" s="53"/>
      <c r="K184" s="53"/>
      <c r="L184" s="54"/>
      <c r="M184" s="53"/>
      <c r="N184" s="42"/>
      <c r="O184" s="42"/>
      <c r="P184" s="73"/>
      <c r="Q184" s="73"/>
      <c r="R184" s="42"/>
      <c r="S184" s="53"/>
      <c r="T184" s="54"/>
      <c r="U184" s="52"/>
      <c r="V184" s="52"/>
      <c r="W184" s="52"/>
      <c r="X184" s="52"/>
      <c r="Y184" s="52"/>
    </row>
    <row r="185" spans="3:25" ht="15.75" customHeight="1">
      <c r="C185" s="54"/>
      <c r="D185" s="52"/>
      <c r="E185" s="52"/>
      <c r="F185" s="52"/>
      <c r="G185" s="68"/>
      <c r="H185" s="68"/>
      <c r="I185" s="42"/>
      <c r="J185" s="53"/>
      <c r="K185" s="53"/>
      <c r="L185" s="54"/>
      <c r="M185" s="53"/>
      <c r="N185" s="42"/>
      <c r="O185" s="42"/>
      <c r="P185" s="73"/>
      <c r="Q185" s="73"/>
      <c r="R185" s="42"/>
      <c r="S185" s="53"/>
      <c r="T185" s="54"/>
      <c r="U185" s="52"/>
      <c r="V185" s="52"/>
      <c r="W185" s="52"/>
      <c r="X185" s="52"/>
      <c r="Y185" s="52"/>
    </row>
    <row r="186" spans="3:25" ht="15.75" customHeight="1">
      <c r="C186" s="54"/>
      <c r="D186" s="52"/>
      <c r="E186" s="52"/>
      <c r="F186" s="52"/>
      <c r="G186" s="68"/>
      <c r="H186" s="68"/>
      <c r="I186" s="42"/>
      <c r="J186" s="53"/>
      <c r="K186" s="53"/>
      <c r="L186" s="54"/>
      <c r="M186" s="53"/>
      <c r="N186" s="42"/>
      <c r="O186" s="42"/>
      <c r="P186" s="73"/>
      <c r="Q186" s="73"/>
      <c r="R186" s="42"/>
      <c r="S186" s="53"/>
      <c r="T186" s="54"/>
      <c r="U186" s="52"/>
      <c r="V186" s="52"/>
      <c r="W186" s="52"/>
      <c r="X186" s="52"/>
      <c r="Y186" s="52"/>
    </row>
    <row r="187" spans="3:25" ht="15.75" customHeight="1">
      <c r="C187" s="54"/>
      <c r="D187" s="52"/>
      <c r="E187" s="52"/>
      <c r="F187" s="52"/>
      <c r="G187" s="68"/>
      <c r="H187" s="68"/>
      <c r="I187" s="42"/>
      <c r="J187" s="53"/>
      <c r="K187" s="53"/>
      <c r="L187" s="54"/>
      <c r="M187" s="53"/>
      <c r="N187" s="42"/>
      <c r="O187" s="42"/>
      <c r="P187" s="73"/>
      <c r="Q187" s="73"/>
      <c r="R187" s="42"/>
      <c r="S187" s="53"/>
      <c r="T187" s="54"/>
      <c r="U187" s="52"/>
      <c r="V187" s="52"/>
      <c r="W187" s="52"/>
      <c r="X187" s="52"/>
      <c r="Y187" s="52"/>
    </row>
    <row r="188" spans="3:25" ht="15.75" customHeight="1">
      <c r="C188" s="54"/>
      <c r="D188" s="52"/>
      <c r="E188" s="52"/>
      <c r="F188" s="52"/>
      <c r="G188" s="68"/>
      <c r="H188" s="68"/>
      <c r="I188" s="42"/>
      <c r="J188" s="53"/>
      <c r="K188" s="53"/>
      <c r="L188" s="54"/>
      <c r="M188" s="53"/>
      <c r="N188" s="42"/>
      <c r="O188" s="42"/>
      <c r="P188" s="73"/>
      <c r="Q188" s="73"/>
      <c r="R188" s="42"/>
      <c r="S188" s="53"/>
      <c r="T188" s="54"/>
      <c r="U188" s="52"/>
      <c r="V188" s="52"/>
      <c r="W188" s="52"/>
      <c r="X188" s="52"/>
      <c r="Y188" s="52"/>
    </row>
    <row r="189" spans="3:25" ht="15.75" customHeight="1">
      <c r="C189" s="54"/>
      <c r="D189" s="52"/>
      <c r="E189" s="52"/>
      <c r="F189" s="52"/>
      <c r="G189" s="68"/>
      <c r="H189" s="68"/>
      <c r="I189" s="42"/>
      <c r="J189" s="53"/>
      <c r="K189" s="53"/>
      <c r="L189" s="54"/>
      <c r="M189" s="53"/>
      <c r="N189" s="42"/>
      <c r="O189" s="42"/>
      <c r="P189" s="73"/>
      <c r="Q189" s="73"/>
      <c r="R189" s="42"/>
      <c r="S189" s="53"/>
      <c r="T189" s="54"/>
      <c r="U189" s="52"/>
      <c r="V189" s="52"/>
      <c r="W189" s="52"/>
      <c r="X189" s="52"/>
      <c r="Y189" s="52"/>
    </row>
    <row r="190" spans="3:25" ht="15.75" customHeight="1">
      <c r="C190" s="54"/>
      <c r="D190" s="52"/>
      <c r="E190" s="52"/>
      <c r="F190" s="52"/>
      <c r="G190" s="68"/>
      <c r="H190" s="68"/>
      <c r="I190" s="42"/>
      <c r="J190" s="53"/>
      <c r="K190" s="53"/>
      <c r="L190" s="54"/>
      <c r="M190" s="53"/>
      <c r="N190" s="42"/>
      <c r="O190" s="42"/>
      <c r="P190" s="73"/>
      <c r="Q190" s="73"/>
      <c r="R190" s="42"/>
      <c r="S190" s="53"/>
      <c r="T190" s="54"/>
      <c r="U190" s="52"/>
      <c r="V190" s="52"/>
      <c r="W190" s="52"/>
      <c r="X190" s="52"/>
      <c r="Y190" s="52"/>
    </row>
    <row r="191" spans="3:25" ht="15.75" customHeight="1">
      <c r="C191" s="54"/>
      <c r="D191" s="52"/>
      <c r="E191" s="52"/>
      <c r="F191" s="52"/>
      <c r="G191" s="68"/>
      <c r="H191" s="68"/>
      <c r="I191" s="42"/>
      <c r="J191" s="53"/>
      <c r="K191" s="53"/>
      <c r="L191" s="54"/>
      <c r="M191" s="53"/>
      <c r="N191" s="42"/>
      <c r="O191" s="42"/>
      <c r="P191" s="73"/>
      <c r="Q191" s="73"/>
      <c r="R191" s="42"/>
      <c r="S191" s="53"/>
      <c r="T191" s="54"/>
      <c r="U191" s="52"/>
      <c r="V191" s="52"/>
      <c r="W191" s="52"/>
      <c r="X191" s="52"/>
      <c r="Y191" s="52"/>
    </row>
    <row r="192" spans="3:25" ht="15.75" customHeight="1">
      <c r="C192" s="54"/>
      <c r="D192" s="52"/>
      <c r="E192" s="52"/>
      <c r="F192" s="52"/>
      <c r="G192" s="68"/>
      <c r="H192" s="68"/>
      <c r="I192" s="42"/>
      <c r="J192" s="53"/>
      <c r="K192" s="53"/>
      <c r="L192" s="54"/>
      <c r="M192" s="53"/>
      <c r="N192" s="42"/>
      <c r="O192" s="42"/>
      <c r="P192" s="73"/>
      <c r="Q192" s="73"/>
      <c r="R192" s="42"/>
      <c r="S192" s="53"/>
      <c r="T192" s="54"/>
      <c r="U192" s="52"/>
      <c r="V192" s="52"/>
      <c r="W192" s="52"/>
      <c r="X192" s="52"/>
      <c r="Y192" s="52"/>
    </row>
    <row r="193" spans="3:25" ht="15.75" customHeight="1">
      <c r="C193" s="54"/>
      <c r="D193" s="52"/>
      <c r="E193" s="52"/>
      <c r="F193" s="52"/>
      <c r="G193" s="68"/>
      <c r="H193" s="68"/>
      <c r="I193" s="42"/>
      <c r="J193" s="53"/>
      <c r="K193" s="53"/>
      <c r="L193" s="54"/>
      <c r="M193" s="53"/>
      <c r="N193" s="42"/>
      <c r="O193" s="42"/>
      <c r="P193" s="73"/>
      <c r="Q193" s="73"/>
      <c r="R193" s="42"/>
      <c r="S193" s="53"/>
      <c r="T193" s="54"/>
      <c r="U193" s="52"/>
      <c r="V193" s="52"/>
      <c r="W193" s="52"/>
      <c r="X193" s="52"/>
      <c r="Y193" s="52"/>
    </row>
    <row r="194" spans="3:25" ht="15.75" customHeight="1">
      <c r="C194" s="54"/>
      <c r="D194" s="52"/>
      <c r="E194" s="52"/>
      <c r="F194" s="52"/>
      <c r="G194" s="68"/>
      <c r="H194" s="68"/>
      <c r="I194" s="42"/>
      <c r="J194" s="53"/>
      <c r="K194" s="53"/>
      <c r="L194" s="54"/>
      <c r="M194" s="53"/>
      <c r="N194" s="42"/>
      <c r="O194" s="42"/>
      <c r="P194" s="73"/>
      <c r="Q194" s="73"/>
      <c r="R194" s="42"/>
      <c r="S194" s="53"/>
      <c r="T194" s="54"/>
      <c r="U194" s="52"/>
      <c r="V194" s="52"/>
      <c r="W194" s="52"/>
      <c r="X194" s="52"/>
      <c r="Y194" s="52"/>
    </row>
    <row r="195" spans="3:25" ht="15.75" customHeight="1">
      <c r="C195" s="54"/>
      <c r="D195" s="52"/>
      <c r="E195" s="52"/>
      <c r="F195" s="52"/>
      <c r="G195" s="68"/>
      <c r="H195" s="68"/>
      <c r="I195" s="42"/>
      <c r="J195" s="53"/>
      <c r="K195" s="53"/>
      <c r="L195" s="54"/>
      <c r="M195" s="53"/>
      <c r="N195" s="42"/>
      <c r="O195" s="42"/>
      <c r="P195" s="73"/>
      <c r="Q195" s="73"/>
      <c r="R195" s="42"/>
      <c r="S195" s="53"/>
      <c r="T195" s="54"/>
      <c r="U195" s="52"/>
      <c r="V195" s="52"/>
      <c r="W195" s="52"/>
      <c r="X195" s="52"/>
      <c r="Y195" s="52"/>
    </row>
    <row r="196" spans="3:25" ht="15.75" customHeight="1">
      <c r="C196" s="54"/>
      <c r="D196" s="52"/>
      <c r="E196" s="52"/>
      <c r="F196" s="52"/>
      <c r="G196" s="68"/>
      <c r="H196" s="68"/>
      <c r="I196" s="42"/>
      <c r="J196" s="53"/>
      <c r="K196" s="53"/>
      <c r="L196" s="54"/>
      <c r="M196" s="53"/>
      <c r="N196" s="42"/>
      <c r="O196" s="42"/>
      <c r="P196" s="73"/>
      <c r="Q196" s="73"/>
      <c r="R196" s="42"/>
      <c r="S196" s="53"/>
      <c r="T196" s="54"/>
      <c r="U196" s="52"/>
      <c r="V196" s="52"/>
      <c r="W196" s="52"/>
      <c r="X196" s="52"/>
      <c r="Y196" s="52"/>
    </row>
    <row r="197" spans="3:25" ht="15.75" customHeight="1">
      <c r="C197" s="54"/>
      <c r="D197" s="52"/>
      <c r="E197" s="52"/>
      <c r="F197" s="52"/>
      <c r="G197" s="68"/>
      <c r="H197" s="68"/>
      <c r="I197" s="42"/>
      <c r="J197" s="53"/>
      <c r="K197" s="53"/>
      <c r="L197" s="54"/>
      <c r="M197" s="53"/>
      <c r="N197" s="42"/>
      <c r="O197" s="42"/>
      <c r="P197" s="73"/>
      <c r="Q197" s="73"/>
      <c r="R197" s="42"/>
      <c r="S197" s="53"/>
      <c r="T197" s="54"/>
      <c r="U197" s="52"/>
      <c r="V197" s="52"/>
      <c r="W197" s="52"/>
      <c r="X197" s="52"/>
      <c r="Y197" s="52"/>
    </row>
    <row r="198" spans="3:25" ht="15.75" customHeight="1">
      <c r="C198" s="54"/>
      <c r="D198" s="52"/>
      <c r="E198" s="52"/>
      <c r="F198" s="52"/>
      <c r="G198" s="68"/>
      <c r="H198" s="68"/>
      <c r="I198" s="42"/>
      <c r="J198" s="53"/>
      <c r="K198" s="53"/>
      <c r="L198" s="54"/>
      <c r="M198" s="53"/>
      <c r="N198" s="42"/>
      <c r="O198" s="42"/>
      <c r="P198" s="73"/>
      <c r="Q198" s="73"/>
      <c r="R198" s="42"/>
      <c r="S198" s="53"/>
      <c r="T198" s="54"/>
      <c r="U198" s="52"/>
      <c r="V198" s="52"/>
      <c r="W198" s="52"/>
      <c r="X198" s="52"/>
      <c r="Y198" s="52"/>
    </row>
    <row r="199" spans="3:25" ht="15.75" customHeight="1">
      <c r="C199" s="54"/>
      <c r="D199" s="52"/>
      <c r="E199" s="52"/>
      <c r="F199" s="52"/>
      <c r="G199" s="68"/>
      <c r="H199" s="68"/>
      <c r="I199" s="42"/>
      <c r="J199" s="53"/>
      <c r="K199" s="53"/>
      <c r="L199" s="54"/>
      <c r="M199" s="53"/>
      <c r="N199" s="42"/>
      <c r="O199" s="42"/>
      <c r="P199" s="73"/>
      <c r="Q199" s="73"/>
      <c r="R199" s="42"/>
      <c r="S199" s="53"/>
      <c r="T199" s="54"/>
      <c r="U199" s="52"/>
      <c r="V199" s="52"/>
      <c r="W199" s="52"/>
      <c r="X199" s="52"/>
      <c r="Y199" s="52"/>
    </row>
    <row r="200" spans="3:25" ht="15.75" customHeight="1">
      <c r="C200" s="54"/>
      <c r="D200" s="52"/>
      <c r="E200" s="52"/>
      <c r="F200" s="52"/>
      <c r="G200" s="68"/>
      <c r="H200" s="68"/>
      <c r="I200" s="42"/>
      <c r="J200" s="53"/>
      <c r="K200" s="53"/>
      <c r="L200" s="54"/>
      <c r="M200" s="53"/>
      <c r="N200" s="42"/>
      <c r="O200" s="42"/>
      <c r="P200" s="73"/>
      <c r="Q200" s="73"/>
      <c r="R200" s="42"/>
      <c r="S200" s="53"/>
      <c r="T200" s="54"/>
      <c r="U200" s="52"/>
      <c r="V200" s="52"/>
      <c r="W200" s="52"/>
      <c r="X200" s="52"/>
      <c r="Y200" s="52"/>
    </row>
    <row r="201" spans="3:25" ht="15.75" customHeight="1">
      <c r="C201" s="54"/>
      <c r="D201" s="52"/>
      <c r="E201" s="52"/>
      <c r="F201" s="52"/>
      <c r="G201" s="68"/>
      <c r="H201" s="68"/>
      <c r="I201" s="42"/>
      <c r="J201" s="53"/>
      <c r="K201" s="53"/>
      <c r="L201" s="54"/>
      <c r="M201" s="53"/>
      <c r="N201" s="42"/>
      <c r="O201" s="42"/>
      <c r="P201" s="73"/>
      <c r="Q201" s="73"/>
      <c r="R201" s="42"/>
      <c r="S201" s="53"/>
      <c r="T201" s="54"/>
      <c r="U201" s="52"/>
      <c r="V201" s="52"/>
      <c r="W201" s="52"/>
      <c r="X201" s="52"/>
      <c r="Y201" s="52"/>
    </row>
    <row r="202" spans="3:25" ht="15.75" customHeight="1">
      <c r="C202" s="54"/>
      <c r="D202" s="52"/>
      <c r="E202" s="52"/>
      <c r="F202" s="52"/>
      <c r="G202" s="68"/>
      <c r="H202" s="68"/>
      <c r="I202" s="42"/>
      <c r="J202" s="53"/>
      <c r="K202" s="53"/>
      <c r="L202" s="54"/>
      <c r="M202" s="53"/>
      <c r="N202" s="42"/>
      <c r="O202" s="42"/>
      <c r="P202" s="73"/>
      <c r="Q202" s="73"/>
      <c r="R202" s="42"/>
      <c r="S202" s="53"/>
      <c r="T202" s="54"/>
      <c r="U202" s="52"/>
      <c r="V202" s="52"/>
      <c r="W202" s="52"/>
      <c r="X202" s="52"/>
      <c r="Y202" s="52"/>
    </row>
    <row r="203" spans="3:25" ht="15.75" customHeight="1">
      <c r="C203" s="54"/>
      <c r="D203" s="52"/>
      <c r="E203" s="52"/>
      <c r="F203" s="52"/>
      <c r="G203" s="68"/>
      <c r="H203" s="68"/>
      <c r="I203" s="42"/>
      <c r="J203" s="53"/>
      <c r="K203" s="53"/>
      <c r="L203" s="54"/>
      <c r="M203" s="53"/>
      <c r="N203" s="42"/>
      <c r="O203" s="42"/>
      <c r="P203" s="73"/>
      <c r="Q203" s="73"/>
      <c r="R203" s="42"/>
      <c r="S203" s="53"/>
      <c r="T203" s="54"/>
      <c r="U203" s="52"/>
      <c r="V203" s="52"/>
      <c r="W203" s="52"/>
      <c r="X203" s="52"/>
      <c r="Y203" s="52"/>
    </row>
    <row r="204" spans="3:25" ht="15.75" customHeight="1">
      <c r="C204" s="54"/>
      <c r="D204" s="52"/>
      <c r="E204" s="52"/>
      <c r="F204" s="52"/>
      <c r="G204" s="68"/>
      <c r="H204" s="68"/>
      <c r="I204" s="42"/>
      <c r="J204" s="53"/>
      <c r="K204" s="53"/>
      <c r="L204" s="54"/>
      <c r="M204" s="53"/>
      <c r="N204" s="42"/>
      <c r="O204" s="42"/>
      <c r="P204" s="73"/>
      <c r="Q204" s="73"/>
      <c r="R204" s="42"/>
      <c r="S204" s="53"/>
      <c r="T204" s="54"/>
      <c r="U204" s="52"/>
      <c r="V204" s="52"/>
      <c r="W204" s="52"/>
      <c r="X204" s="52"/>
      <c r="Y204" s="52"/>
    </row>
    <row r="205" spans="3:25" ht="15.75" customHeight="1">
      <c r="C205" s="54"/>
      <c r="D205" s="52"/>
      <c r="E205" s="52"/>
      <c r="F205" s="52"/>
      <c r="G205" s="68"/>
      <c r="H205" s="68"/>
      <c r="I205" s="42"/>
      <c r="J205" s="53"/>
      <c r="K205" s="53"/>
      <c r="L205" s="54"/>
      <c r="M205" s="53"/>
      <c r="N205" s="42"/>
      <c r="O205" s="42"/>
      <c r="P205" s="73"/>
      <c r="Q205" s="73"/>
      <c r="R205" s="42"/>
      <c r="S205" s="53"/>
      <c r="T205" s="54"/>
      <c r="U205" s="52"/>
      <c r="V205" s="52"/>
      <c r="W205" s="52"/>
      <c r="X205" s="52"/>
      <c r="Y205" s="52"/>
    </row>
    <row r="206" spans="3:25" ht="15.75" customHeight="1">
      <c r="C206" s="54"/>
      <c r="D206" s="52"/>
      <c r="E206" s="52"/>
      <c r="F206" s="52"/>
      <c r="G206" s="68"/>
      <c r="H206" s="68"/>
      <c r="I206" s="42"/>
      <c r="J206" s="53"/>
      <c r="K206" s="53"/>
      <c r="L206" s="54"/>
      <c r="M206" s="53"/>
      <c r="N206" s="42"/>
      <c r="O206" s="42"/>
      <c r="P206" s="73"/>
      <c r="Q206" s="73"/>
      <c r="R206" s="42"/>
      <c r="S206" s="53"/>
      <c r="T206" s="54"/>
      <c r="U206" s="52"/>
      <c r="V206" s="52"/>
      <c r="W206" s="52"/>
      <c r="X206" s="52"/>
      <c r="Y206" s="52"/>
    </row>
    <row r="207" spans="3:25" ht="15.75" customHeight="1">
      <c r="C207" s="54"/>
      <c r="D207" s="52"/>
      <c r="E207" s="52"/>
      <c r="F207" s="52"/>
      <c r="G207" s="68"/>
      <c r="H207" s="68"/>
      <c r="I207" s="42"/>
      <c r="J207" s="53"/>
      <c r="K207" s="53"/>
      <c r="L207" s="54"/>
      <c r="M207" s="53"/>
      <c r="N207" s="42"/>
      <c r="O207" s="42"/>
      <c r="P207" s="73"/>
      <c r="Q207" s="73"/>
      <c r="R207" s="42"/>
      <c r="S207" s="53"/>
      <c r="T207" s="54"/>
      <c r="U207" s="52"/>
      <c r="V207" s="52"/>
      <c r="W207" s="52"/>
      <c r="X207" s="52"/>
      <c r="Y207" s="52"/>
    </row>
    <row r="208" spans="3:25" ht="15.75" customHeight="1">
      <c r="C208" s="54"/>
      <c r="D208" s="52"/>
      <c r="E208" s="52"/>
      <c r="F208" s="52"/>
      <c r="G208" s="68"/>
      <c r="H208" s="68"/>
      <c r="I208" s="42"/>
      <c r="J208" s="53"/>
      <c r="K208" s="53"/>
      <c r="L208" s="54"/>
      <c r="M208" s="53"/>
      <c r="N208" s="42"/>
      <c r="O208" s="42"/>
      <c r="P208" s="73"/>
      <c r="Q208" s="73"/>
      <c r="R208" s="42"/>
      <c r="S208" s="53"/>
      <c r="T208" s="54"/>
      <c r="U208" s="52"/>
      <c r="V208" s="52"/>
      <c r="W208" s="52"/>
      <c r="X208" s="52"/>
      <c r="Y208" s="52"/>
    </row>
    <row r="209" spans="3:25" ht="15.75" customHeight="1">
      <c r="C209" s="54"/>
      <c r="D209" s="52"/>
      <c r="E209" s="52"/>
      <c r="F209" s="52"/>
      <c r="G209" s="68"/>
      <c r="H209" s="68"/>
      <c r="I209" s="42"/>
      <c r="J209" s="53"/>
      <c r="K209" s="53"/>
      <c r="L209" s="54"/>
      <c r="M209" s="53"/>
      <c r="N209" s="42"/>
      <c r="O209" s="42"/>
      <c r="P209" s="73"/>
      <c r="Q209" s="73"/>
      <c r="R209" s="42"/>
      <c r="S209" s="53"/>
      <c r="T209" s="54"/>
      <c r="U209" s="52"/>
      <c r="V209" s="52"/>
      <c r="W209" s="52"/>
      <c r="X209" s="52"/>
      <c r="Y209" s="52"/>
    </row>
    <row r="210" spans="3:25" ht="15.75" customHeight="1">
      <c r="C210" s="54"/>
      <c r="D210" s="52"/>
      <c r="E210" s="52"/>
      <c r="F210" s="52"/>
      <c r="G210" s="68"/>
      <c r="H210" s="68"/>
      <c r="I210" s="42"/>
      <c r="J210" s="53"/>
      <c r="K210" s="53"/>
      <c r="L210" s="54"/>
      <c r="M210" s="53"/>
      <c r="N210" s="42"/>
      <c r="O210" s="42"/>
      <c r="P210" s="73"/>
      <c r="Q210" s="73"/>
      <c r="R210" s="42"/>
      <c r="S210" s="53"/>
      <c r="T210" s="54"/>
      <c r="U210" s="52"/>
      <c r="V210" s="52"/>
      <c r="W210" s="52"/>
      <c r="X210" s="52"/>
      <c r="Y210" s="52"/>
    </row>
    <row r="211" spans="3:25" ht="15.75" customHeight="1">
      <c r="C211" s="54"/>
      <c r="D211" s="52"/>
      <c r="E211" s="52"/>
      <c r="F211" s="52"/>
      <c r="G211" s="68"/>
      <c r="H211" s="68"/>
      <c r="I211" s="42"/>
      <c r="J211" s="53"/>
      <c r="K211" s="53"/>
      <c r="L211" s="54"/>
      <c r="M211" s="53"/>
      <c r="N211" s="42"/>
      <c r="O211" s="42"/>
      <c r="P211" s="73"/>
      <c r="Q211" s="73"/>
      <c r="R211" s="42"/>
      <c r="S211" s="53"/>
      <c r="T211" s="54"/>
      <c r="U211" s="52"/>
      <c r="V211" s="52"/>
      <c r="W211" s="52"/>
      <c r="X211" s="52"/>
      <c r="Y211" s="52"/>
    </row>
    <row r="212" spans="3:25" ht="15.75" customHeight="1">
      <c r="C212" s="54"/>
      <c r="D212" s="52"/>
      <c r="E212" s="52"/>
      <c r="F212" s="52"/>
      <c r="G212" s="68"/>
      <c r="H212" s="68"/>
      <c r="I212" s="42"/>
      <c r="J212" s="53"/>
      <c r="K212" s="53"/>
      <c r="L212" s="54"/>
      <c r="M212" s="53"/>
      <c r="N212" s="42"/>
      <c r="O212" s="42"/>
      <c r="P212" s="73"/>
      <c r="Q212" s="73"/>
      <c r="R212" s="42"/>
      <c r="S212" s="53"/>
      <c r="T212" s="54"/>
      <c r="U212" s="52"/>
      <c r="V212" s="52"/>
      <c r="W212" s="52"/>
      <c r="X212" s="52"/>
      <c r="Y212" s="52"/>
    </row>
    <row r="213" spans="3:25" ht="15.75" customHeight="1">
      <c r="C213" s="54"/>
      <c r="D213" s="52"/>
      <c r="E213" s="52"/>
      <c r="F213" s="52"/>
      <c r="G213" s="68"/>
      <c r="H213" s="68"/>
      <c r="I213" s="42"/>
      <c r="J213" s="53"/>
      <c r="K213" s="53"/>
      <c r="L213" s="54"/>
      <c r="M213" s="53"/>
      <c r="N213" s="42"/>
      <c r="O213" s="42"/>
      <c r="P213" s="73"/>
      <c r="Q213" s="73"/>
      <c r="R213" s="42"/>
      <c r="S213" s="53"/>
      <c r="T213" s="54"/>
      <c r="U213" s="52"/>
      <c r="V213" s="52"/>
      <c r="W213" s="52"/>
      <c r="X213" s="52"/>
      <c r="Y213" s="52"/>
    </row>
    <row r="214" spans="3:25" ht="15.75" customHeight="1">
      <c r="C214" s="54"/>
      <c r="D214" s="52"/>
      <c r="E214" s="52"/>
      <c r="F214" s="52"/>
      <c r="G214" s="68"/>
      <c r="H214" s="68"/>
      <c r="I214" s="42"/>
      <c r="J214" s="53"/>
      <c r="K214" s="53"/>
      <c r="L214" s="54"/>
      <c r="M214" s="53"/>
      <c r="N214" s="42"/>
      <c r="O214" s="42"/>
      <c r="P214" s="73"/>
      <c r="Q214" s="73"/>
      <c r="R214" s="42"/>
      <c r="S214" s="53"/>
      <c r="T214" s="54"/>
      <c r="U214" s="52"/>
      <c r="V214" s="52"/>
      <c r="W214" s="52"/>
      <c r="X214" s="52"/>
      <c r="Y214" s="52"/>
    </row>
    <row r="215" spans="3:25" ht="15.75" customHeight="1">
      <c r="C215" s="54"/>
      <c r="D215" s="52"/>
      <c r="E215" s="52"/>
      <c r="F215" s="52"/>
      <c r="G215" s="68"/>
      <c r="H215" s="68"/>
      <c r="I215" s="42"/>
      <c r="J215" s="53"/>
      <c r="K215" s="53"/>
      <c r="L215" s="54"/>
      <c r="M215" s="53"/>
      <c r="N215" s="42"/>
      <c r="O215" s="42"/>
      <c r="P215" s="73"/>
      <c r="Q215" s="73"/>
      <c r="R215" s="42"/>
      <c r="S215" s="53"/>
      <c r="T215" s="54"/>
      <c r="U215" s="52"/>
      <c r="V215" s="52"/>
      <c r="W215" s="52"/>
      <c r="X215" s="52"/>
      <c r="Y215" s="52"/>
    </row>
    <row r="216" spans="3:25" ht="15.75" customHeight="1">
      <c r="C216" s="54"/>
      <c r="D216" s="52"/>
      <c r="E216" s="52"/>
      <c r="F216" s="52"/>
      <c r="G216" s="68"/>
      <c r="H216" s="68"/>
      <c r="I216" s="42"/>
      <c r="J216" s="53"/>
      <c r="K216" s="53"/>
      <c r="L216" s="54"/>
      <c r="M216" s="53"/>
      <c r="N216" s="42"/>
      <c r="O216" s="42"/>
      <c r="P216" s="73"/>
      <c r="Q216" s="73"/>
      <c r="R216" s="42"/>
      <c r="S216" s="53"/>
      <c r="T216" s="54"/>
      <c r="U216" s="52"/>
      <c r="V216" s="52"/>
      <c r="W216" s="52"/>
      <c r="X216" s="52"/>
      <c r="Y216" s="52"/>
    </row>
    <row r="217" spans="3:25" ht="15.75" customHeight="1">
      <c r="C217" s="54"/>
      <c r="D217" s="52"/>
      <c r="E217" s="52"/>
      <c r="F217" s="52"/>
      <c r="G217" s="68"/>
      <c r="H217" s="68"/>
      <c r="I217" s="42"/>
      <c r="J217" s="53"/>
      <c r="K217" s="53"/>
      <c r="L217" s="54"/>
      <c r="M217" s="53"/>
      <c r="N217" s="42"/>
      <c r="O217" s="42"/>
      <c r="P217" s="73"/>
      <c r="Q217" s="73"/>
      <c r="R217" s="42"/>
      <c r="S217" s="53"/>
      <c r="T217" s="54"/>
      <c r="U217" s="52"/>
      <c r="V217" s="52"/>
      <c r="W217" s="52"/>
      <c r="X217" s="52"/>
      <c r="Y217" s="52"/>
    </row>
    <row r="218" spans="3:25" ht="15.75" customHeight="1">
      <c r="C218" s="54"/>
      <c r="D218" s="52"/>
      <c r="E218" s="52"/>
      <c r="F218" s="52"/>
      <c r="G218" s="68"/>
      <c r="H218" s="68"/>
      <c r="I218" s="42"/>
      <c r="J218" s="53"/>
      <c r="K218" s="53"/>
      <c r="L218" s="54"/>
      <c r="M218" s="53"/>
      <c r="N218" s="42"/>
      <c r="O218" s="42"/>
      <c r="P218" s="73"/>
      <c r="Q218" s="73"/>
      <c r="R218" s="42"/>
      <c r="S218" s="53"/>
      <c r="T218" s="54"/>
      <c r="U218" s="52"/>
      <c r="V218" s="52"/>
      <c r="W218" s="52"/>
      <c r="X218" s="52"/>
      <c r="Y218" s="52"/>
    </row>
    <row r="219" spans="3:25" ht="15.75" customHeight="1">
      <c r="C219" s="54"/>
      <c r="D219" s="52"/>
      <c r="E219" s="52"/>
      <c r="F219" s="52"/>
      <c r="G219" s="68"/>
      <c r="H219" s="68"/>
      <c r="I219" s="42"/>
      <c r="J219" s="53"/>
      <c r="K219" s="53"/>
      <c r="L219" s="54"/>
      <c r="M219" s="53"/>
      <c r="N219" s="42"/>
      <c r="O219" s="42"/>
      <c r="P219" s="73"/>
      <c r="Q219" s="73"/>
      <c r="R219" s="42"/>
      <c r="S219" s="53"/>
      <c r="T219" s="54"/>
      <c r="U219" s="52"/>
      <c r="V219" s="52"/>
      <c r="W219" s="52"/>
      <c r="X219" s="52"/>
      <c r="Y219" s="52"/>
    </row>
    <row r="220" spans="3:25" ht="15.75" customHeight="1">
      <c r="C220" s="54"/>
      <c r="D220" s="52"/>
      <c r="E220" s="52"/>
      <c r="F220" s="52"/>
      <c r="G220" s="68"/>
      <c r="H220" s="68"/>
      <c r="I220" s="42"/>
      <c r="J220" s="53"/>
      <c r="K220" s="53"/>
      <c r="L220" s="54"/>
      <c r="M220" s="53"/>
      <c r="N220" s="42"/>
      <c r="O220" s="42"/>
      <c r="P220" s="73"/>
      <c r="Q220" s="73"/>
      <c r="R220" s="42"/>
      <c r="S220" s="53"/>
      <c r="T220" s="54"/>
      <c r="U220" s="52"/>
      <c r="V220" s="52"/>
      <c r="W220" s="52"/>
      <c r="X220" s="52"/>
      <c r="Y220" s="52"/>
    </row>
    <row r="221" spans="3:25" ht="15.75" customHeight="1">
      <c r="C221" s="54"/>
      <c r="D221" s="52"/>
      <c r="E221" s="52"/>
      <c r="F221" s="52"/>
      <c r="G221" s="68"/>
      <c r="H221" s="68"/>
      <c r="I221" s="42"/>
      <c r="J221" s="53"/>
      <c r="K221" s="53"/>
      <c r="L221" s="54"/>
      <c r="M221" s="53"/>
      <c r="N221" s="42"/>
      <c r="O221" s="42"/>
      <c r="P221" s="73"/>
      <c r="Q221" s="73"/>
      <c r="R221" s="42"/>
      <c r="S221" s="53"/>
      <c r="T221" s="54"/>
      <c r="U221" s="52"/>
      <c r="V221" s="52"/>
      <c r="W221" s="52"/>
      <c r="X221" s="52"/>
      <c r="Y221" s="52"/>
    </row>
    <row r="222" spans="3:25" ht="15.75" customHeight="1">
      <c r="C222" s="54"/>
      <c r="D222" s="52"/>
      <c r="E222" s="52"/>
      <c r="F222" s="52"/>
      <c r="G222" s="68"/>
      <c r="H222" s="68"/>
      <c r="I222" s="42"/>
      <c r="J222" s="53"/>
      <c r="K222" s="53"/>
      <c r="L222" s="54"/>
      <c r="M222" s="53"/>
      <c r="N222" s="42"/>
      <c r="O222" s="42"/>
      <c r="P222" s="73"/>
      <c r="Q222" s="73"/>
      <c r="R222" s="42"/>
      <c r="S222" s="53"/>
      <c r="T222" s="54"/>
      <c r="U222" s="52"/>
      <c r="V222" s="52"/>
      <c r="W222" s="52"/>
      <c r="X222" s="52"/>
      <c r="Y222" s="52"/>
    </row>
    <row r="223" spans="3:25" ht="15.75" customHeight="1">
      <c r="C223" s="54"/>
      <c r="D223" s="52"/>
      <c r="E223" s="52"/>
      <c r="F223" s="52"/>
      <c r="G223" s="68"/>
      <c r="H223" s="68"/>
      <c r="I223" s="42"/>
      <c r="J223" s="53"/>
      <c r="K223" s="53"/>
      <c r="L223" s="54"/>
      <c r="M223" s="53"/>
      <c r="N223" s="42"/>
      <c r="O223" s="42"/>
      <c r="P223" s="73"/>
      <c r="Q223" s="73"/>
      <c r="R223" s="42"/>
      <c r="S223" s="53"/>
      <c r="T223" s="54"/>
      <c r="U223" s="52"/>
      <c r="V223" s="52"/>
      <c r="W223" s="52"/>
      <c r="X223" s="52"/>
      <c r="Y223" s="52"/>
    </row>
    <row r="224" spans="3:25" ht="15.75" customHeight="1">
      <c r="C224" s="54"/>
      <c r="D224" s="52"/>
      <c r="E224" s="52"/>
      <c r="F224" s="52"/>
      <c r="G224" s="68"/>
      <c r="H224" s="68"/>
      <c r="I224" s="42"/>
      <c r="J224" s="53"/>
      <c r="K224" s="53"/>
      <c r="L224" s="54"/>
      <c r="M224" s="53"/>
      <c r="N224" s="42"/>
      <c r="O224" s="42"/>
      <c r="P224" s="73"/>
      <c r="Q224" s="73"/>
      <c r="R224" s="42"/>
      <c r="S224" s="53"/>
      <c r="T224" s="54"/>
      <c r="U224" s="52"/>
      <c r="V224" s="52"/>
      <c r="W224" s="52"/>
      <c r="X224" s="52"/>
      <c r="Y224" s="52"/>
    </row>
    <row r="225" spans="3:25" ht="15.75" customHeight="1">
      <c r="C225" s="54"/>
      <c r="D225" s="52"/>
      <c r="E225" s="52"/>
      <c r="F225" s="52"/>
      <c r="G225" s="68"/>
      <c r="H225" s="68"/>
      <c r="I225" s="42"/>
      <c r="J225" s="53"/>
      <c r="K225" s="53"/>
      <c r="L225" s="54"/>
      <c r="M225" s="53"/>
      <c r="N225" s="42"/>
      <c r="O225" s="42"/>
      <c r="P225" s="73"/>
      <c r="Q225" s="73"/>
      <c r="R225" s="42"/>
      <c r="S225" s="53"/>
      <c r="T225" s="54"/>
      <c r="U225" s="52"/>
      <c r="V225" s="52"/>
      <c r="W225" s="52"/>
      <c r="X225" s="52"/>
      <c r="Y225" s="52"/>
    </row>
    <row r="226" spans="3:25" ht="15.75" customHeight="1">
      <c r="C226" s="54"/>
      <c r="D226" s="52"/>
      <c r="E226" s="52"/>
      <c r="F226" s="52"/>
      <c r="G226" s="68"/>
      <c r="H226" s="68"/>
      <c r="I226" s="42"/>
      <c r="J226" s="53"/>
      <c r="K226" s="53"/>
      <c r="L226" s="54"/>
      <c r="M226" s="53"/>
      <c r="N226" s="42"/>
      <c r="O226" s="42"/>
      <c r="P226" s="73"/>
      <c r="Q226" s="73"/>
      <c r="R226" s="42"/>
      <c r="S226" s="53"/>
      <c r="T226" s="54"/>
      <c r="U226" s="52"/>
      <c r="V226" s="52"/>
      <c r="W226" s="52"/>
      <c r="X226" s="52"/>
      <c r="Y226" s="52"/>
    </row>
    <row r="227" spans="3:25" ht="15.75" customHeight="1">
      <c r="C227" s="54"/>
      <c r="D227" s="52"/>
      <c r="E227" s="52"/>
      <c r="F227" s="52"/>
      <c r="G227" s="68"/>
      <c r="H227" s="68"/>
      <c r="I227" s="42"/>
      <c r="J227" s="53"/>
      <c r="K227" s="53"/>
      <c r="L227" s="54"/>
      <c r="M227" s="53"/>
      <c r="N227" s="42"/>
      <c r="O227" s="42"/>
      <c r="P227" s="73"/>
      <c r="Q227" s="73"/>
      <c r="R227" s="42"/>
      <c r="S227" s="53"/>
      <c r="T227" s="54"/>
      <c r="U227" s="52"/>
      <c r="V227" s="52"/>
      <c r="W227" s="52"/>
      <c r="X227" s="52"/>
      <c r="Y227" s="52"/>
    </row>
    <row r="228" spans="3:25" ht="15.75" customHeight="1">
      <c r="C228" s="54"/>
      <c r="D228" s="52"/>
      <c r="E228" s="52"/>
      <c r="F228" s="52"/>
      <c r="G228" s="68"/>
      <c r="H228" s="68"/>
      <c r="I228" s="42"/>
      <c r="J228" s="53"/>
      <c r="K228" s="53"/>
      <c r="L228" s="54"/>
      <c r="M228" s="53"/>
      <c r="N228" s="42"/>
      <c r="O228" s="42"/>
      <c r="P228" s="73"/>
      <c r="Q228" s="73"/>
      <c r="R228" s="42"/>
      <c r="S228" s="53"/>
      <c r="T228" s="54"/>
      <c r="U228" s="52"/>
      <c r="V228" s="52"/>
      <c r="W228" s="52"/>
      <c r="X228" s="52"/>
      <c r="Y228" s="52"/>
    </row>
    <row r="229" spans="3:25" ht="15.75" customHeight="1">
      <c r="C229" s="54"/>
      <c r="D229" s="52"/>
      <c r="E229" s="52"/>
      <c r="F229" s="52"/>
      <c r="G229" s="68"/>
      <c r="H229" s="68"/>
      <c r="I229" s="42"/>
      <c r="J229" s="53"/>
      <c r="K229" s="53"/>
      <c r="L229" s="54"/>
      <c r="M229" s="53"/>
      <c r="N229" s="42"/>
      <c r="O229" s="42"/>
      <c r="P229" s="73"/>
      <c r="Q229" s="73"/>
      <c r="R229" s="42"/>
      <c r="S229" s="53"/>
      <c r="T229" s="54"/>
      <c r="U229" s="52"/>
      <c r="V229" s="52"/>
      <c r="W229" s="52"/>
      <c r="X229" s="52"/>
      <c r="Y229" s="52"/>
    </row>
    <row r="230" spans="3:25" ht="15.75" customHeight="1">
      <c r="C230" s="54"/>
      <c r="D230" s="52"/>
      <c r="E230" s="52"/>
      <c r="F230" s="52"/>
      <c r="G230" s="68"/>
      <c r="H230" s="68"/>
      <c r="I230" s="42"/>
      <c r="J230" s="53"/>
      <c r="K230" s="53"/>
      <c r="L230" s="54"/>
      <c r="M230" s="53"/>
      <c r="N230" s="42"/>
      <c r="O230" s="42"/>
      <c r="P230" s="73"/>
      <c r="Q230" s="73"/>
      <c r="R230" s="42"/>
      <c r="S230" s="53"/>
      <c r="T230" s="54"/>
      <c r="U230" s="52"/>
      <c r="V230" s="52"/>
      <c r="W230" s="52"/>
      <c r="X230" s="52"/>
      <c r="Y230" s="52"/>
    </row>
    <row r="231" spans="3:25" ht="15.75" customHeight="1">
      <c r="C231" s="54"/>
      <c r="D231" s="52"/>
      <c r="E231" s="52"/>
      <c r="F231" s="52"/>
      <c r="G231" s="68"/>
      <c r="H231" s="68"/>
      <c r="I231" s="42"/>
      <c r="J231" s="53"/>
      <c r="K231" s="53"/>
      <c r="L231" s="54"/>
      <c r="M231" s="53"/>
      <c r="N231" s="42"/>
      <c r="O231" s="42"/>
      <c r="P231" s="73"/>
      <c r="Q231" s="73"/>
      <c r="R231" s="42"/>
      <c r="S231" s="53"/>
      <c r="T231" s="54"/>
      <c r="U231" s="52"/>
      <c r="V231" s="52"/>
      <c r="W231" s="52"/>
      <c r="X231" s="52"/>
      <c r="Y231" s="52"/>
    </row>
    <row r="232" spans="3:25" ht="15.75" customHeight="1">
      <c r="C232" s="54"/>
      <c r="D232" s="52"/>
      <c r="E232" s="52"/>
      <c r="F232" s="52"/>
      <c r="G232" s="68"/>
      <c r="H232" s="68"/>
      <c r="I232" s="42"/>
      <c r="J232" s="53"/>
      <c r="K232" s="53"/>
      <c r="L232" s="54"/>
      <c r="M232" s="53"/>
      <c r="N232" s="42"/>
      <c r="O232" s="42"/>
      <c r="P232" s="73"/>
      <c r="Q232" s="73"/>
      <c r="R232" s="42"/>
      <c r="S232" s="53"/>
      <c r="T232" s="54"/>
      <c r="U232" s="52"/>
      <c r="V232" s="52"/>
      <c r="W232" s="52"/>
      <c r="X232" s="52"/>
      <c r="Y232" s="52"/>
    </row>
    <row r="233" spans="3:25" ht="15.75" customHeight="1">
      <c r="C233" s="54"/>
      <c r="D233" s="52"/>
      <c r="E233" s="52"/>
      <c r="F233" s="52"/>
      <c r="G233" s="68"/>
      <c r="H233" s="68"/>
      <c r="I233" s="42"/>
      <c r="J233" s="53"/>
      <c r="K233" s="53"/>
      <c r="L233" s="54"/>
      <c r="M233" s="53"/>
      <c r="N233" s="42"/>
      <c r="O233" s="42"/>
      <c r="P233" s="73"/>
      <c r="Q233" s="73"/>
      <c r="R233" s="42"/>
      <c r="S233" s="53"/>
      <c r="T233" s="54"/>
      <c r="U233" s="52"/>
      <c r="V233" s="52"/>
      <c r="W233" s="52"/>
      <c r="X233" s="52"/>
      <c r="Y233" s="52"/>
    </row>
    <row r="234" spans="3:25" ht="15.75" customHeight="1">
      <c r="C234" s="54"/>
      <c r="D234" s="52"/>
      <c r="E234" s="52"/>
      <c r="F234" s="52"/>
      <c r="G234" s="68"/>
      <c r="H234" s="68"/>
      <c r="I234" s="42"/>
      <c r="J234" s="53"/>
      <c r="K234" s="53"/>
      <c r="L234" s="54"/>
      <c r="M234" s="53"/>
      <c r="N234" s="42"/>
      <c r="O234" s="42"/>
      <c r="P234" s="73"/>
      <c r="Q234" s="73"/>
      <c r="R234" s="42"/>
      <c r="S234" s="53"/>
      <c r="T234" s="54"/>
      <c r="U234" s="52"/>
      <c r="V234" s="52"/>
      <c r="W234" s="52"/>
      <c r="X234" s="52"/>
      <c r="Y234" s="52"/>
    </row>
    <row r="235" spans="3:25" ht="15.75" customHeight="1">
      <c r="C235" s="54"/>
      <c r="D235" s="52"/>
      <c r="E235" s="52"/>
      <c r="F235" s="52"/>
      <c r="G235" s="68"/>
      <c r="H235" s="68"/>
      <c r="I235" s="42"/>
      <c r="J235" s="53"/>
      <c r="K235" s="53"/>
      <c r="L235" s="54"/>
      <c r="M235" s="53"/>
      <c r="N235" s="42"/>
      <c r="O235" s="42"/>
      <c r="P235" s="73"/>
      <c r="Q235" s="73"/>
      <c r="R235" s="42"/>
      <c r="S235" s="53"/>
      <c r="T235" s="54"/>
      <c r="U235" s="52"/>
      <c r="V235" s="52"/>
      <c r="W235" s="52"/>
      <c r="X235" s="52"/>
      <c r="Y235" s="52"/>
    </row>
    <row r="236" spans="3:25" ht="15.75" customHeight="1">
      <c r="C236" s="54"/>
      <c r="D236" s="52"/>
      <c r="E236" s="52"/>
      <c r="F236" s="52"/>
      <c r="G236" s="68"/>
      <c r="H236" s="68"/>
      <c r="I236" s="42"/>
      <c r="J236" s="53"/>
      <c r="K236" s="53"/>
      <c r="L236" s="54"/>
      <c r="M236" s="53"/>
      <c r="N236" s="42"/>
      <c r="O236" s="42"/>
      <c r="P236" s="73"/>
      <c r="Q236" s="73"/>
      <c r="R236" s="42"/>
      <c r="S236" s="53"/>
      <c r="T236" s="54"/>
      <c r="U236" s="52"/>
      <c r="V236" s="52"/>
      <c r="W236" s="52"/>
      <c r="X236" s="52"/>
      <c r="Y236" s="52"/>
    </row>
    <row r="237" spans="3:25" ht="15.75" customHeight="1">
      <c r="C237" s="54"/>
      <c r="D237" s="52"/>
      <c r="E237" s="52"/>
      <c r="F237" s="52"/>
      <c r="G237" s="68"/>
      <c r="H237" s="68"/>
      <c r="I237" s="42"/>
      <c r="J237" s="53"/>
      <c r="K237" s="53"/>
      <c r="L237" s="54"/>
      <c r="M237" s="53"/>
      <c r="N237" s="42"/>
      <c r="O237" s="42"/>
      <c r="P237" s="73"/>
      <c r="Q237" s="73"/>
      <c r="R237" s="42"/>
      <c r="S237" s="53"/>
      <c r="T237" s="54"/>
      <c r="U237" s="52"/>
      <c r="V237" s="52"/>
      <c r="W237" s="52"/>
      <c r="X237" s="52"/>
      <c r="Y237" s="52"/>
    </row>
    <row r="238" spans="3:25" ht="15.75" customHeight="1">
      <c r="C238" s="54"/>
      <c r="D238" s="52"/>
      <c r="E238" s="52"/>
      <c r="F238" s="52"/>
      <c r="G238" s="68"/>
      <c r="H238" s="68"/>
      <c r="I238" s="42"/>
      <c r="J238" s="53"/>
      <c r="K238" s="53"/>
      <c r="L238" s="54"/>
      <c r="M238" s="53"/>
      <c r="N238" s="42"/>
      <c r="O238" s="42"/>
      <c r="P238" s="73"/>
      <c r="Q238" s="73"/>
      <c r="R238" s="42"/>
      <c r="S238" s="53"/>
      <c r="T238" s="54"/>
      <c r="U238" s="52"/>
      <c r="V238" s="52"/>
      <c r="W238" s="52"/>
      <c r="X238" s="52"/>
      <c r="Y238" s="52"/>
    </row>
    <row r="239" spans="3:25" ht="15.75" customHeight="1">
      <c r="C239" s="54"/>
      <c r="D239" s="52"/>
      <c r="E239" s="52"/>
      <c r="F239" s="52"/>
      <c r="G239" s="68"/>
      <c r="H239" s="68"/>
      <c r="I239" s="42"/>
      <c r="J239" s="53"/>
      <c r="K239" s="53"/>
      <c r="L239" s="54"/>
      <c r="M239" s="53"/>
      <c r="N239" s="42"/>
      <c r="O239" s="42"/>
      <c r="P239" s="73"/>
      <c r="Q239" s="73"/>
      <c r="R239" s="42"/>
      <c r="S239" s="53"/>
      <c r="T239" s="54"/>
      <c r="U239" s="52"/>
      <c r="V239" s="52"/>
      <c r="W239" s="52"/>
      <c r="X239" s="52"/>
      <c r="Y239" s="52"/>
    </row>
    <row r="240" spans="3:25" ht="15.75" customHeight="1">
      <c r="C240" s="54"/>
      <c r="D240" s="52"/>
      <c r="E240" s="52"/>
      <c r="F240" s="52"/>
      <c r="G240" s="68"/>
      <c r="H240" s="68"/>
      <c r="I240" s="42"/>
      <c r="J240" s="53"/>
      <c r="K240" s="53"/>
      <c r="L240" s="54"/>
      <c r="M240" s="53"/>
      <c r="N240" s="42"/>
      <c r="O240" s="42"/>
      <c r="P240" s="73"/>
      <c r="Q240" s="73"/>
      <c r="R240" s="42"/>
      <c r="S240" s="53"/>
      <c r="T240" s="54"/>
      <c r="U240" s="52"/>
      <c r="V240" s="52"/>
      <c r="W240" s="52"/>
      <c r="X240" s="52"/>
      <c r="Y240" s="52"/>
    </row>
    <row r="241" spans="3:25" ht="15.75" customHeight="1">
      <c r="C241" s="54"/>
      <c r="D241" s="52"/>
      <c r="E241" s="52"/>
      <c r="F241" s="52"/>
      <c r="G241" s="68"/>
      <c r="H241" s="68"/>
      <c r="I241" s="42"/>
      <c r="J241" s="53"/>
      <c r="K241" s="53"/>
      <c r="L241" s="54"/>
      <c r="M241" s="53"/>
      <c r="N241" s="42"/>
      <c r="O241" s="42"/>
      <c r="P241" s="73"/>
      <c r="Q241" s="73"/>
      <c r="R241" s="42"/>
      <c r="S241" s="53"/>
      <c r="T241" s="54"/>
      <c r="U241" s="52"/>
      <c r="V241" s="52"/>
      <c r="W241" s="52"/>
      <c r="X241" s="52"/>
      <c r="Y241" s="52"/>
    </row>
    <row r="242" spans="3:25" ht="15.75" customHeight="1">
      <c r="C242" s="54"/>
      <c r="D242" s="52"/>
      <c r="E242" s="52"/>
      <c r="F242" s="52"/>
      <c r="G242" s="68"/>
      <c r="H242" s="68"/>
      <c r="I242" s="42"/>
      <c r="J242" s="53"/>
      <c r="K242" s="53"/>
      <c r="L242" s="54"/>
      <c r="M242" s="53"/>
      <c r="N242" s="42"/>
      <c r="O242" s="42"/>
      <c r="P242" s="73"/>
      <c r="Q242" s="73"/>
      <c r="R242" s="42"/>
      <c r="S242" s="53"/>
      <c r="T242" s="54"/>
      <c r="U242" s="52"/>
      <c r="V242" s="52"/>
      <c r="W242" s="52"/>
      <c r="X242" s="52"/>
      <c r="Y242" s="52"/>
    </row>
    <row r="243" spans="3:25" ht="15.75" customHeight="1">
      <c r="C243" s="54"/>
      <c r="D243" s="52"/>
      <c r="E243" s="52"/>
      <c r="F243" s="52"/>
      <c r="G243" s="68"/>
      <c r="H243" s="68"/>
      <c r="I243" s="42"/>
      <c r="J243" s="53"/>
      <c r="K243" s="53"/>
      <c r="L243" s="54"/>
      <c r="M243" s="53"/>
      <c r="N243" s="42"/>
      <c r="O243" s="42"/>
      <c r="P243" s="73"/>
      <c r="Q243" s="73"/>
      <c r="R243" s="42"/>
      <c r="S243" s="53"/>
      <c r="T243" s="54"/>
      <c r="U243" s="52"/>
      <c r="V243" s="52"/>
      <c r="W243" s="52"/>
      <c r="X243" s="52"/>
      <c r="Y243" s="52"/>
    </row>
    <row r="244" spans="3:25" ht="15.75" customHeight="1">
      <c r="C244" s="54"/>
      <c r="D244" s="52"/>
      <c r="E244" s="52"/>
      <c r="F244" s="52"/>
      <c r="G244" s="68"/>
      <c r="H244" s="68"/>
      <c r="I244" s="42"/>
      <c r="J244" s="53"/>
      <c r="K244" s="53"/>
      <c r="L244" s="54"/>
      <c r="M244" s="53"/>
      <c r="N244" s="42"/>
      <c r="O244" s="42"/>
      <c r="P244" s="73"/>
      <c r="Q244" s="73"/>
      <c r="R244" s="42"/>
      <c r="S244" s="53"/>
      <c r="T244" s="54"/>
      <c r="U244" s="52"/>
      <c r="V244" s="52"/>
      <c r="W244" s="52"/>
      <c r="X244" s="52"/>
      <c r="Y244" s="52"/>
    </row>
    <row r="245" spans="3:25" ht="15.75" customHeight="1">
      <c r="C245" s="54"/>
      <c r="D245" s="52"/>
      <c r="E245" s="52"/>
      <c r="F245" s="52"/>
      <c r="G245" s="68"/>
      <c r="H245" s="68"/>
      <c r="I245" s="42"/>
      <c r="J245" s="53"/>
      <c r="K245" s="53"/>
      <c r="L245" s="54"/>
      <c r="M245" s="53"/>
      <c r="N245" s="42"/>
      <c r="O245" s="42"/>
      <c r="P245" s="73"/>
      <c r="Q245" s="73"/>
      <c r="R245" s="42"/>
      <c r="S245" s="53"/>
      <c r="T245" s="54"/>
      <c r="U245" s="52"/>
      <c r="V245" s="52"/>
      <c r="W245" s="52"/>
      <c r="X245" s="52"/>
      <c r="Y245" s="52"/>
    </row>
    <row r="246" spans="3:25" ht="15.75" customHeight="1">
      <c r="C246" s="54"/>
      <c r="D246" s="52"/>
      <c r="E246" s="52"/>
      <c r="F246" s="52"/>
      <c r="G246" s="68"/>
      <c r="H246" s="68"/>
      <c r="I246" s="42"/>
      <c r="J246" s="53"/>
      <c r="K246" s="53"/>
      <c r="L246" s="54"/>
      <c r="M246" s="53"/>
      <c r="N246" s="42"/>
      <c r="O246" s="42"/>
      <c r="P246" s="73"/>
      <c r="Q246" s="73"/>
      <c r="R246" s="42"/>
      <c r="S246" s="53"/>
      <c r="T246" s="54"/>
      <c r="U246" s="52"/>
      <c r="V246" s="52"/>
      <c r="W246" s="52"/>
      <c r="X246" s="52"/>
      <c r="Y246" s="52"/>
    </row>
    <row r="247" spans="3:25" ht="15.75" customHeight="1">
      <c r="C247" s="54"/>
      <c r="D247" s="52"/>
      <c r="E247" s="52"/>
      <c r="F247" s="52"/>
      <c r="G247" s="68"/>
      <c r="H247" s="68"/>
      <c r="I247" s="42"/>
      <c r="J247" s="53"/>
      <c r="K247" s="53"/>
      <c r="L247" s="54"/>
      <c r="M247" s="53"/>
      <c r="N247" s="42"/>
      <c r="O247" s="42"/>
      <c r="P247" s="73"/>
      <c r="Q247" s="73"/>
      <c r="R247" s="42"/>
      <c r="S247" s="53"/>
      <c r="T247" s="54"/>
      <c r="U247" s="52"/>
      <c r="V247" s="52"/>
      <c r="W247" s="52"/>
      <c r="X247" s="52"/>
      <c r="Y247" s="52"/>
    </row>
    <row r="248" spans="3:25" ht="15.75" customHeight="1">
      <c r="C248" s="54"/>
      <c r="D248" s="52"/>
      <c r="E248" s="52"/>
      <c r="F248" s="52"/>
      <c r="G248" s="68"/>
      <c r="H248" s="68"/>
      <c r="I248" s="42"/>
      <c r="J248" s="53"/>
      <c r="K248" s="53"/>
      <c r="L248" s="54"/>
      <c r="M248" s="53"/>
      <c r="N248" s="42"/>
      <c r="O248" s="42"/>
      <c r="P248" s="73"/>
      <c r="Q248" s="73"/>
      <c r="R248" s="42"/>
      <c r="S248" s="53"/>
      <c r="T248" s="54"/>
      <c r="U248" s="52"/>
      <c r="V248" s="52"/>
      <c r="W248" s="52"/>
      <c r="X248" s="52"/>
      <c r="Y248" s="52"/>
    </row>
    <row r="249" spans="3:25" ht="15.75" customHeight="1">
      <c r="C249" s="54"/>
      <c r="D249" s="52"/>
      <c r="E249" s="52"/>
      <c r="F249" s="52"/>
      <c r="G249" s="68"/>
      <c r="H249" s="68"/>
      <c r="I249" s="42"/>
      <c r="J249" s="53"/>
      <c r="K249" s="53"/>
      <c r="L249" s="54"/>
      <c r="M249" s="53"/>
      <c r="N249" s="42"/>
      <c r="O249" s="42"/>
      <c r="P249" s="73"/>
      <c r="Q249" s="73"/>
      <c r="R249" s="42"/>
      <c r="S249" s="53"/>
      <c r="T249" s="54"/>
      <c r="U249" s="52"/>
      <c r="V249" s="52"/>
      <c r="W249" s="52"/>
      <c r="X249" s="52"/>
      <c r="Y249" s="52"/>
    </row>
    <row r="250" spans="3:25" ht="15.75" customHeight="1">
      <c r="C250" s="54"/>
      <c r="D250" s="52"/>
      <c r="E250" s="52"/>
      <c r="F250" s="52"/>
      <c r="G250" s="68"/>
      <c r="H250" s="68"/>
      <c r="I250" s="42"/>
      <c r="J250" s="53"/>
      <c r="K250" s="53"/>
      <c r="L250" s="54"/>
      <c r="M250" s="53"/>
      <c r="N250" s="42"/>
      <c r="O250" s="42"/>
      <c r="P250" s="73"/>
      <c r="Q250" s="73"/>
      <c r="R250" s="42"/>
      <c r="S250" s="53"/>
      <c r="T250" s="54"/>
      <c r="U250" s="52"/>
      <c r="V250" s="52"/>
      <c r="W250" s="52"/>
      <c r="X250" s="52"/>
      <c r="Y250" s="52"/>
    </row>
    <row r="251" spans="3:25" ht="15.75" customHeight="1">
      <c r="C251" s="54"/>
      <c r="D251" s="52"/>
      <c r="E251" s="52"/>
      <c r="F251" s="52"/>
      <c r="G251" s="68"/>
      <c r="H251" s="68"/>
      <c r="I251" s="42"/>
      <c r="J251" s="53"/>
      <c r="K251" s="53"/>
      <c r="L251" s="54"/>
      <c r="M251" s="53"/>
      <c r="N251" s="42"/>
      <c r="O251" s="42"/>
      <c r="P251" s="73"/>
      <c r="Q251" s="73"/>
      <c r="R251" s="42"/>
      <c r="S251" s="53"/>
      <c r="T251" s="54"/>
      <c r="U251" s="52"/>
      <c r="V251" s="52"/>
      <c r="W251" s="52"/>
      <c r="X251" s="52"/>
      <c r="Y251" s="52"/>
    </row>
    <row r="252" spans="3:25" ht="15.75" customHeight="1">
      <c r="C252" s="54"/>
      <c r="D252" s="52"/>
      <c r="E252" s="52"/>
      <c r="F252" s="52"/>
      <c r="G252" s="68"/>
      <c r="H252" s="68"/>
      <c r="I252" s="42"/>
      <c r="J252" s="53"/>
      <c r="K252" s="53"/>
      <c r="L252" s="54"/>
      <c r="M252" s="53"/>
      <c r="N252" s="42"/>
      <c r="O252" s="42"/>
      <c r="P252" s="73"/>
      <c r="Q252" s="73"/>
      <c r="R252" s="42"/>
      <c r="S252" s="53"/>
      <c r="T252" s="54"/>
      <c r="U252" s="52"/>
      <c r="V252" s="52"/>
      <c r="W252" s="52"/>
      <c r="X252" s="52"/>
      <c r="Y252" s="52"/>
    </row>
    <row r="253" spans="3:25" ht="15.75" customHeight="1">
      <c r="C253" s="54"/>
      <c r="D253" s="52"/>
      <c r="E253" s="52"/>
      <c r="F253" s="52"/>
      <c r="G253" s="68"/>
      <c r="H253" s="68"/>
      <c r="I253" s="42"/>
      <c r="J253" s="53"/>
      <c r="K253" s="53"/>
      <c r="L253" s="54"/>
      <c r="M253" s="53"/>
      <c r="N253" s="42"/>
      <c r="O253" s="42"/>
      <c r="P253" s="73"/>
      <c r="Q253" s="73"/>
      <c r="R253" s="42"/>
      <c r="S253" s="53"/>
      <c r="T253" s="54"/>
      <c r="U253" s="52"/>
      <c r="V253" s="52"/>
      <c r="W253" s="52"/>
      <c r="X253" s="52"/>
      <c r="Y253" s="52"/>
    </row>
    <row r="254" spans="3:25" ht="15.75" customHeight="1">
      <c r="C254" s="54"/>
      <c r="D254" s="52"/>
      <c r="E254" s="52"/>
      <c r="F254" s="52"/>
      <c r="G254" s="68"/>
      <c r="H254" s="68"/>
      <c r="I254" s="42"/>
      <c r="J254" s="53"/>
      <c r="K254" s="53"/>
      <c r="L254" s="54"/>
      <c r="M254" s="53"/>
      <c r="N254" s="42"/>
      <c r="O254" s="42"/>
      <c r="P254" s="73"/>
      <c r="Q254" s="73"/>
      <c r="R254" s="42"/>
      <c r="S254" s="53"/>
      <c r="T254" s="54"/>
      <c r="U254" s="52"/>
      <c r="V254" s="52"/>
      <c r="W254" s="52"/>
      <c r="X254" s="52"/>
      <c r="Y254" s="52"/>
    </row>
    <row r="255" spans="3:25" ht="15.75" customHeight="1">
      <c r="C255" s="54"/>
      <c r="D255" s="52"/>
      <c r="E255" s="52"/>
      <c r="F255" s="52"/>
      <c r="G255" s="68"/>
      <c r="H255" s="68"/>
      <c r="I255" s="42"/>
      <c r="J255" s="53"/>
      <c r="K255" s="53"/>
      <c r="L255" s="54"/>
      <c r="M255" s="53"/>
      <c r="N255" s="42"/>
      <c r="O255" s="42"/>
      <c r="P255" s="73"/>
      <c r="Q255" s="73"/>
      <c r="R255" s="42"/>
      <c r="S255" s="53"/>
      <c r="T255" s="54"/>
      <c r="U255" s="52"/>
      <c r="V255" s="52"/>
      <c r="W255" s="52"/>
      <c r="X255" s="52"/>
      <c r="Y255" s="52"/>
    </row>
    <row r="256" spans="3:25" ht="15.75" customHeight="1">
      <c r="C256" s="54"/>
      <c r="D256" s="52"/>
      <c r="E256" s="52"/>
      <c r="F256" s="52"/>
      <c r="G256" s="68"/>
      <c r="H256" s="68"/>
      <c r="I256" s="42"/>
      <c r="J256" s="53"/>
      <c r="K256" s="53"/>
      <c r="L256" s="54"/>
      <c r="M256" s="53"/>
      <c r="N256" s="42"/>
      <c r="O256" s="42"/>
      <c r="P256" s="73"/>
      <c r="Q256" s="73"/>
      <c r="R256" s="42"/>
      <c r="S256" s="53"/>
      <c r="T256" s="54"/>
      <c r="U256" s="52"/>
      <c r="V256" s="52"/>
      <c r="W256" s="52"/>
      <c r="X256" s="52"/>
      <c r="Y256" s="52"/>
    </row>
    <row r="257" spans="3:25" ht="15.75" customHeight="1">
      <c r="C257" s="54"/>
      <c r="D257" s="52"/>
      <c r="E257" s="52"/>
      <c r="F257" s="52"/>
      <c r="G257" s="68"/>
      <c r="H257" s="68"/>
      <c r="I257" s="42"/>
      <c r="J257" s="53"/>
      <c r="K257" s="53"/>
      <c r="L257" s="54"/>
      <c r="M257" s="53"/>
      <c r="N257" s="42"/>
      <c r="O257" s="42"/>
      <c r="P257" s="73"/>
      <c r="Q257" s="73"/>
      <c r="R257" s="42"/>
      <c r="S257" s="53"/>
      <c r="T257" s="54"/>
      <c r="U257" s="52"/>
      <c r="V257" s="52"/>
      <c r="W257" s="52"/>
      <c r="X257" s="52"/>
      <c r="Y257" s="52"/>
    </row>
    <row r="258" spans="3:25" ht="15.75" customHeight="1">
      <c r="C258" s="54"/>
      <c r="D258" s="52"/>
      <c r="E258" s="52"/>
      <c r="F258" s="52"/>
      <c r="G258" s="68"/>
      <c r="H258" s="68"/>
      <c r="I258" s="42"/>
      <c r="J258" s="53"/>
      <c r="K258" s="53"/>
      <c r="L258" s="54"/>
      <c r="M258" s="53"/>
      <c r="N258" s="42"/>
      <c r="O258" s="42"/>
      <c r="P258" s="73"/>
      <c r="Q258" s="73"/>
      <c r="R258" s="42"/>
      <c r="S258" s="53"/>
      <c r="T258" s="54"/>
      <c r="U258" s="52"/>
      <c r="V258" s="52"/>
      <c r="W258" s="52"/>
      <c r="X258" s="52"/>
      <c r="Y258" s="52"/>
    </row>
    <row r="259" spans="3:25" ht="15.75" customHeight="1">
      <c r="C259" s="54"/>
      <c r="D259" s="52"/>
      <c r="E259" s="52"/>
      <c r="F259" s="52"/>
      <c r="G259" s="68"/>
      <c r="H259" s="68"/>
      <c r="I259" s="42"/>
      <c r="J259" s="53"/>
      <c r="K259" s="53"/>
      <c r="L259" s="54"/>
      <c r="M259" s="53"/>
      <c r="N259" s="42"/>
      <c r="O259" s="42"/>
      <c r="P259" s="73"/>
      <c r="Q259" s="73"/>
      <c r="R259" s="42"/>
      <c r="S259" s="53"/>
      <c r="T259" s="54"/>
      <c r="U259" s="52"/>
      <c r="V259" s="52"/>
      <c r="W259" s="52"/>
      <c r="X259" s="52"/>
      <c r="Y259" s="52"/>
    </row>
    <row r="260" spans="3:25" ht="15.75" customHeight="1">
      <c r="C260" s="54"/>
      <c r="D260" s="52"/>
      <c r="E260" s="52"/>
      <c r="F260" s="52"/>
      <c r="G260" s="68"/>
      <c r="H260" s="68"/>
      <c r="I260" s="42"/>
      <c r="J260" s="53"/>
      <c r="K260" s="53"/>
      <c r="L260" s="54"/>
      <c r="M260" s="53"/>
      <c r="N260" s="42"/>
      <c r="O260" s="42"/>
      <c r="P260" s="73"/>
      <c r="Q260" s="73"/>
      <c r="R260" s="42"/>
      <c r="S260" s="53"/>
      <c r="T260" s="54"/>
      <c r="U260" s="52"/>
      <c r="V260" s="52"/>
      <c r="W260" s="52"/>
      <c r="X260" s="52"/>
      <c r="Y260" s="52"/>
    </row>
    <row r="261" spans="3:25" ht="15.75" customHeight="1">
      <c r="C261" s="54"/>
      <c r="D261" s="52"/>
      <c r="E261" s="52"/>
      <c r="F261" s="52"/>
      <c r="G261" s="68"/>
      <c r="H261" s="68"/>
      <c r="I261" s="42"/>
      <c r="J261" s="53"/>
      <c r="K261" s="53"/>
      <c r="L261" s="54"/>
      <c r="M261" s="53"/>
      <c r="N261" s="42"/>
      <c r="O261" s="42"/>
      <c r="P261" s="73"/>
      <c r="Q261" s="73"/>
      <c r="R261" s="42"/>
      <c r="S261" s="53"/>
      <c r="T261" s="54"/>
      <c r="U261" s="52"/>
      <c r="V261" s="52"/>
      <c r="W261" s="52"/>
      <c r="X261" s="52"/>
      <c r="Y261" s="52"/>
    </row>
    <row r="262" spans="3:25" ht="15.75" customHeight="1">
      <c r="C262" s="54"/>
      <c r="D262" s="52"/>
      <c r="E262" s="52"/>
      <c r="F262" s="52"/>
      <c r="G262" s="68"/>
      <c r="H262" s="68"/>
      <c r="I262" s="42"/>
      <c r="J262" s="53"/>
      <c r="K262" s="53"/>
      <c r="L262" s="54"/>
      <c r="M262" s="53"/>
      <c r="N262" s="42"/>
      <c r="O262" s="42"/>
      <c r="P262" s="73"/>
      <c r="Q262" s="73"/>
      <c r="R262" s="42"/>
      <c r="S262" s="53"/>
      <c r="T262" s="54"/>
      <c r="U262" s="52"/>
      <c r="V262" s="52"/>
      <c r="W262" s="52"/>
      <c r="X262" s="52"/>
      <c r="Y262" s="52"/>
    </row>
    <row r="263" spans="3:25" ht="15.75" customHeight="1">
      <c r="C263" s="54"/>
      <c r="D263" s="52"/>
      <c r="E263" s="52"/>
      <c r="F263" s="52"/>
      <c r="G263" s="68"/>
      <c r="H263" s="68"/>
      <c r="I263" s="42"/>
      <c r="J263" s="53"/>
      <c r="K263" s="53"/>
      <c r="L263" s="54"/>
      <c r="M263" s="53"/>
      <c r="N263" s="42"/>
      <c r="O263" s="42"/>
      <c r="P263" s="73"/>
      <c r="Q263" s="73"/>
      <c r="R263" s="42"/>
      <c r="S263" s="53"/>
      <c r="T263" s="54"/>
      <c r="U263" s="52"/>
      <c r="V263" s="52"/>
      <c r="W263" s="52"/>
      <c r="X263" s="52"/>
      <c r="Y263" s="52"/>
    </row>
    <row r="264" spans="3:25" ht="15.75" customHeight="1">
      <c r="C264" s="54"/>
      <c r="D264" s="52"/>
      <c r="E264" s="52"/>
      <c r="F264" s="52"/>
      <c r="G264" s="68"/>
      <c r="H264" s="68"/>
      <c r="I264" s="42"/>
      <c r="J264" s="53"/>
      <c r="K264" s="53"/>
      <c r="L264" s="54"/>
      <c r="M264" s="53"/>
      <c r="N264" s="42"/>
      <c r="O264" s="42"/>
      <c r="P264" s="73"/>
      <c r="Q264" s="73"/>
      <c r="R264" s="42"/>
      <c r="S264" s="53"/>
      <c r="T264" s="54"/>
      <c r="U264" s="52"/>
      <c r="V264" s="52"/>
      <c r="W264" s="52"/>
      <c r="X264" s="52"/>
      <c r="Y264" s="52"/>
    </row>
    <row r="265" spans="3:25" ht="15.75" customHeight="1">
      <c r="C265" s="54"/>
      <c r="D265" s="52"/>
      <c r="E265" s="52"/>
      <c r="F265" s="52"/>
      <c r="G265" s="68"/>
      <c r="H265" s="68"/>
      <c r="I265" s="42"/>
      <c r="J265" s="53"/>
      <c r="K265" s="53"/>
      <c r="L265" s="54"/>
      <c r="M265" s="53"/>
      <c r="N265" s="42"/>
      <c r="O265" s="42"/>
      <c r="P265" s="73"/>
      <c r="Q265" s="73"/>
      <c r="R265" s="42"/>
      <c r="S265" s="53"/>
      <c r="T265" s="54"/>
      <c r="U265" s="52"/>
      <c r="V265" s="52"/>
      <c r="W265" s="52"/>
      <c r="X265" s="52"/>
      <c r="Y265" s="52"/>
    </row>
    <row r="266" spans="3:25" ht="15.75" customHeight="1">
      <c r="C266" s="54"/>
      <c r="D266" s="52"/>
      <c r="E266" s="52"/>
      <c r="F266" s="52"/>
      <c r="G266" s="68"/>
      <c r="H266" s="68"/>
      <c r="I266" s="42"/>
      <c r="J266" s="53"/>
      <c r="K266" s="53"/>
      <c r="L266" s="54"/>
      <c r="M266" s="53"/>
      <c r="N266" s="42"/>
      <c r="O266" s="42"/>
      <c r="P266" s="73"/>
      <c r="Q266" s="73"/>
      <c r="R266" s="42"/>
      <c r="S266" s="53"/>
      <c r="T266" s="54"/>
      <c r="U266" s="52"/>
      <c r="V266" s="52"/>
      <c r="W266" s="52"/>
      <c r="X266" s="52"/>
      <c r="Y266" s="52"/>
    </row>
    <row r="267" spans="3:25" ht="15.75" customHeight="1">
      <c r="C267" s="54"/>
      <c r="D267" s="52"/>
      <c r="E267" s="52"/>
      <c r="F267" s="52"/>
      <c r="G267" s="68"/>
      <c r="H267" s="68"/>
      <c r="I267" s="42"/>
      <c r="J267" s="53"/>
      <c r="K267" s="53"/>
      <c r="L267" s="54"/>
      <c r="M267" s="53"/>
      <c r="N267" s="42"/>
      <c r="O267" s="42"/>
      <c r="P267" s="73"/>
      <c r="Q267" s="73"/>
      <c r="R267" s="42"/>
      <c r="S267" s="53"/>
      <c r="T267" s="54"/>
      <c r="U267" s="52"/>
      <c r="V267" s="52"/>
      <c r="W267" s="52"/>
      <c r="X267" s="52"/>
      <c r="Y267" s="52"/>
    </row>
    <row r="268" spans="3:25" ht="15.75" customHeight="1">
      <c r="C268" s="54"/>
      <c r="D268" s="52"/>
      <c r="E268" s="52"/>
      <c r="F268" s="52"/>
      <c r="G268" s="68"/>
      <c r="H268" s="68"/>
      <c r="I268" s="42"/>
      <c r="J268" s="53"/>
      <c r="K268" s="53"/>
      <c r="L268" s="54"/>
      <c r="M268" s="53"/>
      <c r="N268" s="42"/>
      <c r="O268" s="42"/>
      <c r="P268" s="73"/>
      <c r="Q268" s="73"/>
      <c r="R268" s="42"/>
      <c r="S268" s="53"/>
      <c r="T268" s="54"/>
      <c r="U268" s="52"/>
      <c r="V268" s="52"/>
      <c r="W268" s="52"/>
      <c r="X268" s="52"/>
      <c r="Y268" s="52"/>
    </row>
    <row r="269" spans="3:25" ht="15.75" customHeight="1">
      <c r="C269" s="54"/>
      <c r="D269" s="52"/>
      <c r="E269" s="52"/>
      <c r="F269" s="52"/>
      <c r="G269" s="68"/>
      <c r="H269" s="68"/>
      <c r="I269" s="42"/>
      <c r="J269" s="53"/>
      <c r="K269" s="53"/>
      <c r="L269" s="54"/>
      <c r="M269" s="53"/>
      <c r="N269" s="42"/>
      <c r="O269" s="42"/>
      <c r="P269" s="73"/>
      <c r="Q269" s="73"/>
      <c r="R269" s="42"/>
      <c r="S269" s="53"/>
      <c r="T269" s="54"/>
      <c r="U269" s="52"/>
      <c r="V269" s="52"/>
      <c r="W269" s="52"/>
      <c r="X269" s="52"/>
      <c r="Y269" s="52"/>
    </row>
    <row r="270" spans="3:25" ht="15.75" customHeight="1">
      <c r="C270" s="54"/>
      <c r="D270" s="52"/>
      <c r="E270" s="52"/>
      <c r="F270" s="52"/>
      <c r="G270" s="68"/>
      <c r="H270" s="68"/>
      <c r="I270" s="42"/>
      <c r="J270" s="53"/>
      <c r="K270" s="53"/>
      <c r="L270" s="54"/>
      <c r="M270" s="53"/>
      <c r="N270" s="42"/>
      <c r="O270" s="42"/>
      <c r="P270" s="73"/>
      <c r="Q270" s="73"/>
      <c r="R270" s="42"/>
      <c r="S270" s="53"/>
      <c r="T270" s="54"/>
      <c r="U270" s="52"/>
      <c r="V270" s="52"/>
      <c r="W270" s="52"/>
      <c r="X270" s="52"/>
      <c r="Y270" s="52"/>
    </row>
    <row r="271" spans="3:25" ht="15.75" customHeight="1">
      <c r="C271" s="54"/>
      <c r="D271" s="52"/>
      <c r="E271" s="52"/>
      <c r="F271" s="52"/>
      <c r="G271" s="68"/>
      <c r="H271" s="68"/>
      <c r="I271" s="42"/>
      <c r="J271" s="53"/>
      <c r="K271" s="53"/>
      <c r="L271" s="54"/>
      <c r="M271" s="53"/>
      <c r="N271" s="42"/>
      <c r="O271" s="42"/>
      <c r="P271" s="73"/>
      <c r="Q271" s="73"/>
      <c r="R271" s="42"/>
      <c r="S271" s="53"/>
      <c r="T271" s="54"/>
      <c r="U271" s="52"/>
      <c r="V271" s="52"/>
      <c r="W271" s="52"/>
      <c r="X271" s="52"/>
      <c r="Y271" s="52"/>
    </row>
    <row r="272" spans="3:25" ht="15.75" customHeight="1">
      <c r="C272" s="54"/>
      <c r="D272" s="52"/>
      <c r="E272" s="52"/>
      <c r="F272" s="52"/>
      <c r="G272" s="68"/>
      <c r="H272" s="68"/>
      <c r="I272" s="42"/>
      <c r="J272" s="53"/>
      <c r="K272" s="53"/>
      <c r="L272" s="54"/>
      <c r="M272" s="53"/>
      <c r="N272" s="42"/>
      <c r="O272" s="42"/>
      <c r="P272" s="73"/>
      <c r="Q272" s="73"/>
      <c r="R272" s="42"/>
      <c r="S272" s="53"/>
      <c r="T272" s="54"/>
      <c r="U272" s="52"/>
      <c r="V272" s="52"/>
      <c r="W272" s="52"/>
      <c r="X272" s="52"/>
      <c r="Y272" s="52"/>
    </row>
    <row r="273" spans="3:25" ht="15.75" customHeight="1">
      <c r="C273" s="54"/>
      <c r="D273" s="52"/>
      <c r="E273" s="52"/>
      <c r="F273" s="52"/>
      <c r="G273" s="68"/>
      <c r="H273" s="68"/>
      <c r="I273" s="42"/>
      <c r="J273" s="53"/>
      <c r="K273" s="53"/>
      <c r="L273" s="54"/>
      <c r="M273" s="53"/>
      <c r="N273" s="42"/>
      <c r="O273" s="42"/>
      <c r="P273" s="73"/>
      <c r="Q273" s="73"/>
      <c r="R273" s="42"/>
      <c r="S273" s="53"/>
      <c r="T273" s="54"/>
      <c r="U273" s="52"/>
      <c r="V273" s="52"/>
      <c r="W273" s="52"/>
      <c r="X273" s="52"/>
      <c r="Y273" s="52"/>
    </row>
    <row r="274" spans="3:25" ht="15.75" customHeight="1">
      <c r="C274" s="54"/>
      <c r="D274" s="52"/>
      <c r="E274" s="52"/>
      <c r="F274" s="52"/>
      <c r="G274" s="68"/>
      <c r="H274" s="68"/>
      <c r="I274" s="42"/>
      <c r="J274" s="53"/>
      <c r="K274" s="53"/>
      <c r="L274" s="54"/>
      <c r="M274" s="53"/>
      <c r="N274" s="42"/>
      <c r="O274" s="42"/>
      <c r="P274" s="73"/>
      <c r="Q274" s="73"/>
      <c r="R274" s="42"/>
      <c r="S274" s="53"/>
      <c r="T274" s="54"/>
      <c r="U274" s="52"/>
      <c r="V274" s="52"/>
      <c r="W274" s="52"/>
      <c r="X274" s="52"/>
      <c r="Y274" s="52"/>
    </row>
    <row r="275" spans="3:25" ht="15.75" customHeight="1">
      <c r="C275" s="54"/>
      <c r="D275" s="52"/>
      <c r="E275" s="52"/>
      <c r="F275" s="52"/>
      <c r="G275" s="68"/>
      <c r="H275" s="68"/>
      <c r="I275" s="42"/>
      <c r="J275" s="53"/>
      <c r="K275" s="53"/>
      <c r="L275" s="54"/>
      <c r="M275" s="53"/>
      <c r="N275" s="42"/>
      <c r="O275" s="42"/>
      <c r="P275" s="73"/>
      <c r="Q275" s="73"/>
      <c r="R275" s="42"/>
      <c r="S275" s="53"/>
      <c r="T275" s="54"/>
      <c r="U275" s="52"/>
      <c r="V275" s="52"/>
      <c r="W275" s="52"/>
      <c r="X275" s="52"/>
      <c r="Y275" s="52"/>
    </row>
    <row r="276" spans="3:25" ht="15.75" customHeight="1">
      <c r="C276" s="54"/>
      <c r="D276" s="52"/>
      <c r="E276" s="52"/>
      <c r="F276" s="52"/>
      <c r="G276" s="68"/>
      <c r="H276" s="68"/>
      <c r="I276" s="42"/>
      <c r="J276" s="53"/>
      <c r="K276" s="53"/>
      <c r="L276" s="54"/>
      <c r="M276" s="53"/>
      <c r="N276" s="42"/>
      <c r="O276" s="42"/>
      <c r="P276" s="73"/>
      <c r="Q276" s="73"/>
      <c r="R276" s="42"/>
      <c r="S276" s="53"/>
      <c r="T276" s="54"/>
      <c r="U276" s="52"/>
      <c r="V276" s="52"/>
      <c r="W276" s="52"/>
      <c r="X276" s="52"/>
      <c r="Y276" s="52"/>
    </row>
    <row r="277" spans="3:25" ht="15.75" customHeight="1">
      <c r="C277" s="54"/>
      <c r="D277" s="52"/>
      <c r="E277" s="52"/>
      <c r="F277" s="52"/>
      <c r="G277" s="68"/>
      <c r="H277" s="68"/>
      <c r="I277" s="42"/>
      <c r="J277" s="53"/>
      <c r="K277" s="53"/>
      <c r="L277" s="54"/>
      <c r="M277" s="53"/>
      <c r="N277" s="42"/>
      <c r="O277" s="42"/>
      <c r="P277" s="73"/>
      <c r="Q277" s="73"/>
      <c r="R277" s="42"/>
      <c r="S277" s="53"/>
      <c r="T277" s="54"/>
      <c r="U277" s="52"/>
      <c r="V277" s="52"/>
      <c r="W277" s="52"/>
      <c r="X277" s="52"/>
      <c r="Y277" s="52"/>
    </row>
    <row r="278" spans="3:25" ht="15.75" customHeight="1">
      <c r="C278" s="54"/>
      <c r="D278" s="52"/>
      <c r="E278" s="52"/>
      <c r="F278" s="52"/>
      <c r="G278" s="68"/>
      <c r="H278" s="68"/>
      <c r="I278" s="42"/>
      <c r="J278" s="53"/>
      <c r="K278" s="53"/>
      <c r="L278" s="54"/>
      <c r="M278" s="53"/>
      <c r="N278" s="42"/>
      <c r="O278" s="42"/>
      <c r="P278" s="73"/>
      <c r="Q278" s="73"/>
      <c r="R278" s="42"/>
      <c r="S278" s="53"/>
      <c r="T278" s="54"/>
      <c r="U278" s="52"/>
      <c r="V278" s="52"/>
      <c r="W278" s="52"/>
      <c r="X278" s="52"/>
      <c r="Y278" s="52"/>
    </row>
    <row r="279" spans="3:25" ht="15.75" customHeight="1">
      <c r="C279" s="54"/>
      <c r="D279" s="52"/>
      <c r="E279" s="52"/>
      <c r="F279" s="52"/>
      <c r="G279" s="68"/>
      <c r="H279" s="68"/>
      <c r="I279" s="42"/>
      <c r="J279" s="53"/>
      <c r="K279" s="53"/>
      <c r="L279" s="54"/>
      <c r="M279" s="53"/>
      <c r="N279" s="42"/>
      <c r="O279" s="42"/>
      <c r="P279" s="73"/>
      <c r="Q279" s="73"/>
      <c r="R279" s="42"/>
      <c r="S279" s="53"/>
      <c r="T279" s="54"/>
      <c r="U279" s="52"/>
      <c r="V279" s="52"/>
      <c r="W279" s="52"/>
      <c r="X279" s="52"/>
      <c r="Y279" s="52"/>
    </row>
    <row r="280" spans="3:25" ht="15.75" customHeight="1">
      <c r="C280" s="54"/>
      <c r="D280" s="52"/>
      <c r="E280" s="52"/>
      <c r="F280" s="52"/>
      <c r="G280" s="68"/>
      <c r="H280" s="68"/>
      <c r="I280" s="42"/>
      <c r="J280" s="53"/>
      <c r="K280" s="53"/>
      <c r="L280" s="54"/>
      <c r="M280" s="53"/>
      <c r="N280" s="42"/>
      <c r="O280" s="42"/>
      <c r="P280" s="73"/>
      <c r="Q280" s="73"/>
      <c r="R280" s="42"/>
      <c r="S280" s="53"/>
      <c r="T280" s="54"/>
      <c r="U280" s="52"/>
      <c r="V280" s="52"/>
      <c r="W280" s="52"/>
      <c r="X280" s="52"/>
      <c r="Y280" s="52"/>
    </row>
    <row r="281" spans="3:25" ht="15.75" customHeight="1">
      <c r="C281" s="54"/>
      <c r="D281" s="52"/>
      <c r="E281" s="52"/>
      <c r="F281" s="52"/>
      <c r="G281" s="68"/>
      <c r="H281" s="68"/>
      <c r="I281" s="42"/>
      <c r="J281" s="53"/>
      <c r="K281" s="53"/>
      <c r="L281" s="54"/>
      <c r="M281" s="53"/>
      <c r="N281" s="42"/>
      <c r="O281" s="42"/>
      <c r="P281" s="73"/>
      <c r="Q281" s="73"/>
      <c r="R281" s="42"/>
      <c r="S281" s="53"/>
      <c r="T281" s="54"/>
      <c r="U281" s="52"/>
      <c r="V281" s="52"/>
      <c r="W281" s="52"/>
      <c r="X281" s="52"/>
      <c r="Y281" s="52"/>
    </row>
    <row r="282" spans="3:25" ht="15.75" customHeight="1">
      <c r="C282" s="54"/>
      <c r="D282" s="52"/>
      <c r="E282" s="52"/>
      <c r="F282" s="52"/>
      <c r="G282" s="68"/>
      <c r="H282" s="68"/>
      <c r="I282" s="42"/>
      <c r="J282" s="53"/>
      <c r="K282" s="53"/>
      <c r="L282" s="54"/>
      <c r="M282" s="53"/>
      <c r="N282" s="42"/>
      <c r="O282" s="42"/>
      <c r="P282" s="73"/>
      <c r="Q282" s="73"/>
      <c r="R282" s="42"/>
      <c r="S282" s="53"/>
      <c r="T282" s="54"/>
      <c r="U282" s="52"/>
      <c r="V282" s="52"/>
      <c r="W282" s="52"/>
      <c r="X282" s="52"/>
      <c r="Y282" s="52"/>
    </row>
    <row r="283" spans="3:25" ht="15.75" customHeight="1">
      <c r="C283" s="54"/>
      <c r="D283" s="52"/>
      <c r="E283" s="52"/>
      <c r="F283" s="52"/>
      <c r="G283" s="68"/>
      <c r="H283" s="68"/>
      <c r="I283" s="42"/>
      <c r="J283" s="53"/>
      <c r="K283" s="53"/>
      <c r="L283" s="54"/>
      <c r="M283" s="53"/>
      <c r="N283" s="42"/>
      <c r="O283" s="42"/>
      <c r="P283" s="73"/>
      <c r="Q283" s="73"/>
      <c r="R283" s="42"/>
      <c r="S283" s="53"/>
      <c r="T283" s="54"/>
      <c r="U283" s="52"/>
      <c r="V283" s="52"/>
      <c r="W283" s="52"/>
      <c r="X283" s="52"/>
      <c r="Y283" s="52"/>
    </row>
    <row r="284" spans="3:25" ht="15.75" customHeight="1">
      <c r="C284" s="54"/>
      <c r="D284" s="52"/>
      <c r="E284" s="52"/>
      <c r="F284" s="52"/>
      <c r="G284" s="68"/>
      <c r="H284" s="68"/>
      <c r="I284" s="42"/>
      <c r="J284" s="53"/>
      <c r="K284" s="53"/>
      <c r="L284" s="54"/>
      <c r="M284" s="53"/>
      <c r="N284" s="42"/>
      <c r="O284" s="42"/>
      <c r="P284" s="73"/>
      <c r="Q284" s="73"/>
      <c r="R284" s="42"/>
      <c r="S284" s="53"/>
      <c r="T284" s="54"/>
      <c r="U284" s="52"/>
      <c r="V284" s="52"/>
      <c r="W284" s="52"/>
      <c r="X284" s="52"/>
      <c r="Y284" s="52"/>
    </row>
    <row r="285" spans="3:25" ht="15.75" customHeight="1">
      <c r="C285" s="54"/>
      <c r="D285" s="52"/>
      <c r="E285" s="52"/>
      <c r="F285" s="52"/>
      <c r="G285" s="68"/>
      <c r="H285" s="68"/>
      <c r="I285" s="42"/>
      <c r="J285" s="53"/>
      <c r="K285" s="53"/>
      <c r="L285" s="54"/>
      <c r="M285" s="53"/>
      <c r="N285" s="42"/>
      <c r="O285" s="42"/>
      <c r="P285" s="73"/>
      <c r="Q285" s="73"/>
      <c r="R285" s="42"/>
      <c r="S285" s="53"/>
      <c r="T285" s="54"/>
      <c r="U285" s="52"/>
      <c r="V285" s="52"/>
      <c r="W285" s="52"/>
      <c r="X285" s="52"/>
      <c r="Y285" s="52"/>
    </row>
    <row r="286" spans="3:25" ht="15.75" customHeight="1">
      <c r="C286" s="54"/>
      <c r="D286" s="52"/>
      <c r="E286" s="52"/>
      <c r="F286" s="52"/>
      <c r="G286" s="68"/>
      <c r="H286" s="68"/>
      <c r="I286" s="42"/>
      <c r="J286" s="53"/>
      <c r="K286" s="53"/>
      <c r="L286" s="54"/>
      <c r="M286" s="53"/>
      <c r="N286" s="42"/>
      <c r="O286" s="42"/>
      <c r="P286" s="73"/>
      <c r="Q286" s="73"/>
      <c r="R286" s="42"/>
      <c r="S286" s="53"/>
      <c r="T286" s="54"/>
      <c r="U286" s="52"/>
      <c r="V286" s="52"/>
      <c r="W286" s="52"/>
      <c r="X286" s="52"/>
      <c r="Y286" s="52"/>
    </row>
    <row r="287" spans="3:25" ht="15.75" customHeight="1">
      <c r="C287" s="54"/>
      <c r="D287" s="52"/>
      <c r="E287" s="52"/>
      <c r="F287" s="52"/>
      <c r="G287" s="68"/>
      <c r="H287" s="68"/>
      <c r="I287" s="42"/>
      <c r="J287" s="53"/>
      <c r="K287" s="53"/>
      <c r="L287" s="54"/>
      <c r="M287" s="53"/>
      <c r="N287" s="42"/>
      <c r="O287" s="42"/>
      <c r="P287" s="73"/>
      <c r="Q287" s="73"/>
      <c r="R287" s="42"/>
      <c r="S287" s="53"/>
      <c r="T287" s="54"/>
      <c r="U287" s="52"/>
      <c r="V287" s="52"/>
      <c r="W287" s="52"/>
      <c r="X287" s="52"/>
      <c r="Y287" s="52"/>
    </row>
    <row r="288" spans="3:25" ht="15.75" customHeight="1">
      <c r="C288" s="54"/>
      <c r="D288" s="52"/>
      <c r="E288" s="52"/>
      <c r="F288" s="52"/>
      <c r="G288" s="68"/>
      <c r="H288" s="68"/>
      <c r="I288" s="42"/>
      <c r="J288" s="53"/>
      <c r="K288" s="53"/>
      <c r="L288" s="54"/>
      <c r="M288" s="53"/>
      <c r="N288" s="42"/>
      <c r="O288" s="42"/>
      <c r="P288" s="73"/>
      <c r="Q288" s="73"/>
      <c r="R288" s="42"/>
      <c r="S288" s="53"/>
      <c r="T288" s="54"/>
      <c r="U288" s="52"/>
      <c r="V288" s="52"/>
      <c r="W288" s="52"/>
      <c r="X288" s="52"/>
      <c r="Y288" s="52"/>
    </row>
    <row r="289" spans="3:25" ht="15.75" customHeight="1">
      <c r="C289" s="54"/>
      <c r="D289" s="52"/>
      <c r="E289" s="52"/>
      <c r="F289" s="52"/>
      <c r="G289" s="68"/>
      <c r="H289" s="68"/>
      <c r="I289" s="42"/>
      <c r="J289" s="53"/>
      <c r="K289" s="53"/>
      <c r="L289" s="54"/>
      <c r="M289" s="53"/>
      <c r="N289" s="42"/>
      <c r="O289" s="42"/>
      <c r="P289" s="73"/>
      <c r="Q289" s="73"/>
      <c r="R289" s="42"/>
      <c r="S289" s="53"/>
      <c r="T289" s="54"/>
      <c r="U289" s="52"/>
      <c r="V289" s="52"/>
      <c r="W289" s="52"/>
      <c r="X289" s="52"/>
      <c r="Y289" s="52"/>
    </row>
    <row r="290" spans="3:25" ht="15.75" customHeight="1">
      <c r="C290" s="54"/>
      <c r="D290" s="52"/>
      <c r="E290" s="52"/>
      <c r="F290" s="52"/>
      <c r="G290" s="68"/>
      <c r="H290" s="68"/>
      <c r="I290" s="42"/>
      <c r="J290" s="53"/>
      <c r="K290" s="53"/>
      <c r="L290" s="54"/>
      <c r="M290" s="53"/>
      <c r="N290" s="42"/>
      <c r="O290" s="42"/>
      <c r="P290" s="73"/>
      <c r="Q290" s="73"/>
      <c r="R290" s="42"/>
      <c r="S290" s="53"/>
      <c r="T290" s="54"/>
      <c r="U290" s="52"/>
      <c r="V290" s="52"/>
      <c r="W290" s="52"/>
      <c r="X290" s="52"/>
      <c r="Y290" s="52"/>
    </row>
    <row r="291" spans="3:25" ht="15.75" customHeight="1">
      <c r="C291" s="54"/>
      <c r="D291" s="52"/>
      <c r="E291" s="52"/>
      <c r="F291" s="52"/>
      <c r="G291" s="68"/>
      <c r="H291" s="68"/>
      <c r="I291" s="42"/>
      <c r="J291" s="53"/>
      <c r="K291" s="53"/>
      <c r="L291" s="54"/>
      <c r="M291" s="53"/>
      <c r="N291" s="42"/>
      <c r="O291" s="42"/>
      <c r="P291" s="73"/>
      <c r="Q291" s="73"/>
      <c r="R291" s="42"/>
      <c r="S291" s="53"/>
      <c r="T291" s="54"/>
      <c r="U291" s="52"/>
      <c r="V291" s="52"/>
      <c r="W291" s="52"/>
      <c r="X291" s="52"/>
      <c r="Y291" s="52"/>
    </row>
    <row r="292" spans="3:25" ht="15.75" customHeight="1">
      <c r="C292" s="54"/>
      <c r="D292" s="52"/>
      <c r="E292" s="52"/>
      <c r="F292" s="52"/>
      <c r="G292" s="68"/>
      <c r="H292" s="68"/>
      <c r="I292" s="42"/>
      <c r="J292" s="53"/>
      <c r="K292" s="53"/>
      <c r="L292" s="54"/>
      <c r="M292" s="53"/>
      <c r="N292" s="42"/>
      <c r="O292" s="42"/>
      <c r="P292" s="73"/>
      <c r="Q292" s="73"/>
      <c r="R292" s="42"/>
      <c r="S292" s="53"/>
      <c r="T292" s="54"/>
      <c r="U292" s="52"/>
      <c r="V292" s="52"/>
      <c r="W292" s="52"/>
      <c r="X292" s="52"/>
      <c r="Y292" s="52"/>
    </row>
    <row r="293" spans="3:25" ht="15.75" customHeight="1">
      <c r="C293" s="54"/>
      <c r="D293" s="52"/>
      <c r="E293" s="52"/>
      <c r="F293" s="52"/>
      <c r="G293" s="68"/>
      <c r="H293" s="68"/>
      <c r="I293" s="42"/>
      <c r="J293" s="53"/>
      <c r="K293" s="53"/>
      <c r="L293" s="54"/>
      <c r="M293" s="53"/>
      <c r="N293" s="42"/>
      <c r="O293" s="42"/>
      <c r="P293" s="73"/>
      <c r="Q293" s="73"/>
      <c r="R293" s="42"/>
      <c r="S293" s="53"/>
      <c r="T293" s="54"/>
      <c r="U293" s="52"/>
      <c r="V293" s="52"/>
      <c r="W293" s="52"/>
      <c r="X293" s="52"/>
      <c r="Y293" s="52"/>
    </row>
    <row r="294" spans="3:25" ht="15.75" customHeight="1">
      <c r="C294" s="54"/>
      <c r="D294" s="52"/>
      <c r="E294" s="52"/>
      <c r="F294" s="52"/>
      <c r="G294" s="68"/>
      <c r="H294" s="68"/>
      <c r="I294" s="42"/>
      <c r="J294" s="53"/>
      <c r="K294" s="53"/>
      <c r="L294" s="54"/>
      <c r="M294" s="53"/>
      <c r="N294" s="42"/>
      <c r="O294" s="42"/>
      <c r="P294" s="73"/>
      <c r="Q294" s="73"/>
      <c r="R294" s="42"/>
      <c r="S294" s="53"/>
      <c r="T294" s="54"/>
      <c r="U294" s="52"/>
      <c r="V294" s="52"/>
      <c r="W294" s="52"/>
      <c r="X294" s="52"/>
      <c r="Y294" s="52"/>
    </row>
    <row r="295" spans="3:25" ht="15.75" customHeight="1">
      <c r="C295" s="54"/>
      <c r="D295" s="52"/>
      <c r="E295" s="52"/>
      <c r="F295" s="52"/>
      <c r="G295" s="68"/>
      <c r="H295" s="68"/>
      <c r="I295" s="42"/>
      <c r="J295" s="53"/>
      <c r="K295" s="53"/>
      <c r="L295" s="54"/>
      <c r="M295" s="53"/>
      <c r="N295" s="42"/>
      <c r="O295" s="42"/>
      <c r="P295" s="73"/>
      <c r="Q295" s="73"/>
      <c r="R295" s="42"/>
      <c r="S295" s="53"/>
      <c r="T295" s="54"/>
      <c r="U295" s="52"/>
      <c r="V295" s="52"/>
      <c r="W295" s="52"/>
      <c r="X295" s="52"/>
      <c r="Y295" s="52"/>
    </row>
    <row r="296" spans="3:25" ht="15.75" customHeight="1">
      <c r="C296" s="54"/>
      <c r="D296" s="52"/>
      <c r="E296" s="52"/>
      <c r="F296" s="52"/>
      <c r="G296" s="68"/>
      <c r="H296" s="68"/>
      <c r="I296" s="42"/>
      <c r="J296" s="53"/>
      <c r="K296" s="53"/>
      <c r="L296" s="54"/>
      <c r="M296" s="53"/>
      <c r="N296" s="42"/>
      <c r="O296" s="42"/>
      <c r="P296" s="73"/>
      <c r="Q296" s="73"/>
      <c r="R296" s="42"/>
      <c r="S296" s="53"/>
      <c r="T296" s="54"/>
      <c r="U296" s="52"/>
      <c r="V296" s="52"/>
      <c r="W296" s="52"/>
      <c r="X296" s="52"/>
      <c r="Y296" s="52"/>
    </row>
    <row r="297" spans="3:25" ht="15.75" customHeight="1">
      <c r="C297" s="54"/>
      <c r="D297" s="52"/>
      <c r="E297" s="52"/>
      <c r="F297" s="52"/>
      <c r="G297" s="68"/>
      <c r="H297" s="68"/>
      <c r="I297" s="42"/>
      <c r="J297" s="53"/>
      <c r="K297" s="53"/>
      <c r="L297" s="54"/>
      <c r="M297" s="53"/>
      <c r="N297" s="42"/>
      <c r="O297" s="42"/>
      <c r="P297" s="73"/>
      <c r="Q297" s="73"/>
      <c r="R297" s="42"/>
      <c r="S297" s="53"/>
      <c r="T297" s="54"/>
      <c r="U297" s="52"/>
      <c r="V297" s="52"/>
      <c r="W297" s="52"/>
      <c r="X297" s="52"/>
      <c r="Y297" s="52"/>
    </row>
    <row r="298" spans="3:25" ht="15.75" customHeight="1">
      <c r="C298" s="54"/>
      <c r="D298" s="52"/>
      <c r="E298" s="52"/>
      <c r="F298" s="52"/>
      <c r="G298" s="68"/>
      <c r="H298" s="68"/>
      <c r="I298" s="42"/>
      <c r="J298" s="53"/>
      <c r="K298" s="53"/>
      <c r="L298" s="54"/>
      <c r="M298" s="53"/>
      <c r="N298" s="42"/>
      <c r="O298" s="42"/>
      <c r="P298" s="73"/>
      <c r="Q298" s="73"/>
      <c r="R298" s="42"/>
      <c r="S298" s="53"/>
      <c r="T298" s="54"/>
      <c r="U298" s="52"/>
      <c r="V298" s="52"/>
      <c r="W298" s="52"/>
      <c r="X298" s="52"/>
      <c r="Y298" s="52"/>
    </row>
    <row r="299" spans="3:25" ht="15.75" customHeight="1">
      <c r="C299" s="54"/>
      <c r="D299" s="52"/>
      <c r="E299" s="52"/>
      <c r="F299" s="52"/>
      <c r="G299" s="68"/>
      <c r="H299" s="68"/>
      <c r="I299" s="42"/>
      <c r="J299" s="53"/>
      <c r="K299" s="53"/>
      <c r="L299" s="54"/>
      <c r="M299" s="53"/>
      <c r="N299" s="42"/>
      <c r="O299" s="42"/>
      <c r="P299" s="73"/>
      <c r="Q299" s="73"/>
      <c r="R299" s="42"/>
      <c r="S299" s="53"/>
      <c r="T299" s="54"/>
      <c r="U299" s="52"/>
      <c r="V299" s="52"/>
      <c r="W299" s="52"/>
      <c r="X299" s="52"/>
      <c r="Y299" s="52"/>
    </row>
    <row r="300" spans="3:25" ht="15.75" customHeight="1">
      <c r="C300" s="54"/>
      <c r="D300" s="52"/>
      <c r="E300" s="52"/>
      <c r="F300" s="52"/>
      <c r="G300" s="68"/>
      <c r="H300" s="68"/>
      <c r="I300" s="42"/>
      <c r="J300" s="53"/>
      <c r="K300" s="53"/>
      <c r="L300" s="54"/>
      <c r="M300" s="53"/>
      <c r="N300" s="42"/>
      <c r="O300" s="42"/>
      <c r="P300" s="73"/>
      <c r="Q300" s="73"/>
      <c r="R300" s="42"/>
      <c r="S300" s="53"/>
      <c r="T300" s="54"/>
      <c r="U300" s="52"/>
      <c r="V300" s="52"/>
      <c r="W300" s="52"/>
      <c r="X300" s="52"/>
      <c r="Y300" s="52"/>
    </row>
    <row r="301" spans="3:25" ht="15.75" customHeight="1">
      <c r="C301" s="54"/>
      <c r="D301" s="52"/>
      <c r="E301" s="52"/>
      <c r="F301" s="52"/>
      <c r="G301" s="68"/>
      <c r="H301" s="68"/>
      <c r="I301" s="42"/>
      <c r="J301" s="53"/>
      <c r="K301" s="53"/>
      <c r="L301" s="54"/>
      <c r="M301" s="53"/>
      <c r="N301" s="42"/>
      <c r="O301" s="42"/>
      <c r="P301" s="73"/>
      <c r="Q301" s="73"/>
      <c r="R301" s="42"/>
      <c r="S301" s="53"/>
      <c r="T301" s="54"/>
      <c r="U301" s="52"/>
      <c r="V301" s="52"/>
      <c r="W301" s="52"/>
      <c r="X301" s="52"/>
      <c r="Y301" s="52"/>
    </row>
    <row r="302" spans="3:25" ht="15.75" customHeight="1">
      <c r="C302" s="54"/>
      <c r="D302" s="52"/>
      <c r="E302" s="52"/>
      <c r="F302" s="52"/>
      <c r="G302" s="68"/>
      <c r="H302" s="68"/>
      <c r="I302" s="42"/>
      <c r="J302" s="53"/>
      <c r="K302" s="53"/>
      <c r="L302" s="54"/>
      <c r="M302" s="53"/>
      <c r="N302" s="42"/>
      <c r="O302" s="42"/>
      <c r="P302" s="73"/>
      <c r="Q302" s="73"/>
      <c r="R302" s="42"/>
      <c r="S302" s="53"/>
      <c r="T302" s="54"/>
      <c r="U302" s="52"/>
      <c r="V302" s="52"/>
      <c r="W302" s="52"/>
      <c r="X302" s="52"/>
      <c r="Y302" s="52"/>
    </row>
    <row r="303" spans="3:25" ht="15.75" customHeight="1">
      <c r="C303" s="54"/>
      <c r="D303" s="52"/>
      <c r="E303" s="52"/>
      <c r="F303" s="52"/>
      <c r="G303" s="68"/>
      <c r="H303" s="68"/>
      <c r="I303" s="42"/>
      <c r="J303" s="53"/>
      <c r="K303" s="53"/>
      <c r="L303" s="54"/>
      <c r="M303" s="53"/>
      <c r="N303" s="42"/>
      <c r="O303" s="42"/>
      <c r="P303" s="73"/>
      <c r="Q303" s="73"/>
      <c r="R303" s="42"/>
      <c r="S303" s="53"/>
      <c r="T303" s="54"/>
      <c r="U303" s="52"/>
      <c r="V303" s="52"/>
      <c r="W303" s="52"/>
      <c r="X303" s="52"/>
      <c r="Y303" s="52"/>
    </row>
    <row r="304" spans="3:25" ht="15.75" customHeight="1">
      <c r="C304" s="54"/>
      <c r="D304" s="52"/>
      <c r="E304" s="52"/>
      <c r="F304" s="52"/>
      <c r="G304" s="68"/>
      <c r="H304" s="68"/>
      <c r="I304" s="42"/>
      <c r="J304" s="53"/>
      <c r="K304" s="53"/>
      <c r="L304" s="54"/>
      <c r="M304" s="53"/>
      <c r="N304" s="42"/>
      <c r="O304" s="42"/>
      <c r="P304" s="73"/>
      <c r="Q304" s="73"/>
      <c r="R304" s="42"/>
      <c r="S304" s="53"/>
      <c r="T304" s="54"/>
      <c r="U304" s="52"/>
      <c r="V304" s="52"/>
      <c r="W304" s="52"/>
      <c r="X304" s="52"/>
      <c r="Y304" s="52"/>
    </row>
    <row r="305" spans="3:25" ht="15.75" customHeight="1">
      <c r="C305" s="54"/>
      <c r="D305" s="52"/>
      <c r="E305" s="52"/>
      <c r="F305" s="52"/>
      <c r="G305" s="68"/>
      <c r="H305" s="68"/>
      <c r="I305" s="42"/>
      <c r="J305" s="53"/>
      <c r="K305" s="53"/>
      <c r="L305" s="54"/>
      <c r="M305" s="53"/>
      <c r="N305" s="42"/>
      <c r="O305" s="42"/>
      <c r="P305" s="73"/>
      <c r="Q305" s="73"/>
      <c r="R305" s="42"/>
      <c r="S305" s="53"/>
      <c r="T305" s="54"/>
      <c r="U305" s="52"/>
      <c r="V305" s="52"/>
      <c r="W305" s="52"/>
      <c r="X305" s="52"/>
      <c r="Y305" s="52"/>
    </row>
    <row r="306" spans="3:25" ht="15.75" customHeight="1">
      <c r="C306" s="54"/>
      <c r="D306" s="52"/>
      <c r="E306" s="52"/>
      <c r="F306" s="52"/>
      <c r="G306" s="68"/>
      <c r="H306" s="68"/>
      <c r="I306" s="42"/>
      <c r="J306" s="53"/>
      <c r="K306" s="53"/>
      <c r="L306" s="54"/>
      <c r="M306" s="53"/>
      <c r="N306" s="42"/>
      <c r="O306" s="42"/>
      <c r="P306" s="73"/>
      <c r="Q306" s="73"/>
      <c r="R306" s="42"/>
      <c r="S306" s="53"/>
      <c r="T306" s="54"/>
      <c r="U306" s="52"/>
      <c r="V306" s="52"/>
      <c r="W306" s="52"/>
      <c r="X306" s="52"/>
      <c r="Y306" s="52"/>
    </row>
    <row r="307" spans="3:25" ht="15.75" customHeight="1">
      <c r="C307" s="54"/>
      <c r="D307" s="52"/>
      <c r="E307" s="52"/>
      <c r="F307" s="52"/>
      <c r="G307" s="68"/>
      <c r="H307" s="68"/>
      <c r="I307" s="42"/>
      <c r="J307" s="53"/>
      <c r="K307" s="53"/>
      <c r="L307" s="54"/>
      <c r="M307" s="53"/>
      <c r="N307" s="42"/>
      <c r="O307" s="42"/>
      <c r="P307" s="73"/>
      <c r="Q307" s="73"/>
      <c r="R307" s="42"/>
      <c r="S307" s="53"/>
      <c r="T307" s="54"/>
      <c r="U307" s="52"/>
      <c r="V307" s="52"/>
      <c r="W307" s="52"/>
      <c r="X307" s="52"/>
      <c r="Y307" s="52"/>
    </row>
    <row r="308" spans="3:25" ht="15.75" customHeight="1">
      <c r="C308" s="54"/>
      <c r="D308" s="52"/>
      <c r="E308" s="52"/>
      <c r="F308" s="52"/>
      <c r="G308" s="68"/>
      <c r="H308" s="68"/>
      <c r="I308" s="42"/>
      <c r="J308" s="53"/>
      <c r="K308" s="53"/>
      <c r="L308" s="54"/>
      <c r="M308" s="53"/>
      <c r="N308" s="42"/>
      <c r="O308" s="42"/>
      <c r="P308" s="73"/>
      <c r="Q308" s="73"/>
      <c r="R308" s="42"/>
      <c r="S308" s="53"/>
      <c r="T308" s="54"/>
      <c r="U308" s="52"/>
      <c r="V308" s="52"/>
      <c r="W308" s="52"/>
      <c r="X308" s="52"/>
      <c r="Y308" s="52"/>
    </row>
    <row r="309" spans="3:25" ht="15.75" customHeight="1">
      <c r="C309" s="54"/>
      <c r="D309" s="52"/>
      <c r="E309" s="52"/>
      <c r="F309" s="52"/>
      <c r="G309" s="68"/>
      <c r="H309" s="68"/>
      <c r="I309" s="42"/>
      <c r="J309" s="53"/>
      <c r="K309" s="53"/>
      <c r="L309" s="54"/>
      <c r="M309" s="53"/>
      <c r="N309" s="42"/>
      <c r="O309" s="42"/>
      <c r="P309" s="73"/>
      <c r="Q309" s="73"/>
      <c r="R309" s="42"/>
      <c r="S309" s="53"/>
      <c r="T309" s="54"/>
      <c r="U309" s="52"/>
      <c r="V309" s="52"/>
      <c r="W309" s="52"/>
      <c r="X309" s="52"/>
      <c r="Y309" s="52"/>
    </row>
    <row r="310" spans="3:25" ht="15.75" customHeight="1">
      <c r="C310" s="54"/>
      <c r="D310" s="52"/>
      <c r="E310" s="52"/>
      <c r="F310" s="52"/>
      <c r="G310" s="68"/>
      <c r="H310" s="68"/>
      <c r="I310" s="42"/>
      <c r="J310" s="53"/>
      <c r="K310" s="53"/>
      <c r="L310" s="54"/>
      <c r="M310" s="53"/>
      <c r="N310" s="42"/>
      <c r="O310" s="42"/>
      <c r="P310" s="73"/>
      <c r="Q310" s="73"/>
      <c r="R310" s="42"/>
      <c r="S310" s="53"/>
      <c r="T310" s="54"/>
      <c r="U310" s="52"/>
      <c r="V310" s="52"/>
      <c r="W310" s="52"/>
      <c r="X310" s="52"/>
      <c r="Y310" s="52"/>
    </row>
    <row r="311" spans="3:25" ht="15.75" customHeight="1">
      <c r="C311" s="54"/>
      <c r="D311" s="52"/>
      <c r="E311" s="52"/>
      <c r="F311" s="52"/>
      <c r="G311" s="68"/>
      <c r="H311" s="68"/>
      <c r="I311" s="42"/>
      <c r="J311" s="53"/>
      <c r="K311" s="53"/>
      <c r="L311" s="54"/>
      <c r="M311" s="53"/>
      <c r="N311" s="42"/>
      <c r="O311" s="42"/>
      <c r="P311" s="73"/>
      <c r="Q311" s="73"/>
      <c r="R311" s="42"/>
      <c r="S311" s="53"/>
      <c r="T311" s="54"/>
      <c r="U311" s="52"/>
      <c r="V311" s="52"/>
      <c r="W311" s="52"/>
      <c r="X311" s="52"/>
      <c r="Y311" s="52"/>
    </row>
    <row r="312" spans="3:25" ht="15.75" customHeight="1">
      <c r="C312" s="54"/>
      <c r="D312" s="52"/>
      <c r="E312" s="52"/>
      <c r="F312" s="52"/>
      <c r="G312" s="68"/>
      <c r="H312" s="68"/>
      <c r="I312" s="42"/>
      <c r="J312" s="53"/>
      <c r="K312" s="53"/>
      <c r="L312" s="54"/>
      <c r="M312" s="53"/>
      <c r="N312" s="42"/>
      <c r="O312" s="42"/>
      <c r="P312" s="73"/>
      <c r="Q312" s="73"/>
      <c r="R312" s="42"/>
      <c r="S312" s="53"/>
      <c r="T312" s="54"/>
      <c r="U312" s="52"/>
      <c r="V312" s="52"/>
      <c r="W312" s="52"/>
      <c r="X312" s="52"/>
      <c r="Y312" s="52"/>
    </row>
    <row r="313" spans="3:25" ht="15.75" customHeight="1">
      <c r="C313" s="54"/>
      <c r="D313" s="52"/>
      <c r="E313" s="52"/>
      <c r="F313" s="52"/>
      <c r="G313" s="68"/>
      <c r="H313" s="68"/>
      <c r="I313" s="42"/>
      <c r="J313" s="53"/>
      <c r="K313" s="53"/>
      <c r="L313" s="54"/>
      <c r="M313" s="53"/>
      <c r="N313" s="42"/>
      <c r="O313" s="42"/>
      <c r="P313" s="73"/>
      <c r="Q313" s="73"/>
      <c r="R313" s="42"/>
      <c r="S313" s="53"/>
      <c r="T313" s="54"/>
      <c r="U313" s="52"/>
      <c r="V313" s="52"/>
      <c r="W313" s="52"/>
      <c r="X313" s="52"/>
      <c r="Y313" s="52"/>
    </row>
    <row r="314" spans="3:25" ht="15.75" customHeight="1">
      <c r="C314" s="54"/>
      <c r="D314" s="52"/>
      <c r="E314" s="52"/>
      <c r="F314" s="52"/>
      <c r="G314" s="68"/>
      <c r="H314" s="68"/>
      <c r="I314" s="42"/>
      <c r="J314" s="53"/>
      <c r="K314" s="53"/>
      <c r="L314" s="54"/>
      <c r="M314" s="53"/>
      <c r="N314" s="42"/>
      <c r="O314" s="42"/>
      <c r="P314" s="73"/>
      <c r="Q314" s="73"/>
      <c r="R314" s="42"/>
      <c r="S314" s="53"/>
      <c r="T314" s="54"/>
      <c r="U314" s="52"/>
      <c r="V314" s="52"/>
      <c r="W314" s="52"/>
      <c r="X314" s="52"/>
      <c r="Y314" s="52"/>
    </row>
    <row r="315" spans="3:25" ht="15.75" customHeight="1">
      <c r="C315" s="54"/>
      <c r="D315" s="52"/>
      <c r="E315" s="52"/>
      <c r="F315" s="52"/>
      <c r="G315" s="68"/>
      <c r="H315" s="68"/>
      <c r="I315" s="42"/>
      <c r="J315" s="53"/>
      <c r="K315" s="53"/>
      <c r="L315" s="54"/>
      <c r="M315" s="53"/>
      <c r="N315" s="42"/>
      <c r="O315" s="42"/>
      <c r="P315" s="73"/>
      <c r="Q315" s="73"/>
      <c r="R315" s="42"/>
      <c r="S315" s="53"/>
      <c r="T315" s="54"/>
      <c r="U315" s="52"/>
      <c r="V315" s="52"/>
      <c r="W315" s="52"/>
      <c r="X315" s="52"/>
      <c r="Y315" s="52"/>
    </row>
    <row r="316" spans="3:25" ht="15.75" customHeight="1">
      <c r="C316" s="54"/>
      <c r="D316" s="52"/>
      <c r="E316" s="52"/>
      <c r="F316" s="52"/>
      <c r="G316" s="68"/>
      <c r="H316" s="68"/>
      <c r="I316" s="42"/>
      <c r="J316" s="53"/>
      <c r="K316" s="53"/>
      <c r="L316" s="54"/>
      <c r="M316" s="53"/>
      <c r="N316" s="42"/>
      <c r="O316" s="42"/>
      <c r="P316" s="73"/>
      <c r="Q316" s="73"/>
      <c r="R316" s="42"/>
      <c r="S316" s="53"/>
      <c r="T316" s="54"/>
      <c r="U316" s="52"/>
      <c r="V316" s="52"/>
      <c r="W316" s="52"/>
      <c r="X316" s="52"/>
      <c r="Y316" s="52"/>
    </row>
    <row r="317" spans="3:25" ht="15.75" customHeight="1">
      <c r="C317" s="54"/>
      <c r="D317" s="52"/>
      <c r="E317" s="52"/>
      <c r="F317" s="52"/>
      <c r="G317" s="68"/>
      <c r="H317" s="68"/>
      <c r="I317" s="42"/>
      <c r="J317" s="53"/>
      <c r="K317" s="53"/>
      <c r="L317" s="54"/>
      <c r="M317" s="53"/>
      <c r="N317" s="42"/>
      <c r="O317" s="42"/>
      <c r="P317" s="73"/>
      <c r="Q317" s="73"/>
      <c r="R317" s="42"/>
      <c r="S317" s="53"/>
      <c r="T317" s="54"/>
      <c r="U317" s="52"/>
      <c r="V317" s="52"/>
      <c r="W317" s="52"/>
      <c r="X317" s="52"/>
      <c r="Y317" s="52"/>
    </row>
    <row r="318" spans="3:25" ht="15.75" customHeight="1">
      <c r="C318" s="54"/>
      <c r="D318" s="52"/>
      <c r="E318" s="52"/>
      <c r="F318" s="52"/>
      <c r="G318" s="68"/>
      <c r="H318" s="68"/>
      <c r="I318" s="42"/>
      <c r="J318" s="53"/>
      <c r="K318" s="53"/>
      <c r="L318" s="54"/>
      <c r="M318" s="53"/>
      <c r="N318" s="42"/>
      <c r="O318" s="42"/>
      <c r="P318" s="73"/>
      <c r="Q318" s="73"/>
      <c r="R318" s="42"/>
      <c r="S318" s="53"/>
      <c r="T318" s="54"/>
      <c r="U318" s="52"/>
      <c r="V318" s="52"/>
      <c r="W318" s="52"/>
      <c r="X318" s="52"/>
      <c r="Y318" s="52"/>
    </row>
    <row r="319" spans="3:25" ht="15.75" customHeight="1">
      <c r="C319" s="54"/>
      <c r="D319" s="52"/>
      <c r="E319" s="52"/>
      <c r="F319" s="52"/>
      <c r="G319" s="68"/>
      <c r="H319" s="68"/>
      <c r="I319" s="42"/>
      <c r="J319" s="53"/>
      <c r="K319" s="53"/>
      <c r="L319" s="54"/>
      <c r="M319" s="53"/>
      <c r="N319" s="42"/>
      <c r="O319" s="42"/>
      <c r="P319" s="73"/>
      <c r="Q319" s="73"/>
      <c r="R319" s="42"/>
      <c r="S319" s="53"/>
      <c r="T319" s="54"/>
      <c r="U319" s="52"/>
      <c r="V319" s="52"/>
      <c r="W319" s="52"/>
      <c r="X319" s="52"/>
      <c r="Y319" s="52"/>
    </row>
    <row r="320" spans="3:25" ht="15.75" customHeight="1">
      <c r="C320" s="54"/>
      <c r="D320" s="52"/>
      <c r="E320" s="52"/>
      <c r="F320" s="52"/>
      <c r="G320" s="68"/>
      <c r="H320" s="68"/>
      <c r="I320" s="42"/>
      <c r="J320" s="53"/>
      <c r="K320" s="53"/>
      <c r="L320" s="54"/>
      <c r="M320" s="53"/>
      <c r="N320" s="42"/>
      <c r="O320" s="42"/>
      <c r="P320" s="73"/>
      <c r="Q320" s="73"/>
      <c r="R320" s="42"/>
      <c r="S320" s="53"/>
      <c r="T320" s="54"/>
      <c r="U320" s="52"/>
      <c r="V320" s="52"/>
      <c r="W320" s="52"/>
      <c r="X320" s="52"/>
      <c r="Y320" s="52"/>
    </row>
    <row r="321" spans="3:25" ht="15.75" customHeight="1">
      <c r="C321" s="54"/>
      <c r="D321" s="52"/>
      <c r="E321" s="52"/>
      <c r="F321" s="52"/>
      <c r="G321" s="68"/>
      <c r="H321" s="68"/>
      <c r="I321" s="42"/>
      <c r="J321" s="53"/>
      <c r="K321" s="53"/>
      <c r="L321" s="54"/>
      <c r="M321" s="53"/>
      <c r="N321" s="42"/>
      <c r="O321" s="42"/>
      <c r="P321" s="73"/>
      <c r="Q321" s="73"/>
      <c r="R321" s="42"/>
      <c r="S321" s="53"/>
      <c r="T321" s="54"/>
      <c r="U321" s="52"/>
      <c r="V321" s="52"/>
      <c r="W321" s="52"/>
      <c r="X321" s="52"/>
      <c r="Y321" s="52"/>
    </row>
    <row r="322" spans="3:25" ht="15.75" customHeight="1">
      <c r="C322" s="54"/>
      <c r="D322" s="52"/>
      <c r="E322" s="52"/>
      <c r="F322" s="52"/>
      <c r="G322" s="68"/>
      <c r="H322" s="68"/>
      <c r="I322" s="42"/>
      <c r="J322" s="53"/>
      <c r="K322" s="53"/>
      <c r="L322" s="54"/>
      <c r="M322" s="53"/>
      <c r="N322" s="42"/>
      <c r="O322" s="42"/>
      <c r="P322" s="73"/>
      <c r="Q322" s="73"/>
      <c r="R322" s="42"/>
      <c r="S322" s="53"/>
      <c r="T322" s="54"/>
      <c r="U322" s="52"/>
      <c r="V322" s="52"/>
      <c r="W322" s="52"/>
      <c r="X322" s="52"/>
      <c r="Y322" s="52"/>
    </row>
    <row r="323" spans="3:25" ht="15.75" customHeight="1">
      <c r="C323" s="54"/>
      <c r="D323" s="52"/>
      <c r="E323" s="52"/>
      <c r="F323" s="52"/>
      <c r="G323" s="68"/>
      <c r="H323" s="68"/>
      <c r="I323" s="42"/>
      <c r="J323" s="53"/>
      <c r="K323" s="53"/>
      <c r="L323" s="54"/>
      <c r="M323" s="53"/>
      <c r="N323" s="42"/>
      <c r="O323" s="42"/>
      <c r="P323" s="73"/>
      <c r="Q323" s="73"/>
      <c r="R323" s="42"/>
      <c r="S323" s="53"/>
      <c r="T323" s="54"/>
      <c r="U323" s="52"/>
      <c r="V323" s="52"/>
      <c r="W323" s="52"/>
      <c r="X323" s="52"/>
      <c r="Y323" s="52"/>
    </row>
    <row r="324" spans="3:25" ht="15.75" customHeight="1">
      <c r="C324" s="54"/>
      <c r="D324" s="52"/>
      <c r="E324" s="52"/>
      <c r="F324" s="52"/>
      <c r="G324" s="68"/>
      <c r="H324" s="68"/>
      <c r="I324" s="42"/>
      <c r="J324" s="53"/>
      <c r="K324" s="53"/>
      <c r="L324" s="54"/>
      <c r="M324" s="53"/>
      <c r="N324" s="42"/>
      <c r="O324" s="42"/>
      <c r="P324" s="73"/>
      <c r="Q324" s="73"/>
      <c r="R324" s="42"/>
      <c r="S324" s="53"/>
      <c r="T324" s="54"/>
      <c r="U324" s="52"/>
      <c r="V324" s="52"/>
      <c r="W324" s="52"/>
      <c r="X324" s="52"/>
      <c r="Y324" s="52"/>
    </row>
    <row r="325" spans="3:25" ht="15.75" customHeight="1">
      <c r="C325" s="54"/>
      <c r="D325" s="52"/>
      <c r="E325" s="52"/>
      <c r="F325" s="52"/>
      <c r="G325" s="68"/>
      <c r="H325" s="68"/>
      <c r="I325" s="42"/>
      <c r="J325" s="53"/>
      <c r="K325" s="53"/>
      <c r="L325" s="54"/>
      <c r="M325" s="53"/>
      <c r="N325" s="42"/>
      <c r="O325" s="42"/>
      <c r="P325" s="73"/>
      <c r="Q325" s="73"/>
      <c r="R325" s="42"/>
      <c r="S325" s="53"/>
      <c r="T325" s="54"/>
      <c r="U325" s="52"/>
      <c r="V325" s="52"/>
      <c r="W325" s="52"/>
      <c r="X325" s="52"/>
      <c r="Y325" s="52"/>
    </row>
    <row r="326" spans="3:25" ht="15.75" customHeight="1">
      <c r="C326" s="54"/>
      <c r="D326" s="52"/>
      <c r="E326" s="52"/>
      <c r="F326" s="52"/>
      <c r="G326" s="68"/>
      <c r="H326" s="68"/>
      <c r="I326" s="42"/>
      <c r="J326" s="53"/>
      <c r="K326" s="53"/>
      <c r="L326" s="54"/>
      <c r="M326" s="53"/>
      <c r="N326" s="42"/>
      <c r="O326" s="42"/>
      <c r="P326" s="73"/>
      <c r="Q326" s="73"/>
      <c r="R326" s="42"/>
      <c r="S326" s="53"/>
      <c r="T326" s="54"/>
      <c r="U326" s="52"/>
      <c r="V326" s="52"/>
      <c r="W326" s="52"/>
      <c r="X326" s="52"/>
      <c r="Y326" s="52"/>
    </row>
    <row r="327" spans="3:25" ht="15.75" customHeight="1">
      <c r="C327" s="54"/>
      <c r="D327" s="52"/>
      <c r="E327" s="52"/>
      <c r="F327" s="52"/>
      <c r="G327" s="68"/>
      <c r="H327" s="68"/>
      <c r="I327" s="42"/>
      <c r="J327" s="53"/>
      <c r="K327" s="53"/>
      <c r="L327" s="54"/>
      <c r="M327" s="53"/>
      <c r="N327" s="42"/>
      <c r="O327" s="42"/>
      <c r="P327" s="73"/>
      <c r="Q327" s="73"/>
      <c r="R327" s="42"/>
      <c r="S327" s="53"/>
      <c r="T327" s="54"/>
      <c r="U327" s="52"/>
      <c r="V327" s="52"/>
      <c r="W327" s="52"/>
      <c r="X327" s="52"/>
      <c r="Y327" s="52"/>
    </row>
    <row r="328" spans="3:25" ht="15.75" customHeight="1">
      <c r="C328" s="54"/>
      <c r="D328" s="52"/>
      <c r="E328" s="52"/>
      <c r="F328" s="52"/>
      <c r="G328" s="68"/>
      <c r="H328" s="68"/>
      <c r="I328" s="42"/>
      <c r="J328" s="53"/>
      <c r="K328" s="53"/>
      <c r="L328" s="54"/>
      <c r="M328" s="53"/>
      <c r="N328" s="42"/>
      <c r="O328" s="42"/>
      <c r="P328" s="73"/>
      <c r="Q328" s="73"/>
      <c r="R328" s="42"/>
      <c r="S328" s="53"/>
      <c r="T328" s="54"/>
      <c r="U328" s="52"/>
      <c r="V328" s="52"/>
      <c r="W328" s="52"/>
      <c r="X328" s="52"/>
      <c r="Y328" s="52"/>
    </row>
    <row r="329" spans="3:25" ht="15.75" customHeight="1">
      <c r="C329" s="54"/>
      <c r="D329" s="52"/>
      <c r="E329" s="52"/>
      <c r="F329" s="52"/>
      <c r="G329" s="68"/>
      <c r="H329" s="68"/>
      <c r="I329" s="42"/>
      <c r="J329" s="53"/>
      <c r="K329" s="53"/>
      <c r="L329" s="54"/>
      <c r="M329" s="53"/>
      <c r="N329" s="42"/>
      <c r="O329" s="42"/>
      <c r="P329" s="73"/>
      <c r="Q329" s="73"/>
      <c r="R329" s="42"/>
      <c r="S329" s="53"/>
      <c r="T329" s="54"/>
      <c r="U329" s="52"/>
      <c r="V329" s="52"/>
      <c r="W329" s="52"/>
      <c r="X329" s="52"/>
      <c r="Y329" s="52"/>
    </row>
    <row r="330" spans="3:25" ht="15.75" customHeight="1">
      <c r="C330" s="54"/>
      <c r="D330" s="52"/>
      <c r="E330" s="52"/>
      <c r="F330" s="52"/>
      <c r="G330" s="68"/>
      <c r="H330" s="68"/>
      <c r="I330" s="42"/>
      <c r="J330" s="53"/>
      <c r="K330" s="53"/>
      <c r="L330" s="54"/>
      <c r="M330" s="53"/>
      <c r="N330" s="42"/>
      <c r="O330" s="42"/>
      <c r="P330" s="73"/>
      <c r="Q330" s="73"/>
      <c r="R330" s="42"/>
      <c r="S330" s="53"/>
      <c r="T330" s="54"/>
      <c r="U330" s="52"/>
      <c r="V330" s="52"/>
      <c r="W330" s="52"/>
      <c r="X330" s="52"/>
      <c r="Y330" s="52"/>
    </row>
    <row r="331" spans="3:25" ht="15.75" customHeight="1">
      <c r="C331" s="54"/>
      <c r="D331" s="52"/>
      <c r="E331" s="52"/>
      <c r="F331" s="52"/>
      <c r="G331" s="68"/>
      <c r="H331" s="68"/>
      <c r="I331" s="42"/>
      <c r="J331" s="53"/>
      <c r="K331" s="53"/>
      <c r="L331" s="54"/>
      <c r="M331" s="53"/>
      <c r="N331" s="42"/>
      <c r="O331" s="42"/>
      <c r="P331" s="73"/>
      <c r="Q331" s="73"/>
      <c r="R331" s="42"/>
      <c r="S331" s="53"/>
      <c r="T331" s="54"/>
      <c r="U331" s="52"/>
      <c r="V331" s="52"/>
      <c r="W331" s="52"/>
      <c r="X331" s="52"/>
      <c r="Y331" s="52"/>
    </row>
    <row r="332" spans="3:25" ht="15.75" customHeight="1">
      <c r="C332" s="54"/>
      <c r="D332" s="52"/>
      <c r="E332" s="52"/>
      <c r="F332" s="52"/>
      <c r="G332" s="68"/>
      <c r="H332" s="68"/>
      <c r="I332" s="42"/>
      <c r="J332" s="53"/>
      <c r="K332" s="53"/>
      <c r="L332" s="54"/>
      <c r="M332" s="53"/>
      <c r="N332" s="42"/>
      <c r="O332" s="42"/>
      <c r="P332" s="73"/>
      <c r="Q332" s="73"/>
      <c r="R332" s="42"/>
      <c r="S332" s="53"/>
      <c r="T332" s="54"/>
      <c r="U332" s="52"/>
      <c r="V332" s="52"/>
      <c r="W332" s="52"/>
      <c r="X332" s="52"/>
      <c r="Y332" s="52"/>
    </row>
    <row r="333" spans="3:25" ht="15.75" customHeight="1">
      <c r="C333" s="54"/>
      <c r="D333" s="52"/>
      <c r="E333" s="52"/>
      <c r="F333" s="52"/>
      <c r="G333" s="68"/>
      <c r="H333" s="68"/>
      <c r="I333" s="42"/>
      <c r="J333" s="53"/>
      <c r="K333" s="53"/>
      <c r="L333" s="54"/>
      <c r="M333" s="53"/>
      <c r="N333" s="42"/>
      <c r="O333" s="42"/>
      <c r="P333" s="73"/>
      <c r="Q333" s="73"/>
      <c r="R333" s="42"/>
      <c r="S333" s="53"/>
      <c r="T333" s="54"/>
      <c r="U333" s="52"/>
      <c r="V333" s="52"/>
      <c r="W333" s="52"/>
      <c r="X333" s="52"/>
      <c r="Y333" s="52"/>
    </row>
    <row r="334" spans="3:25" ht="15.75" customHeight="1">
      <c r="C334" s="54"/>
      <c r="D334" s="52"/>
      <c r="E334" s="52"/>
      <c r="F334" s="52"/>
      <c r="G334" s="68"/>
      <c r="H334" s="68"/>
      <c r="I334" s="42"/>
      <c r="J334" s="53"/>
      <c r="K334" s="53"/>
      <c r="L334" s="54"/>
      <c r="M334" s="53"/>
      <c r="N334" s="42"/>
      <c r="O334" s="42"/>
      <c r="P334" s="73"/>
      <c r="Q334" s="73"/>
      <c r="R334" s="42"/>
      <c r="S334" s="53"/>
      <c r="T334" s="54"/>
      <c r="U334" s="52"/>
      <c r="V334" s="52"/>
      <c r="W334" s="52"/>
      <c r="X334" s="52"/>
      <c r="Y334" s="52"/>
    </row>
    <row r="335" spans="3:25" ht="15.75" customHeight="1">
      <c r="C335" s="54"/>
      <c r="D335" s="52"/>
      <c r="E335" s="52"/>
      <c r="F335" s="52"/>
      <c r="G335" s="68"/>
      <c r="H335" s="68"/>
      <c r="I335" s="42"/>
      <c r="J335" s="53"/>
      <c r="K335" s="53"/>
      <c r="L335" s="54"/>
      <c r="M335" s="53"/>
      <c r="N335" s="42"/>
      <c r="O335" s="42"/>
      <c r="P335" s="73"/>
      <c r="Q335" s="73"/>
      <c r="R335" s="42"/>
      <c r="S335" s="53"/>
      <c r="T335" s="54"/>
      <c r="U335" s="52"/>
      <c r="V335" s="52"/>
      <c r="W335" s="52"/>
      <c r="X335" s="52"/>
      <c r="Y335" s="52"/>
    </row>
    <row r="336" spans="3:25" ht="15.75" customHeight="1">
      <c r="C336" s="54"/>
      <c r="D336" s="52"/>
      <c r="E336" s="52"/>
      <c r="F336" s="52"/>
      <c r="G336" s="68"/>
      <c r="H336" s="68"/>
      <c r="I336" s="42"/>
      <c r="J336" s="53"/>
      <c r="K336" s="53"/>
      <c r="L336" s="54"/>
      <c r="M336" s="53"/>
      <c r="N336" s="42"/>
      <c r="O336" s="42"/>
      <c r="P336" s="73"/>
      <c r="Q336" s="73"/>
      <c r="R336" s="42"/>
      <c r="S336" s="53"/>
      <c r="T336" s="54"/>
      <c r="U336" s="52"/>
      <c r="V336" s="52"/>
      <c r="W336" s="52"/>
      <c r="X336" s="52"/>
      <c r="Y336" s="52"/>
    </row>
    <row r="337" spans="3:25" ht="15.75" customHeight="1">
      <c r="C337" s="54"/>
      <c r="D337" s="52"/>
      <c r="E337" s="52"/>
      <c r="F337" s="52"/>
      <c r="G337" s="68"/>
      <c r="H337" s="68"/>
      <c r="I337" s="42"/>
      <c r="J337" s="53"/>
      <c r="K337" s="53"/>
      <c r="L337" s="54"/>
      <c r="M337" s="53"/>
      <c r="N337" s="42"/>
      <c r="O337" s="42"/>
      <c r="P337" s="73"/>
      <c r="Q337" s="73"/>
      <c r="R337" s="42"/>
      <c r="S337" s="53"/>
      <c r="T337" s="54"/>
      <c r="U337" s="52"/>
      <c r="V337" s="52"/>
      <c r="W337" s="52"/>
      <c r="X337" s="52"/>
      <c r="Y337" s="52"/>
    </row>
    <row r="338" spans="3:25" ht="15.75" customHeight="1">
      <c r="C338" s="54"/>
      <c r="D338" s="52"/>
      <c r="E338" s="52"/>
      <c r="F338" s="52"/>
      <c r="G338" s="68"/>
      <c r="H338" s="68"/>
      <c r="I338" s="42"/>
      <c r="J338" s="53"/>
      <c r="K338" s="53"/>
      <c r="L338" s="54"/>
      <c r="M338" s="53"/>
      <c r="N338" s="42"/>
      <c r="O338" s="42"/>
      <c r="P338" s="73"/>
      <c r="Q338" s="73"/>
      <c r="R338" s="42"/>
      <c r="S338" s="53"/>
      <c r="T338" s="54"/>
      <c r="U338" s="52"/>
      <c r="V338" s="52"/>
      <c r="W338" s="52"/>
      <c r="X338" s="52"/>
      <c r="Y338" s="52"/>
    </row>
    <row r="339" spans="3:25" ht="15.75" customHeight="1">
      <c r="C339" s="54"/>
      <c r="D339" s="52"/>
      <c r="E339" s="52"/>
      <c r="F339" s="52"/>
      <c r="G339" s="68"/>
      <c r="H339" s="68"/>
      <c r="I339" s="42"/>
      <c r="J339" s="53"/>
      <c r="K339" s="53"/>
      <c r="L339" s="54"/>
      <c r="M339" s="53"/>
      <c r="N339" s="42"/>
      <c r="O339" s="42"/>
      <c r="P339" s="73"/>
      <c r="Q339" s="73"/>
      <c r="R339" s="42"/>
      <c r="S339" s="53"/>
      <c r="T339" s="54"/>
      <c r="U339" s="52"/>
      <c r="V339" s="52"/>
      <c r="W339" s="52"/>
      <c r="X339" s="52"/>
      <c r="Y339" s="52"/>
    </row>
    <row r="340" spans="3:25" ht="15.75" customHeight="1">
      <c r="C340" s="54"/>
      <c r="D340" s="52"/>
      <c r="E340" s="52"/>
      <c r="F340" s="52"/>
      <c r="G340" s="68"/>
      <c r="H340" s="68"/>
      <c r="I340" s="42"/>
      <c r="J340" s="53"/>
      <c r="K340" s="53"/>
      <c r="L340" s="54"/>
      <c r="M340" s="53"/>
      <c r="N340" s="42"/>
      <c r="O340" s="42"/>
      <c r="P340" s="73"/>
      <c r="Q340" s="73"/>
      <c r="R340" s="42"/>
      <c r="S340" s="53"/>
      <c r="T340" s="54"/>
      <c r="U340" s="52"/>
      <c r="V340" s="52"/>
      <c r="W340" s="52"/>
      <c r="X340" s="52"/>
      <c r="Y340" s="52"/>
    </row>
    <row r="341" spans="3:25" ht="15.75" customHeight="1">
      <c r="C341" s="54"/>
      <c r="D341" s="52"/>
      <c r="E341" s="52"/>
      <c r="F341" s="52"/>
      <c r="G341" s="68"/>
      <c r="H341" s="68"/>
      <c r="I341" s="42"/>
      <c r="J341" s="53"/>
      <c r="K341" s="53"/>
      <c r="L341" s="54"/>
      <c r="M341" s="53"/>
      <c r="N341" s="42"/>
      <c r="O341" s="42"/>
      <c r="P341" s="73"/>
      <c r="Q341" s="73"/>
      <c r="R341" s="42"/>
      <c r="S341" s="53"/>
      <c r="T341" s="54"/>
      <c r="U341" s="52"/>
      <c r="V341" s="52"/>
      <c r="W341" s="52"/>
      <c r="X341" s="52"/>
      <c r="Y341" s="52"/>
    </row>
    <row r="342" spans="3:25" ht="15.75" customHeight="1">
      <c r="C342" s="54"/>
      <c r="D342" s="52"/>
      <c r="E342" s="52"/>
      <c r="F342" s="52"/>
      <c r="G342" s="68"/>
      <c r="H342" s="68"/>
      <c r="I342" s="42"/>
      <c r="J342" s="53"/>
      <c r="K342" s="53"/>
      <c r="L342" s="54"/>
      <c r="M342" s="53"/>
      <c r="N342" s="42"/>
      <c r="O342" s="42"/>
      <c r="P342" s="73"/>
      <c r="Q342" s="73"/>
      <c r="R342" s="42"/>
      <c r="S342" s="53"/>
      <c r="T342" s="54"/>
      <c r="U342" s="52"/>
      <c r="V342" s="52"/>
      <c r="W342" s="52"/>
      <c r="X342" s="52"/>
      <c r="Y342" s="52"/>
    </row>
    <row r="343" spans="3:25" ht="15.75" customHeight="1">
      <c r="C343" s="54"/>
      <c r="D343" s="52"/>
      <c r="E343" s="52"/>
      <c r="F343" s="52"/>
      <c r="G343" s="68"/>
      <c r="H343" s="68"/>
      <c r="I343" s="42"/>
      <c r="J343" s="53"/>
      <c r="K343" s="53"/>
      <c r="L343" s="54"/>
      <c r="M343" s="53"/>
      <c r="N343" s="42"/>
      <c r="O343" s="42"/>
      <c r="P343" s="73"/>
      <c r="Q343" s="73"/>
      <c r="R343" s="42"/>
      <c r="S343" s="53"/>
      <c r="T343" s="54"/>
      <c r="U343" s="52"/>
      <c r="V343" s="52"/>
      <c r="W343" s="52"/>
      <c r="X343" s="52"/>
      <c r="Y343" s="52"/>
    </row>
    <row r="344" spans="3:25" ht="15.75" customHeight="1">
      <c r="C344" s="54"/>
      <c r="D344" s="52"/>
      <c r="E344" s="52"/>
      <c r="F344" s="52"/>
      <c r="G344" s="68"/>
      <c r="H344" s="68"/>
      <c r="I344" s="42"/>
      <c r="J344" s="53"/>
      <c r="K344" s="53"/>
      <c r="L344" s="54"/>
      <c r="M344" s="53"/>
      <c r="N344" s="42"/>
      <c r="O344" s="42"/>
      <c r="P344" s="73"/>
      <c r="Q344" s="73"/>
      <c r="R344" s="42"/>
      <c r="S344" s="53"/>
      <c r="T344" s="54"/>
      <c r="U344" s="52"/>
      <c r="V344" s="52"/>
      <c r="W344" s="52"/>
      <c r="X344" s="52"/>
      <c r="Y344" s="52"/>
    </row>
    <row r="345" spans="3:25" ht="15.75" customHeight="1">
      <c r="C345" s="54"/>
      <c r="D345" s="52"/>
      <c r="E345" s="52"/>
      <c r="F345" s="52"/>
      <c r="G345" s="68"/>
      <c r="H345" s="68"/>
      <c r="I345" s="42"/>
      <c r="J345" s="53"/>
      <c r="K345" s="53"/>
      <c r="L345" s="54"/>
      <c r="M345" s="53"/>
      <c r="N345" s="42"/>
      <c r="O345" s="42"/>
      <c r="P345" s="73"/>
      <c r="Q345" s="73"/>
      <c r="R345" s="42"/>
      <c r="S345" s="53"/>
      <c r="T345" s="54"/>
      <c r="U345" s="52"/>
      <c r="V345" s="52"/>
      <c r="W345" s="52"/>
      <c r="X345" s="52"/>
      <c r="Y345" s="52"/>
    </row>
    <row r="346" spans="3:25" ht="15.75" customHeight="1">
      <c r="C346" s="54"/>
      <c r="D346" s="52"/>
      <c r="E346" s="52"/>
      <c r="F346" s="52"/>
      <c r="G346" s="68"/>
      <c r="H346" s="68"/>
      <c r="I346" s="42"/>
      <c r="J346" s="53"/>
      <c r="K346" s="53"/>
      <c r="L346" s="54"/>
      <c r="M346" s="53"/>
      <c r="N346" s="42"/>
      <c r="O346" s="42"/>
      <c r="P346" s="73"/>
      <c r="Q346" s="73"/>
      <c r="R346" s="42"/>
      <c r="S346" s="53"/>
      <c r="T346" s="54"/>
      <c r="U346" s="52"/>
      <c r="V346" s="52"/>
      <c r="W346" s="52"/>
      <c r="X346" s="52"/>
      <c r="Y346" s="52"/>
    </row>
    <row r="347" spans="3:25" ht="15.75" customHeight="1">
      <c r="C347" s="54"/>
      <c r="D347" s="52"/>
      <c r="E347" s="52"/>
      <c r="F347" s="52"/>
      <c r="G347" s="68"/>
      <c r="H347" s="68"/>
      <c r="I347" s="42"/>
      <c r="J347" s="53"/>
      <c r="K347" s="53"/>
      <c r="L347" s="54"/>
      <c r="M347" s="53"/>
      <c r="N347" s="42"/>
      <c r="O347" s="42"/>
      <c r="P347" s="73"/>
      <c r="Q347" s="73"/>
      <c r="R347" s="42"/>
      <c r="S347" s="53"/>
      <c r="T347" s="54"/>
      <c r="U347" s="52"/>
      <c r="V347" s="52"/>
      <c r="W347" s="52"/>
      <c r="X347" s="52"/>
      <c r="Y347" s="52"/>
    </row>
    <row r="348" spans="3:25" ht="15.75" customHeight="1">
      <c r="C348" s="54"/>
      <c r="D348" s="52"/>
      <c r="E348" s="52"/>
      <c r="F348" s="52"/>
      <c r="G348" s="68"/>
      <c r="H348" s="68"/>
      <c r="I348" s="42"/>
      <c r="J348" s="53"/>
      <c r="K348" s="53"/>
      <c r="L348" s="54"/>
      <c r="M348" s="53"/>
      <c r="N348" s="42"/>
      <c r="O348" s="42"/>
      <c r="P348" s="73"/>
      <c r="Q348" s="73"/>
      <c r="R348" s="42"/>
      <c r="S348" s="53"/>
      <c r="T348" s="54"/>
      <c r="U348" s="52"/>
      <c r="V348" s="52"/>
      <c r="W348" s="52"/>
      <c r="X348" s="52"/>
      <c r="Y348" s="52"/>
    </row>
    <row r="349" spans="3:25" ht="15.75" customHeight="1">
      <c r="C349" s="54"/>
      <c r="D349" s="52"/>
      <c r="E349" s="52"/>
      <c r="F349" s="52"/>
      <c r="G349" s="68"/>
      <c r="H349" s="68"/>
      <c r="I349" s="42"/>
      <c r="J349" s="53"/>
      <c r="K349" s="53"/>
      <c r="L349" s="54"/>
      <c r="M349" s="53"/>
      <c r="N349" s="42"/>
      <c r="O349" s="42"/>
      <c r="P349" s="73"/>
      <c r="Q349" s="73"/>
      <c r="R349" s="42"/>
      <c r="S349" s="53"/>
      <c r="T349" s="54"/>
      <c r="U349" s="52"/>
      <c r="V349" s="52"/>
      <c r="W349" s="52"/>
      <c r="X349" s="52"/>
      <c r="Y349" s="52"/>
    </row>
    <row r="350" spans="3:25" ht="15.75" customHeight="1">
      <c r="C350" s="54"/>
      <c r="D350" s="52"/>
      <c r="E350" s="52"/>
      <c r="F350" s="52"/>
      <c r="G350" s="68"/>
      <c r="H350" s="68"/>
      <c r="I350" s="42"/>
      <c r="J350" s="53"/>
      <c r="K350" s="53"/>
      <c r="L350" s="54"/>
      <c r="M350" s="53"/>
      <c r="N350" s="42"/>
      <c r="O350" s="42"/>
      <c r="P350" s="73"/>
      <c r="Q350" s="73"/>
      <c r="R350" s="42"/>
      <c r="S350" s="53"/>
      <c r="T350" s="54"/>
      <c r="U350" s="52"/>
      <c r="V350" s="52"/>
      <c r="W350" s="52"/>
      <c r="X350" s="52"/>
      <c r="Y350" s="52"/>
    </row>
    <row r="351" spans="3:25" ht="15.75" customHeight="1">
      <c r="C351" s="54"/>
      <c r="D351" s="52"/>
      <c r="E351" s="52"/>
      <c r="F351" s="52"/>
      <c r="G351" s="68"/>
      <c r="H351" s="68"/>
      <c r="I351" s="42"/>
      <c r="J351" s="53"/>
      <c r="K351" s="53"/>
      <c r="L351" s="54"/>
      <c r="M351" s="53"/>
      <c r="N351" s="42"/>
      <c r="O351" s="42"/>
      <c r="P351" s="73"/>
      <c r="Q351" s="73"/>
      <c r="R351" s="42"/>
      <c r="S351" s="53"/>
      <c r="T351" s="54"/>
      <c r="U351" s="52"/>
      <c r="V351" s="52"/>
      <c r="W351" s="52"/>
      <c r="X351" s="52"/>
      <c r="Y351" s="52"/>
    </row>
    <row r="352" spans="3:25" ht="15.75" customHeight="1">
      <c r="C352" s="54"/>
      <c r="D352" s="52"/>
      <c r="E352" s="52"/>
      <c r="F352" s="52"/>
      <c r="G352" s="68"/>
      <c r="H352" s="68"/>
      <c r="I352" s="42"/>
      <c r="J352" s="53"/>
      <c r="K352" s="53"/>
      <c r="L352" s="54"/>
      <c r="M352" s="53"/>
      <c r="N352" s="42"/>
      <c r="O352" s="42"/>
      <c r="P352" s="73"/>
      <c r="Q352" s="73"/>
      <c r="R352" s="42"/>
      <c r="S352" s="53"/>
      <c r="T352" s="54"/>
      <c r="U352" s="52"/>
      <c r="V352" s="52"/>
      <c r="W352" s="52"/>
      <c r="X352" s="52"/>
      <c r="Y352" s="52"/>
    </row>
    <row r="353" spans="3:25" ht="15.75" customHeight="1">
      <c r="C353" s="54"/>
      <c r="D353" s="52"/>
      <c r="E353" s="52"/>
      <c r="F353" s="52"/>
      <c r="G353" s="68"/>
      <c r="H353" s="68"/>
      <c r="I353" s="42"/>
      <c r="J353" s="53"/>
      <c r="K353" s="53"/>
      <c r="L353" s="54"/>
      <c r="M353" s="53"/>
      <c r="N353" s="42"/>
      <c r="O353" s="42"/>
      <c r="P353" s="73"/>
      <c r="Q353" s="73"/>
      <c r="R353" s="42"/>
      <c r="S353" s="53"/>
      <c r="T353" s="54"/>
      <c r="U353" s="52"/>
      <c r="V353" s="52"/>
      <c r="W353" s="52"/>
      <c r="X353" s="52"/>
      <c r="Y353" s="52"/>
    </row>
    <row r="354" spans="3:25" ht="15.75" customHeight="1">
      <c r="C354" s="54"/>
      <c r="D354" s="52"/>
      <c r="E354" s="52"/>
      <c r="F354" s="52"/>
      <c r="G354" s="68"/>
      <c r="H354" s="68"/>
      <c r="I354" s="42"/>
      <c r="J354" s="53"/>
      <c r="K354" s="53"/>
      <c r="L354" s="54"/>
      <c r="M354" s="53"/>
      <c r="N354" s="42"/>
      <c r="O354" s="42"/>
      <c r="P354" s="73"/>
      <c r="Q354" s="73"/>
      <c r="R354" s="42"/>
      <c r="S354" s="53"/>
      <c r="T354" s="54"/>
      <c r="U354" s="52"/>
      <c r="V354" s="52"/>
      <c r="W354" s="52"/>
      <c r="X354" s="52"/>
      <c r="Y354" s="52"/>
    </row>
    <row r="355" spans="3:25" ht="15.75" customHeight="1">
      <c r="C355" s="54"/>
      <c r="D355" s="52"/>
      <c r="E355" s="52"/>
      <c r="F355" s="52"/>
      <c r="G355" s="68"/>
      <c r="H355" s="68"/>
      <c r="I355" s="42"/>
      <c r="J355" s="53"/>
      <c r="K355" s="53"/>
      <c r="L355" s="54"/>
      <c r="M355" s="53"/>
      <c r="N355" s="42"/>
      <c r="O355" s="42"/>
      <c r="P355" s="73"/>
      <c r="Q355" s="73"/>
      <c r="R355" s="42"/>
      <c r="S355" s="53"/>
      <c r="T355" s="54"/>
      <c r="U355" s="52"/>
      <c r="V355" s="52"/>
      <c r="W355" s="52"/>
      <c r="X355" s="52"/>
      <c r="Y355" s="52"/>
    </row>
    <row r="356" spans="3:25" ht="15.75" customHeight="1">
      <c r="C356" s="54"/>
      <c r="D356" s="52"/>
      <c r="E356" s="52"/>
      <c r="F356" s="52"/>
      <c r="G356" s="68"/>
      <c r="H356" s="68"/>
      <c r="I356" s="42"/>
      <c r="J356" s="53"/>
      <c r="K356" s="53"/>
      <c r="L356" s="54"/>
      <c r="M356" s="53"/>
      <c r="N356" s="42"/>
      <c r="O356" s="42"/>
      <c r="P356" s="73"/>
      <c r="Q356" s="73"/>
      <c r="R356" s="42"/>
      <c r="S356" s="53"/>
      <c r="T356" s="54"/>
      <c r="U356" s="52"/>
      <c r="V356" s="52"/>
      <c r="W356" s="52"/>
      <c r="X356" s="52"/>
      <c r="Y356" s="52"/>
    </row>
    <row r="357" spans="3:25" ht="15.75" customHeight="1">
      <c r="C357" s="54"/>
      <c r="D357" s="52"/>
      <c r="E357" s="52"/>
      <c r="F357" s="52"/>
      <c r="G357" s="68"/>
      <c r="H357" s="68"/>
      <c r="I357" s="42"/>
      <c r="J357" s="53"/>
      <c r="K357" s="53"/>
      <c r="L357" s="54"/>
      <c r="M357" s="53"/>
      <c r="N357" s="42"/>
      <c r="O357" s="42"/>
      <c r="P357" s="73"/>
      <c r="Q357" s="73"/>
      <c r="R357" s="42"/>
      <c r="S357" s="53"/>
      <c r="T357" s="54"/>
      <c r="U357" s="52"/>
      <c r="V357" s="52"/>
      <c r="W357" s="52"/>
      <c r="X357" s="52"/>
      <c r="Y357" s="52"/>
    </row>
    <row r="358" spans="3:25" ht="15.75" customHeight="1">
      <c r="C358" s="54"/>
      <c r="D358" s="52"/>
      <c r="E358" s="52"/>
      <c r="F358" s="52"/>
      <c r="G358" s="68"/>
      <c r="H358" s="68"/>
      <c r="I358" s="42"/>
      <c r="J358" s="53"/>
      <c r="K358" s="53"/>
      <c r="L358" s="54"/>
      <c r="M358" s="53"/>
      <c r="N358" s="42"/>
      <c r="O358" s="42"/>
      <c r="P358" s="73"/>
      <c r="Q358" s="73"/>
      <c r="R358" s="42"/>
      <c r="S358" s="53"/>
      <c r="T358" s="54"/>
      <c r="U358" s="52"/>
      <c r="V358" s="52"/>
      <c r="W358" s="52"/>
      <c r="X358" s="52"/>
      <c r="Y358" s="52"/>
    </row>
    <row r="359" spans="3:25" ht="15.75" customHeight="1">
      <c r="C359" s="54"/>
      <c r="D359" s="52"/>
      <c r="E359" s="52"/>
      <c r="F359" s="52"/>
      <c r="G359" s="68"/>
      <c r="H359" s="68"/>
      <c r="I359" s="42"/>
      <c r="J359" s="53"/>
      <c r="K359" s="53"/>
      <c r="L359" s="54"/>
      <c r="M359" s="53"/>
      <c r="N359" s="42"/>
      <c r="O359" s="42"/>
      <c r="P359" s="73"/>
      <c r="Q359" s="73"/>
      <c r="R359" s="42"/>
      <c r="S359" s="53"/>
      <c r="T359" s="54"/>
      <c r="U359" s="52"/>
      <c r="V359" s="52"/>
      <c r="W359" s="52"/>
      <c r="X359" s="52"/>
      <c r="Y359" s="52"/>
    </row>
    <row r="360" spans="3:25" ht="15.75" customHeight="1">
      <c r="C360" s="54"/>
      <c r="D360" s="52"/>
      <c r="E360" s="52"/>
      <c r="F360" s="52"/>
      <c r="G360" s="68"/>
      <c r="H360" s="68"/>
      <c r="I360" s="42"/>
      <c r="J360" s="53"/>
      <c r="K360" s="53"/>
      <c r="L360" s="54"/>
      <c r="M360" s="53"/>
      <c r="N360" s="42"/>
      <c r="O360" s="42"/>
      <c r="P360" s="73"/>
      <c r="Q360" s="73"/>
      <c r="R360" s="42"/>
      <c r="S360" s="53"/>
      <c r="T360" s="54"/>
      <c r="U360" s="52"/>
      <c r="V360" s="52"/>
      <c r="W360" s="52"/>
      <c r="X360" s="52"/>
      <c r="Y360" s="52"/>
    </row>
    <row r="361" spans="3:25" ht="15.75" customHeight="1">
      <c r="C361" s="54"/>
      <c r="D361" s="52"/>
      <c r="E361" s="52"/>
      <c r="F361" s="52"/>
      <c r="G361" s="68"/>
      <c r="H361" s="68"/>
      <c r="I361" s="42"/>
      <c r="J361" s="53"/>
      <c r="K361" s="53"/>
      <c r="L361" s="54"/>
      <c r="M361" s="53"/>
      <c r="N361" s="42"/>
      <c r="O361" s="42"/>
      <c r="P361" s="73"/>
      <c r="Q361" s="73"/>
      <c r="R361" s="42"/>
      <c r="S361" s="53"/>
      <c r="T361" s="54"/>
      <c r="U361" s="52"/>
      <c r="V361" s="52"/>
      <c r="W361" s="52"/>
      <c r="X361" s="52"/>
      <c r="Y361" s="52"/>
    </row>
    <row r="362" spans="3:25" ht="15.75" customHeight="1">
      <c r="C362" s="54"/>
      <c r="D362" s="52"/>
      <c r="E362" s="52"/>
      <c r="F362" s="52"/>
      <c r="G362" s="68"/>
      <c r="H362" s="68"/>
      <c r="I362" s="42"/>
      <c r="J362" s="53"/>
      <c r="K362" s="53"/>
      <c r="L362" s="54"/>
      <c r="M362" s="53"/>
      <c r="N362" s="42"/>
      <c r="O362" s="42"/>
      <c r="P362" s="73"/>
      <c r="Q362" s="73"/>
      <c r="R362" s="42"/>
      <c r="S362" s="53"/>
      <c r="T362" s="54"/>
      <c r="U362" s="52"/>
      <c r="V362" s="52"/>
      <c r="W362" s="52"/>
      <c r="X362" s="52"/>
      <c r="Y362" s="52"/>
    </row>
    <row r="363" spans="3:25" ht="15.75" customHeight="1">
      <c r="C363" s="54"/>
      <c r="D363" s="52"/>
      <c r="E363" s="52"/>
      <c r="F363" s="52"/>
      <c r="G363" s="68"/>
      <c r="H363" s="68"/>
      <c r="I363" s="42"/>
      <c r="J363" s="53"/>
      <c r="K363" s="53"/>
      <c r="L363" s="54"/>
      <c r="M363" s="53"/>
      <c r="N363" s="42"/>
      <c r="O363" s="42"/>
      <c r="P363" s="73"/>
      <c r="Q363" s="73"/>
      <c r="R363" s="42"/>
      <c r="S363" s="53"/>
      <c r="T363" s="54"/>
      <c r="U363" s="52"/>
      <c r="V363" s="52"/>
      <c r="W363" s="52"/>
      <c r="X363" s="52"/>
      <c r="Y363" s="52"/>
    </row>
    <row r="364" spans="3:25" ht="15.75" customHeight="1">
      <c r="C364" s="54"/>
      <c r="D364" s="52"/>
      <c r="E364" s="52"/>
      <c r="F364" s="52"/>
      <c r="G364" s="68"/>
      <c r="H364" s="68"/>
      <c r="I364" s="42"/>
      <c r="J364" s="53"/>
      <c r="K364" s="53"/>
      <c r="L364" s="54"/>
      <c r="M364" s="53"/>
      <c r="N364" s="42"/>
      <c r="O364" s="42"/>
      <c r="P364" s="73"/>
      <c r="Q364" s="73"/>
      <c r="R364" s="42"/>
      <c r="S364" s="53"/>
      <c r="T364" s="54"/>
      <c r="U364" s="52"/>
      <c r="V364" s="52"/>
      <c r="W364" s="52"/>
      <c r="X364" s="52"/>
      <c r="Y364" s="52"/>
    </row>
    <row r="365" spans="3:25" ht="15.75" customHeight="1">
      <c r="C365" s="54"/>
      <c r="D365" s="52"/>
      <c r="E365" s="52"/>
      <c r="F365" s="52"/>
      <c r="G365" s="68"/>
      <c r="H365" s="68"/>
      <c r="I365" s="42"/>
      <c r="J365" s="53"/>
      <c r="K365" s="53"/>
      <c r="L365" s="54"/>
      <c r="M365" s="53"/>
      <c r="N365" s="42"/>
      <c r="O365" s="42"/>
      <c r="P365" s="73"/>
      <c r="Q365" s="73"/>
      <c r="R365" s="42"/>
      <c r="S365" s="53"/>
      <c r="T365" s="54"/>
      <c r="U365" s="52"/>
      <c r="V365" s="52"/>
      <c r="W365" s="52"/>
      <c r="X365" s="52"/>
      <c r="Y365" s="52"/>
    </row>
    <row r="366" spans="3:25" ht="15.75" customHeight="1">
      <c r="C366" s="54"/>
      <c r="D366" s="52"/>
      <c r="E366" s="52"/>
      <c r="F366" s="52"/>
      <c r="G366" s="68"/>
      <c r="H366" s="68"/>
      <c r="I366" s="42"/>
      <c r="J366" s="53"/>
      <c r="K366" s="53"/>
      <c r="L366" s="54"/>
      <c r="M366" s="53"/>
      <c r="N366" s="42"/>
      <c r="O366" s="42"/>
      <c r="P366" s="73"/>
      <c r="Q366" s="73"/>
      <c r="R366" s="42"/>
      <c r="S366" s="53"/>
      <c r="T366" s="54"/>
      <c r="U366" s="52"/>
      <c r="V366" s="52"/>
      <c r="W366" s="52"/>
      <c r="X366" s="52"/>
      <c r="Y366" s="52"/>
    </row>
    <row r="367" spans="3:25" ht="15.75" customHeight="1">
      <c r="C367" s="54"/>
      <c r="D367" s="52"/>
      <c r="E367" s="52"/>
      <c r="F367" s="52"/>
      <c r="G367" s="68"/>
      <c r="H367" s="68"/>
      <c r="I367" s="42"/>
      <c r="J367" s="53"/>
      <c r="K367" s="53"/>
      <c r="L367" s="54"/>
      <c r="M367" s="53"/>
      <c r="N367" s="42"/>
      <c r="O367" s="42"/>
      <c r="P367" s="73"/>
      <c r="Q367" s="73"/>
      <c r="R367" s="42"/>
      <c r="S367" s="53"/>
      <c r="T367" s="54"/>
      <c r="U367" s="52"/>
      <c r="V367" s="52"/>
      <c r="W367" s="52"/>
      <c r="X367" s="52"/>
      <c r="Y367" s="52"/>
    </row>
    <row r="368" spans="3:25" ht="15.75" customHeight="1">
      <c r="C368" s="54"/>
      <c r="D368" s="52"/>
      <c r="E368" s="52"/>
      <c r="F368" s="52"/>
      <c r="G368" s="68"/>
      <c r="H368" s="68"/>
      <c r="I368" s="42"/>
      <c r="J368" s="53"/>
      <c r="K368" s="53"/>
      <c r="L368" s="54"/>
      <c r="M368" s="53"/>
      <c r="N368" s="42"/>
      <c r="O368" s="42"/>
      <c r="P368" s="73"/>
      <c r="Q368" s="73"/>
      <c r="R368" s="42"/>
      <c r="S368" s="53"/>
      <c r="T368" s="54"/>
      <c r="U368" s="52"/>
      <c r="V368" s="52"/>
      <c r="W368" s="52"/>
      <c r="X368" s="52"/>
      <c r="Y368" s="52"/>
    </row>
    <row r="369" spans="3:25" ht="15.75" customHeight="1">
      <c r="C369" s="54"/>
      <c r="D369" s="52"/>
      <c r="E369" s="52"/>
      <c r="F369" s="52"/>
      <c r="G369" s="68"/>
      <c r="H369" s="68"/>
      <c r="I369" s="42"/>
      <c r="J369" s="53"/>
      <c r="K369" s="53"/>
      <c r="L369" s="54"/>
      <c r="M369" s="53"/>
      <c r="N369" s="42"/>
      <c r="O369" s="42"/>
      <c r="P369" s="73"/>
      <c r="Q369" s="73"/>
      <c r="R369" s="42"/>
      <c r="S369" s="53"/>
      <c r="T369" s="54"/>
      <c r="U369" s="52"/>
      <c r="V369" s="52"/>
      <c r="W369" s="52"/>
      <c r="X369" s="52"/>
      <c r="Y369" s="52"/>
    </row>
    <row r="370" spans="3:25" ht="15.75" customHeight="1">
      <c r="C370" s="54"/>
      <c r="D370" s="52"/>
      <c r="E370" s="52"/>
      <c r="F370" s="52"/>
      <c r="G370" s="68"/>
      <c r="H370" s="68"/>
      <c r="I370" s="42"/>
      <c r="J370" s="53"/>
      <c r="K370" s="53"/>
      <c r="L370" s="54"/>
      <c r="M370" s="53"/>
      <c r="N370" s="42"/>
      <c r="O370" s="42"/>
      <c r="P370" s="73"/>
      <c r="Q370" s="73"/>
      <c r="R370" s="42"/>
      <c r="S370" s="53"/>
      <c r="T370" s="54"/>
      <c r="U370" s="52"/>
      <c r="V370" s="52"/>
      <c r="W370" s="52"/>
      <c r="X370" s="52"/>
      <c r="Y370" s="52"/>
    </row>
    <row r="371" spans="3:25" ht="15.75" customHeight="1">
      <c r="C371" s="54"/>
      <c r="D371" s="52"/>
      <c r="E371" s="52"/>
      <c r="F371" s="52"/>
      <c r="G371" s="68"/>
      <c r="H371" s="68"/>
      <c r="I371" s="42"/>
      <c r="J371" s="53"/>
      <c r="K371" s="53"/>
      <c r="L371" s="54"/>
      <c r="M371" s="53"/>
      <c r="N371" s="42"/>
      <c r="O371" s="42"/>
      <c r="P371" s="73"/>
      <c r="Q371" s="73"/>
      <c r="R371" s="42"/>
      <c r="S371" s="53"/>
      <c r="T371" s="54"/>
      <c r="U371" s="52"/>
      <c r="V371" s="52"/>
      <c r="W371" s="52"/>
      <c r="X371" s="52"/>
      <c r="Y371" s="52"/>
    </row>
    <row r="372" spans="3:25" ht="15.75" customHeight="1">
      <c r="C372" s="54"/>
      <c r="D372" s="52"/>
      <c r="E372" s="52"/>
      <c r="F372" s="52"/>
      <c r="G372" s="68"/>
      <c r="H372" s="68"/>
      <c r="I372" s="42"/>
      <c r="J372" s="53"/>
      <c r="K372" s="53"/>
      <c r="L372" s="54"/>
      <c r="M372" s="53"/>
      <c r="N372" s="42"/>
      <c r="O372" s="42"/>
      <c r="P372" s="73"/>
      <c r="Q372" s="73"/>
      <c r="R372" s="42"/>
      <c r="S372" s="53"/>
      <c r="T372" s="54"/>
      <c r="U372" s="52"/>
      <c r="V372" s="52"/>
      <c r="W372" s="52"/>
      <c r="X372" s="52"/>
      <c r="Y372" s="52"/>
    </row>
    <row r="373" spans="3:25" ht="15.75" customHeight="1">
      <c r="C373" s="54"/>
      <c r="D373" s="52"/>
      <c r="E373" s="52"/>
      <c r="F373" s="52"/>
      <c r="G373" s="68"/>
      <c r="H373" s="68"/>
      <c r="I373" s="42"/>
      <c r="J373" s="53"/>
      <c r="K373" s="53"/>
      <c r="L373" s="54"/>
      <c r="M373" s="53"/>
      <c r="N373" s="42"/>
      <c r="O373" s="42"/>
      <c r="P373" s="73"/>
      <c r="Q373" s="73"/>
      <c r="R373" s="42"/>
      <c r="S373" s="53"/>
      <c r="T373" s="54"/>
      <c r="U373" s="52"/>
      <c r="V373" s="52"/>
      <c r="W373" s="52"/>
      <c r="X373" s="52"/>
      <c r="Y373" s="52"/>
    </row>
    <row r="374" spans="3:25" ht="15.75" customHeight="1">
      <c r="C374" s="54"/>
      <c r="D374" s="52"/>
      <c r="E374" s="52"/>
      <c r="F374" s="52"/>
      <c r="G374" s="68"/>
      <c r="H374" s="68"/>
      <c r="I374" s="42"/>
      <c r="J374" s="53"/>
      <c r="K374" s="53"/>
      <c r="L374" s="54"/>
      <c r="M374" s="53"/>
      <c r="N374" s="42"/>
      <c r="O374" s="42"/>
      <c r="P374" s="73"/>
      <c r="Q374" s="73"/>
      <c r="R374" s="42"/>
      <c r="S374" s="53"/>
      <c r="T374" s="54"/>
      <c r="U374" s="52"/>
      <c r="V374" s="52"/>
      <c r="W374" s="52"/>
      <c r="X374" s="52"/>
      <c r="Y374" s="52"/>
    </row>
    <row r="375" spans="3:25" ht="15.75" customHeight="1">
      <c r="C375" s="54"/>
      <c r="D375" s="52"/>
      <c r="E375" s="52"/>
      <c r="F375" s="52"/>
      <c r="G375" s="68"/>
      <c r="H375" s="68"/>
      <c r="I375" s="42"/>
      <c r="J375" s="53"/>
      <c r="K375" s="53"/>
      <c r="L375" s="54"/>
      <c r="M375" s="53"/>
      <c r="N375" s="42"/>
      <c r="O375" s="42"/>
      <c r="P375" s="73"/>
      <c r="Q375" s="73"/>
      <c r="R375" s="42"/>
      <c r="S375" s="53"/>
      <c r="T375" s="54"/>
      <c r="U375" s="52"/>
      <c r="V375" s="52"/>
      <c r="W375" s="52"/>
      <c r="X375" s="52"/>
      <c r="Y375" s="52"/>
    </row>
    <row r="376" spans="3:25" ht="15.75" customHeight="1">
      <c r="C376" s="54"/>
      <c r="D376" s="52"/>
      <c r="E376" s="52"/>
      <c r="F376" s="52"/>
      <c r="G376" s="68"/>
      <c r="H376" s="68"/>
      <c r="I376" s="42"/>
      <c r="J376" s="53"/>
      <c r="K376" s="53"/>
      <c r="L376" s="54"/>
      <c r="M376" s="53"/>
      <c r="N376" s="42"/>
      <c r="O376" s="42"/>
      <c r="P376" s="73"/>
      <c r="Q376" s="73"/>
      <c r="R376" s="42"/>
      <c r="S376" s="53"/>
      <c r="T376" s="54"/>
      <c r="U376" s="52"/>
      <c r="V376" s="52"/>
      <c r="W376" s="52"/>
      <c r="X376" s="52"/>
      <c r="Y376" s="52"/>
    </row>
    <row r="377" spans="3:25" ht="15.75" customHeight="1">
      <c r="C377" s="54"/>
      <c r="D377" s="52"/>
      <c r="E377" s="52"/>
      <c r="F377" s="52"/>
      <c r="G377" s="68"/>
      <c r="H377" s="68"/>
      <c r="I377" s="42"/>
      <c r="J377" s="53"/>
      <c r="K377" s="53"/>
      <c r="L377" s="54"/>
      <c r="M377" s="53"/>
      <c r="N377" s="42"/>
      <c r="O377" s="42"/>
      <c r="P377" s="73"/>
      <c r="Q377" s="73"/>
      <c r="R377" s="42"/>
      <c r="S377" s="53"/>
      <c r="T377" s="54"/>
      <c r="U377" s="52"/>
      <c r="V377" s="52"/>
      <c r="W377" s="52"/>
      <c r="X377" s="52"/>
      <c r="Y377" s="52"/>
    </row>
    <row r="378" spans="3:25" ht="15.75" customHeight="1">
      <c r="C378" s="54"/>
      <c r="D378" s="52"/>
      <c r="E378" s="52"/>
      <c r="F378" s="52"/>
      <c r="G378" s="68"/>
      <c r="H378" s="68"/>
      <c r="I378" s="42"/>
      <c r="J378" s="53"/>
      <c r="K378" s="53"/>
      <c r="L378" s="54"/>
      <c r="M378" s="53"/>
      <c r="N378" s="42"/>
      <c r="O378" s="42"/>
      <c r="P378" s="73"/>
      <c r="Q378" s="73"/>
      <c r="R378" s="42"/>
      <c r="S378" s="53"/>
      <c r="T378" s="54"/>
      <c r="U378" s="52"/>
      <c r="V378" s="52"/>
      <c r="W378" s="52"/>
      <c r="X378" s="52"/>
      <c r="Y378" s="52"/>
    </row>
    <row r="379" spans="3:25" ht="15.75" customHeight="1">
      <c r="C379" s="54"/>
      <c r="D379" s="52"/>
      <c r="E379" s="52"/>
      <c r="F379" s="52"/>
      <c r="G379" s="68"/>
      <c r="H379" s="68"/>
      <c r="I379" s="42"/>
      <c r="J379" s="53"/>
      <c r="K379" s="53"/>
      <c r="L379" s="54"/>
      <c r="M379" s="53"/>
      <c r="N379" s="42"/>
      <c r="O379" s="42"/>
      <c r="P379" s="73"/>
      <c r="Q379" s="73"/>
      <c r="R379" s="42"/>
      <c r="S379" s="53"/>
      <c r="T379" s="54"/>
      <c r="U379" s="52"/>
      <c r="V379" s="52"/>
      <c r="W379" s="52"/>
      <c r="X379" s="52"/>
      <c r="Y379" s="52"/>
    </row>
    <row r="380" spans="3:25" ht="15.75" customHeight="1">
      <c r="C380" s="54"/>
      <c r="D380" s="52"/>
      <c r="E380" s="52"/>
      <c r="F380" s="52"/>
      <c r="G380" s="68"/>
      <c r="H380" s="68"/>
      <c r="I380" s="42"/>
      <c r="J380" s="53"/>
      <c r="K380" s="53"/>
      <c r="L380" s="54"/>
      <c r="M380" s="53"/>
      <c r="N380" s="42"/>
      <c r="O380" s="42"/>
      <c r="P380" s="73"/>
      <c r="Q380" s="73"/>
      <c r="R380" s="42"/>
      <c r="S380" s="53"/>
      <c r="T380" s="54"/>
      <c r="U380" s="52"/>
      <c r="V380" s="52"/>
      <c r="W380" s="52"/>
      <c r="X380" s="52"/>
      <c r="Y380" s="52"/>
    </row>
    <row r="381" spans="3:25" ht="15.75" customHeight="1">
      <c r="C381" s="54"/>
      <c r="D381" s="52"/>
      <c r="E381" s="52"/>
      <c r="F381" s="52"/>
      <c r="G381" s="68"/>
      <c r="H381" s="68"/>
      <c r="I381" s="42"/>
      <c r="J381" s="53"/>
      <c r="K381" s="53"/>
      <c r="L381" s="54"/>
      <c r="M381" s="53"/>
      <c r="N381" s="42"/>
      <c r="O381" s="42"/>
      <c r="P381" s="73"/>
      <c r="Q381" s="73"/>
      <c r="R381" s="42"/>
      <c r="S381" s="53"/>
      <c r="T381" s="54"/>
      <c r="U381" s="52"/>
      <c r="V381" s="52"/>
      <c r="W381" s="52"/>
      <c r="X381" s="52"/>
      <c r="Y381" s="52"/>
    </row>
    <row r="382" spans="3:25" ht="15.75" customHeight="1">
      <c r="C382" s="54"/>
      <c r="D382" s="52"/>
      <c r="E382" s="52"/>
      <c r="F382" s="52"/>
      <c r="G382" s="68"/>
      <c r="H382" s="68"/>
      <c r="I382" s="42"/>
      <c r="J382" s="53"/>
      <c r="K382" s="53"/>
      <c r="L382" s="54"/>
      <c r="M382" s="53"/>
      <c r="N382" s="42"/>
      <c r="O382" s="42"/>
      <c r="P382" s="73"/>
      <c r="Q382" s="73"/>
      <c r="R382" s="42"/>
      <c r="S382" s="53"/>
      <c r="T382" s="54"/>
      <c r="U382" s="52"/>
      <c r="V382" s="52"/>
      <c r="W382" s="52"/>
      <c r="X382" s="52"/>
      <c r="Y382" s="52"/>
    </row>
    <row r="383" spans="3:25" ht="15.75" customHeight="1">
      <c r="C383" s="54"/>
      <c r="D383" s="52"/>
      <c r="E383" s="52"/>
      <c r="F383" s="52"/>
      <c r="G383" s="68"/>
      <c r="H383" s="68"/>
      <c r="I383" s="42"/>
      <c r="J383" s="53"/>
      <c r="K383" s="53"/>
      <c r="L383" s="54"/>
      <c r="M383" s="53"/>
      <c r="N383" s="42"/>
      <c r="O383" s="42"/>
      <c r="P383" s="73"/>
      <c r="Q383" s="73"/>
      <c r="R383" s="42"/>
      <c r="S383" s="53"/>
      <c r="T383" s="54"/>
      <c r="U383" s="52"/>
      <c r="V383" s="52"/>
      <c r="W383" s="52"/>
      <c r="X383" s="52"/>
      <c r="Y383" s="52"/>
    </row>
    <row r="384" spans="3:25" ht="15.75" customHeight="1">
      <c r="C384" s="54"/>
      <c r="D384" s="52"/>
      <c r="E384" s="52"/>
      <c r="F384" s="52"/>
      <c r="G384" s="68"/>
      <c r="H384" s="68"/>
      <c r="I384" s="42"/>
      <c r="J384" s="53"/>
      <c r="K384" s="53"/>
      <c r="L384" s="54"/>
      <c r="M384" s="53"/>
      <c r="N384" s="42"/>
      <c r="O384" s="42"/>
      <c r="P384" s="73"/>
      <c r="Q384" s="73"/>
      <c r="R384" s="42"/>
      <c r="S384" s="53"/>
      <c r="T384" s="54"/>
      <c r="U384" s="52"/>
      <c r="V384" s="52"/>
      <c r="W384" s="52"/>
      <c r="X384" s="52"/>
      <c r="Y384" s="52"/>
    </row>
    <row r="385" spans="3:25" ht="15.75" customHeight="1">
      <c r="C385" s="54"/>
      <c r="D385" s="52"/>
      <c r="E385" s="52"/>
      <c r="F385" s="52"/>
      <c r="G385" s="68"/>
      <c r="H385" s="68"/>
      <c r="I385" s="42"/>
      <c r="J385" s="53"/>
      <c r="K385" s="53"/>
      <c r="L385" s="54"/>
      <c r="M385" s="53"/>
      <c r="N385" s="42"/>
      <c r="O385" s="42"/>
      <c r="P385" s="73"/>
      <c r="Q385" s="73"/>
      <c r="R385" s="42"/>
      <c r="S385" s="53"/>
      <c r="T385" s="54"/>
      <c r="U385" s="52"/>
      <c r="V385" s="52"/>
      <c r="W385" s="52"/>
      <c r="X385" s="52"/>
      <c r="Y385" s="52"/>
    </row>
    <row r="386" spans="3:25" ht="15.75" customHeight="1">
      <c r="C386" s="54"/>
      <c r="D386" s="52"/>
      <c r="E386" s="52"/>
      <c r="F386" s="52"/>
      <c r="G386" s="68"/>
      <c r="H386" s="68"/>
      <c r="I386" s="42"/>
      <c r="J386" s="53"/>
      <c r="K386" s="53"/>
      <c r="L386" s="54"/>
      <c r="M386" s="53"/>
      <c r="N386" s="42"/>
      <c r="O386" s="42"/>
      <c r="P386" s="73"/>
      <c r="Q386" s="73"/>
      <c r="R386" s="42"/>
      <c r="S386" s="53"/>
      <c r="T386" s="54"/>
      <c r="U386" s="52"/>
      <c r="V386" s="52"/>
      <c r="W386" s="52"/>
      <c r="X386" s="52"/>
      <c r="Y386" s="52"/>
    </row>
    <row r="387" spans="3:25" ht="15.75" customHeight="1">
      <c r="C387" s="54"/>
      <c r="D387" s="52"/>
      <c r="E387" s="52"/>
      <c r="F387" s="52"/>
      <c r="G387" s="68"/>
      <c r="H387" s="68"/>
      <c r="I387" s="42"/>
      <c r="J387" s="53"/>
      <c r="K387" s="53"/>
      <c r="L387" s="54"/>
      <c r="M387" s="53"/>
      <c r="N387" s="42"/>
      <c r="O387" s="42"/>
      <c r="P387" s="73"/>
      <c r="Q387" s="73"/>
      <c r="R387" s="42"/>
      <c r="S387" s="53"/>
      <c r="T387" s="54"/>
      <c r="U387" s="52"/>
      <c r="V387" s="52"/>
      <c r="W387" s="52"/>
      <c r="X387" s="52"/>
      <c r="Y387" s="52"/>
    </row>
    <row r="388" spans="3:25" ht="15.75" customHeight="1">
      <c r="C388" s="54"/>
      <c r="D388" s="52"/>
      <c r="E388" s="52"/>
      <c r="F388" s="52"/>
      <c r="G388" s="68"/>
      <c r="H388" s="68"/>
      <c r="I388" s="42"/>
      <c r="J388" s="53"/>
      <c r="K388" s="53"/>
      <c r="L388" s="54"/>
      <c r="M388" s="53"/>
      <c r="N388" s="42"/>
      <c r="O388" s="42"/>
      <c r="P388" s="73"/>
      <c r="Q388" s="73"/>
      <c r="R388" s="42"/>
      <c r="S388" s="53"/>
      <c r="T388" s="54"/>
      <c r="U388" s="52"/>
      <c r="V388" s="52"/>
      <c r="W388" s="52"/>
      <c r="X388" s="52"/>
      <c r="Y388" s="52"/>
    </row>
    <row r="389" spans="3:25" ht="15.75" customHeight="1">
      <c r="C389" s="54"/>
      <c r="D389" s="52"/>
      <c r="E389" s="52"/>
      <c r="F389" s="52"/>
      <c r="G389" s="68"/>
      <c r="H389" s="68"/>
      <c r="I389" s="42"/>
      <c r="J389" s="53"/>
      <c r="K389" s="53"/>
      <c r="L389" s="54"/>
      <c r="M389" s="53"/>
      <c r="N389" s="42"/>
      <c r="O389" s="42"/>
      <c r="P389" s="73"/>
      <c r="Q389" s="73"/>
      <c r="R389" s="42"/>
      <c r="S389" s="53"/>
      <c r="T389" s="54"/>
      <c r="U389" s="52"/>
      <c r="V389" s="52"/>
      <c r="W389" s="52"/>
      <c r="X389" s="52"/>
      <c r="Y389" s="52"/>
    </row>
    <row r="390" spans="3:25" ht="15.75" customHeight="1">
      <c r="C390" s="54"/>
      <c r="D390" s="52"/>
      <c r="E390" s="52"/>
      <c r="F390" s="52"/>
      <c r="G390" s="68"/>
      <c r="H390" s="68"/>
      <c r="I390" s="42"/>
      <c r="J390" s="53"/>
      <c r="K390" s="53"/>
      <c r="L390" s="54"/>
      <c r="M390" s="53"/>
      <c r="N390" s="42"/>
      <c r="O390" s="42"/>
      <c r="P390" s="73"/>
      <c r="Q390" s="73"/>
      <c r="R390" s="42"/>
      <c r="S390" s="53"/>
      <c r="T390" s="54"/>
      <c r="U390" s="52"/>
      <c r="V390" s="52"/>
      <c r="W390" s="52"/>
      <c r="X390" s="52"/>
      <c r="Y390" s="52"/>
    </row>
    <row r="391" spans="3:25" ht="15.75" customHeight="1">
      <c r="C391" s="54"/>
      <c r="D391" s="52"/>
      <c r="E391" s="52"/>
      <c r="F391" s="52"/>
      <c r="G391" s="68"/>
      <c r="H391" s="68"/>
      <c r="I391" s="42"/>
      <c r="J391" s="53"/>
      <c r="K391" s="53"/>
      <c r="L391" s="54"/>
      <c r="M391" s="53"/>
      <c r="N391" s="42"/>
      <c r="O391" s="42"/>
      <c r="P391" s="73"/>
      <c r="Q391" s="73"/>
      <c r="R391" s="42"/>
      <c r="S391" s="53"/>
      <c r="T391" s="54"/>
      <c r="U391" s="52"/>
      <c r="V391" s="52"/>
      <c r="W391" s="52"/>
      <c r="X391" s="52"/>
      <c r="Y391" s="52"/>
    </row>
    <row r="392" spans="3:25" ht="15.75" customHeight="1">
      <c r="C392" s="54"/>
      <c r="D392" s="52"/>
      <c r="E392" s="52"/>
      <c r="F392" s="52"/>
      <c r="G392" s="68"/>
      <c r="H392" s="68"/>
      <c r="I392" s="42"/>
      <c r="J392" s="53"/>
      <c r="K392" s="53"/>
      <c r="L392" s="54"/>
      <c r="M392" s="53"/>
      <c r="N392" s="42"/>
      <c r="O392" s="42"/>
      <c r="P392" s="73"/>
      <c r="Q392" s="73"/>
      <c r="R392" s="42"/>
      <c r="S392" s="53"/>
      <c r="T392" s="54"/>
      <c r="U392" s="52"/>
      <c r="V392" s="52"/>
      <c r="W392" s="52"/>
      <c r="X392" s="52"/>
      <c r="Y392" s="52"/>
    </row>
    <row r="393" spans="3:25" ht="15.75" customHeight="1">
      <c r="C393" s="54"/>
      <c r="D393" s="52"/>
      <c r="E393" s="52"/>
      <c r="F393" s="52"/>
      <c r="G393" s="68"/>
      <c r="H393" s="68"/>
      <c r="I393" s="42"/>
      <c r="J393" s="53"/>
      <c r="K393" s="53"/>
      <c r="L393" s="54"/>
      <c r="M393" s="53"/>
      <c r="N393" s="42"/>
      <c r="O393" s="42"/>
      <c r="P393" s="73"/>
      <c r="Q393" s="73"/>
      <c r="R393" s="42"/>
      <c r="S393" s="53"/>
      <c r="T393" s="54"/>
      <c r="U393" s="52"/>
      <c r="V393" s="52"/>
      <c r="W393" s="52"/>
      <c r="X393" s="52"/>
      <c r="Y393" s="52"/>
    </row>
    <row r="394" spans="3:25" ht="15.75" customHeight="1">
      <c r="C394" s="54"/>
      <c r="D394" s="52"/>
      <c r="E394" s="52"/>
      <c r="F394" s="52"/>
      <c r="G394" s="68"/>
      <c r="H394" s="68"/>
      <c r="I394" s="42"/>
      <c r="J394" s="53"/>
      <c r="K394" s="53"/>
      <c r="L394" s="54"/>
      <c r="M394" s="53"/>
      <c r="N394" s="42"/>
      <c r="O394" s="42"/>
      <c r="P394" s="73"/>
      <c r="Q394" s="73"/>
      <c r="R394" s="42"/>
      <c r="S394" s="53"/>
      <c r="T394" s="54"/>
      <c r="U394" s="52"/>
      <c r="V394" s="52"/>
      <c r="W394" s="52"/>
      <c r="X394" s="52"/>
      <c r="Y394" s="52"/>
    </row>
    <row r="395" spans="3:25" ht="15.75" customHeight="1">
      <c r="C395" s="54"/>
      <c r="D395" s="52"/>
      <c r="E395" s="52"/>
      <c r="F395" s="52"/>
      <c r="G395" s="68"/>
      <c r="H395" s="68"/>
      <c r="I395" s="42"/>
      <c r="J395" s="53"/>
      <c r="K395" s="53"/>
      <c r="L395" s="54"/>
      <c r="M395" s="53"/>
      <c r="N395" s="42"/>
      <c r="O395" s="42"/>
      <c r="P395" s="73"/>
      <c r="Q395" s="73"/>
      <c r="R395" s="42"/>
      <c r="S395" s="53"/>
      <c r="T395" s="54"/>
      <c r="U395" s="52"/>
      <c r="V395" s="52"/>
      <c r="W395" s="52"/>
      <c r="X395" s="52"/>
      <c r="Y395" s="52"/>
    </row>
    <row r="396" spans="3:25" ht="15.75" customHeight="1">
      <c r="C396" s="54"/>
      <c r="D396" s="52"/>
      <c r="E396" s="52"/>
      <c r="F396" s="52"/>
      <c r="G396" s="68"/>
      <c r="H396" s="68"/>
      <c r="I396" s="42"/>
      <c r="J396" s="53"/>
      <c r="K396" s="53"/>
      <c r="L396" s="54"/>
      <c r="M396" s="53"/>
      <c r="N396" s="42"/>
      <c r="O396" s="42"/>
      <c r="P396" s="73"/>
      <c r="Q396" s="73"/>
      <c r="R396" s="42"/>
      <c r="S396" s="53"/>
      <c r="T396" s="54"/>
      <c r="U396" s="52"/>
      <c r="V396" s="52"/>
      <c r="W396" s="52"/>
      <c r="X396" s="52"/>
      <c r="Y396" s="52"/>
    </row>
    <row r="397" spans="3:25" ht="15.75" customHeight="1">
      <c r="C397" s="54"/>
      <c r="D397" s="52"/>
      <c r="E397" s="52"/>
      <c r="F397" s="52"/>
      <c r="G397" s="68"/>
      <c r="H397" s="68"/>
      <c r="I397" s="42"/>
      <c r="J397" s="53"/>
      <c r="K397" s="53"/>
      <c r="L397" s="54"/>
      <c r="M397" s="53"/>
      <c r="N397" s="42"/>
      <c r="O397" s="42"/>
      <c r="P397" s="73"/>
      <c r="Q397" s="73"/>
      <c r="R397" s="42"/>
      <c r="S397" s="53"/>
      <c r="T397" s="54"/>
      <c r="U397" s="52"/>
      <c r="V397" s="52"/>
      <c r="W397" s="52"/>
      <c r="X397" s="52"/>
      <c r="Y397" s="52"/>
    </row>
    <row r="398" spans="3:25" ht="15.75" customHeight="1">
      <c r="C398" s="54"/>
      <c r="D398" s="52"/>
      <c r="E398" s="52"/>
      <c r="F398" s="52"/>
      <c r="G398" s="68"/>
      <c r="H398" s="68"/>
      <c r="I398" s="42"/>
      <c r="J398" s="53"/>
      <c r="K398" s="53"/>
      <c r="L398" s="54"/>
      <c r="M398" s="53"/>
      <c r="N398" s="42"/>
      <c r="O398" s="42"/>
      <c r="P398" s="73"/>
      <c r="Q398" s="73"/>
      <c r="R398" s="42"/>
      <c r="S398" s="53"/>
      <c r="T398" s="54"/>
      <c r="U398" s="52"/>
      <c r="V398" s="52"/>
      <c r="W398" s="52"/>
      <c r="X398" s="52"/>
      <c r="Y398" s="52"/>
    </row>
    <row r="399" spans="3:25" ht="15.75" customHeight="1">
      <c r="C399" s="54"/>
      <c r="D399" s="52"/>
      <c r="E399" s="52"/>
      <c r="F399" s="52"/>
      <c r="G399" s="68"/>
      <c r="H399" s="68"/>
      <c r="I399" s="42"/>
      <c r="J399" s="53"/>
      <c r="K399" s="53"/>
      <c r="L399" s="54"/>
      <c r="M399" s="53"/>
      <c r="N399" s="42"/>
      <c r="O399" s="42"/>
      <c r="P399" s="73"/>
      <c r="Q399" s="73"/>
      <c r="R399" s="42"/>
      <c r="S399" s="53"/>
      <c r="T399" s="54"/>
      <c r="U399" s="52"/>
      <c r="V399" s="52"/>
      <c r="W399" s="52"/>
      <c r="X399" s="52"/>
      <c r="Y399" s="52"/>
    </row>
    <row r="400" spans="3:25" ht="15.75" customHeight="1">
      <c r="C400" s="54"/>
      <c r="D400" s="52"/>
      <c r="E400" s="52"/>
      <c r="F400" s="52"/>
      <c r="G400" s="68"/>
      <c r="H400" s="68"/>
      <c r="I400" s="42"/>
      <c r="J400" s="53"/>
      <c r="K400" s="53"/>
      <c r="L400" s="54"/>
      <c r="M400" s="53"/>
      <c r="N400" s="42"/>
      <c r="O400" s="42"/>
      <c r="P400" s="73"/>
      <c r="Q400" s="73"/>
      <c r="R400" s="42"/>
      <c r="S400" s="53"/>
      <c r="T400" s="54"/>
      <c r="U400" s="52"/>
      <c r="V400" s="52"/>
      <c r="W400" s="52"/>
      <c r="X400" s="52"/>
      <c r="Y400" s="52"/>
    </row>
    <row r="401" spans="3:25" ht="15.75" customHeight="1">
      <c r="C401" s="54"/>
      <c r="D401" s="52"/>
      <c r="E401" s="52"/>
      <c r="F401" s="52"/>
      <c r="G401" s="68"/>
      <c r="H401" s="68"/>
      <c r="I401" s="42"/>
      <c r="J401" s="53"/>
      <c r="K401" s="53"/>
      <c r="L401" s="54"/>
      <c r="M401" s="53"/>
      <c r="N401" s="42"/>
      <c r="O401" s="42"/>
      <c r="P401" s="73"/>
      <c r="Q401" s="73"/>
      <c r="R401" s="42"/>
      <c r="S401" s="53"/>
      <c r="T401" s="54"/>
      <c r="U401" s="52"/>
      <c r="V401" s="52"/>
      <c r="W401" s="52"/>
      <c r="X401" s="52"/>
      <c r="Y401" s="52"/>
    </row>
    <row r="402" spans="3:25" ht="15.75" customHeight="1">
      <c r="C402" s="54"/>
      <c r="D402" s="52"/>
      <c r="E402" s="52"/>
      <c r="F402" s="52"/>
      <c r="G402" s="68"/>
      <c r="H402" s="68"/>
      <c r="I402" s="42"/>
      <c r="J402" s="53"/>
      <c r="K402" s="53"/>
      <c r="L402" s="54"/>
      <c r="M402" s="53"/>
      <c r="N402" s="42"/>
      <c r="O402" s="42"/>
      <c r="P402" s="73"/>
      <c r="Q402" s="73"/>
      <c r="R402" s="42"/>
      <c r="S402" s="53"/>
      <c r="T402" s="54"/>
      <c r="U402" s="52"/>
      <c r="V402" s="52"/>
      <c r="W402" s="52"/>
      <c r="X402" s="52"/>
      <c r="Y402" s="52"/>
    </row>
    <row r="403" spans="3:25" ht="15.75" customHeight="1">
      <c r="C403" s="54"/>
      <c r="D403" s="52"/>
      <c r="E403" s="52"/>
      <c r="F403" s="52"/>
      <c r="G403" s="68"/>
      <c r="H403" s="68"/>
      <c r="I403" s="42"/>
      <c r="J403" s="53"/>
      <c r="K403" s="53"/>
      <c r="L403" s="54"/>
      <c r="M403" s="53"/>
      <c r="N403" s="42"/>
      <c r="O403" s="42"/>
      <c r="P403" s="73"/>
      <c r="Q403" s="73"/>
      <c r="R403" s="42"/>
      <c r="S403" s="53"/>
      <c r="T403" s="54"/>
      <c r="U403" s="52"/>
      <c r="V403" s="52"/>
      <c r="W403" s="52"/>
      <c r="X403" s="52"/>
      <c r="Y403" s="52"/>
    </row>
    <row r="404" spans="3:25" ht="15.75" customHeight="1">
      <c r="C404" s="54"/>
      <c r="D404" s="52"/>
      <c r="E404" s="52"/>
      <c r="F404" s="52"/>
      <c r="G404" s="68"/>
      <c r="H404" s="68"/>
      <c r="I404" s="42"/>
      <c r="J404" s="53"/>
      <c r="K404" s="53"/>
      <c r="L404" s="54"/>
      <c r="M404" s="53"/>
      <c r="N404" s="42"/>
      <c r="O404" s="42"/>
      <c r="P404" s="73"/>
      <c r="Q404" s="73"/>
      <c r="R404" s="42"/>
      <c r="S404" s="53"/>
      <c r="T404" s="54"/>
      <c r="U404" s="52"/>
      <c r="V404" s="52"/>
      <c r="W404" s="52"/>
      <c r="X404" s="52"/>
      <c r="Y404" s="52"/>
    </row>
    <row r="405" spans="3:25" ht="15.75" customHeight="1">
      <c r="C405" s="54"/>
      <c r="D405" s="52"/>
      <c r="E405" s="52"/>
      <c r="F405" s="52"/>
      <c r="G405" s="68"/>
      <c r="H405" s="68"/>
      <c r="I405" s="42"/>
      <c r="J405" s="53"/>
      <c r="K405" s="53"/>
      <c r="L405" s="54"/>
      <c r="M405" s="53"/>
      <c r="N405" s="42"/>
      <c r="O405" s="42"/>
      <c r="P405" s="73"/>
      <c r="Q405" s="73"/>
      <c r="R405" s="42"/>
      <c r="S405" s="53"/>
      <c r="T405" s="54"/>
      <c r="U405" s="52"/>
      <c r="V405" s="52"/>
      <c r="W405" s="52"/>
      <c r="X405" s="52"/>
      <c r="Y405" s="52"/>
    </row>
    <row r="406" spans="3:25" ht="15.75" customHeight="1">
      <c r="C406" s="54"/>
      <c r="D406" s="52"/>
      <c r="E406" s="52"/>
      <c r="F406" s="52"/>
      <c r="G406" s="68"/>
      <c r="H406" s="68"/>
      <c r="I406" s="42"/>
      <c r="J406" s="53"/>
      <c r="K406" s="53"/>
      <c r="L406" s="54"/>
      <c r="M406" s="53"/>
      <c r="N406" s="42"/>
      <c r="O406" s="42"/>
      <c r="P406" s="73"/>
      <c r="Q406" s="73"/>
      <c r="R406" s="42"/>
      <c r="S406" s="53"/>
      <c r="T406" s="54"/>
      <c r="U406" s="52"/>
      <c r="V406" s="52"/>
      <c r="W406" s="52"/>
      <c r="X406" s="52"/>
      <c r="Y406" s="52"/>
    </row>
    <row r="407" spans="3:25" ht="15.75" customHeight="1">
      <c r="C407" s="54"/>
      <c r="D407" s="52"/>
      <c r="E407" s="52"/>
      <c r="F407" s="52"/>
      <c r="G407" s="68"/>
      <c r="H407" s="68"/>
      <c r="I407" s="42"/>
      <c r="J407" s="53"/>
      <c r="K407" s="53"/>
      <c r="L407" s="54"/>
      <c r="M407" s="53"/>
      <c r="N407" s="42"/>
      <c r="O407" s="42"/>
      <c r="P407" s="73"/>
      <c r="Q407" s="73"/>
      <c r="R407" s="42"/>
      <c r="S407" s="53"/>
      <c r="T407" s="54"/>
      <c r="U407" s="52"/>
      <c r="V407" s="52"/>
      <c r="W407" s="52"/>
      <c r="X407" s="52"/>
      <c r="Y407" s="52"/>
    </row>
    <row r="408" spans="3:25" ht="15.75" customHeight="1">
      <c r="C408" s="54"/>
      <c r="D408" s="52"/>
      <c r="E408" s="52"/>
      <c r="F408" s="52"/>
      <c r="G408" s="68"/>
      <c r="H408" s="68"/>
      <c r="I408" s="42"/>
      <c r="J408" s="53"/>
      <c r="K408" s="53"/>
      <c r="L408" s="54"/>
      <c r="M408" s="53"/>
      <c r="N408" s="42"/>
      <c r="O408" s="42"/>
      <c r="P408" s="73"/>
      <c r="Q408" s="73"/>
      <c r="R408" s="42"/>
      <c r="S408" s="53"/>
      <c r="T408" s="54"/>
      <c r="U408" s="52"/>
      <c r="V408" s="52"/>
      <c r="W408" s="52"/>
      <c r="X408" s="52"/>
      <c r="Y408" s="52"/>
    </row>
    <row r="409" spans="3:25" ht="15.75" customHeight="1">
      <c r="C409" s="54"/>
      <c r="D409" s="52"/>
      <c r="E409" s="52"/>
      <c r="F409" s="52"/>
      <c r="G409" s="68"/>
      <c r="H409" s="68"/>
      <c r="I409" s="42"/>
      <c r="J409" s="53"/>
      <c r="K409" s="53"/>
      <c r="L409" s="54"/>
      <c r="M409" s="53"/>
      <c r="N409" s="42"/>
      <c r="O409" s="42"/>
      <c r="P409" s="73"/>
      <c r="Q409" s="73"/>
      <c r="R409" s="42"/>
      <c r="S409" s="53"/>
      <c r="T409" s="54"/>
      <c r="U409" s="52"/>
      <c r="V409" s="52"/>
      <c r="W409" s="52"/>
      <c r="X409" s="52"/>
      <c r="Y409" s="52"/>
    </row>
    <row r="410" spans="3:25" ht="15.75" customHeight="1">
      <c r="C410" s="54"/>
      <c r="D410" s="52"/>
      <c r="E410" s="52"/>
      <c r="F410" s="52"/>
      <c r="G410" s="68"/>
      <c r="H410" s="68"/>
      <c r="I410" s="42"/>
      <c r="J410" s="53"/>
      <c r="K410" s="53"/>
      <c r="L410" s="54"/>
      <c r="M410" s="53"/>
      <c r="N410" s="42"/>
      <c r="O410" s="42"/>
      <c r="P410" s="73"/>
      <c r="Q410" s="73"/>
      <c r="R410" s="42"/>
      <c r="S410" s="53"/>
      <c r="T410" s="54"/>
      <c r="U410" s="52"/>
      <c r="V410" s="52"/>
      <c r="W410" s="52"/>
      <c r="X410" s="52"/>
      <c r="Y410" s="52"/>
    </row>
    <row r="411" spans="3:25" ht="15.75" customHeight="1">
      <c r="C411" s="54"/>
      <c r="D411" s="52"/>
      <c r="E411" s="52"/>
      <c r="F411" s="52"/>
      <c r="G411" s="68"/>
      <c r="H411" s="68"/>
      <c r="I411" s="42"/>
      <c r="J411" s="53"/>
      <c r="K411" s="53"/>
      <c r="L411" s="54"/>
      <c r="M411" s="53"/>
      <c r="N411" s="42"/>
      <c r="O411" s="42"/>
      <c r="P411" s="73"/>
      <c r="Q411" s="73"/>
      <c r="R411" s="42"/>
      <c r="S411" s="53"/>
      <c r="T411" s="54"/>
      <c r="U411" s="52"/>
      <c r="V411" s="52"/>
      <c r="W411" s="52"/>
      <c r="X411" s="52"/>
      <c r="Y411" s="52"/>
    </row>
    <row r="412" spans="3:25" ht="15.75" customHeight="1">
      <c r="C412" s="54"/>
      <c r="D412" s="52"/>
      <c r="E412" s="52"/>
      <c r="F412" s="52"/>
      <c r="G412" s="68"/>
      <c r="H412" s="68"/>
      <c r="I412" s="42"/>
      <c r="J412" s="53"/>
      <c r="K412" s="53"/>
      <c r="L412" s="54"/>
      <c r="M412" s="53"/>
      <c r="N412" s="42"/>
      <c r="O412" s="42"/>
      <c r="P412" s="73"/>
      <c r="Q412" s="73"/>
      <c r="R412" s="42"/>
      <c r="S412" s="53"/>
      <c r="T412" s="54"/>
      <c r="U412" s="52"/>
      <c r="V412" s="52"/>
      <c r="W412" s="52"/>
      <c r="X412" s="52"/>
      <c r="Y412" s="52"/>
    </row>
    <row r="413" spans="3:25" ht="15.75" customHeight="1">
      <c r="C413" s="54"/>
      <c r="D413" s="52"/>
      <c r="E413" s="52"/>
      <c r="F413" s="52"/>
      <c r="G413" s="68"/>
      <c r="H413" s="68"/>
      <c r="I413" s="42"/>
      <c r="J413" s="53"/>
      <c r="K413" s="53"/>
      <c r="L413" s="54"/>
      <c r="M413" s="53"/>
      <c r="N413" s="42"/>
      <c r="O413" s="42"/>
      <c r="P413" s="73"/>
      <c r="Q413" s="73"/>
      <c r="R413" s="42"/>
      <c r="S413" s="53"/>
      <c r="T413" s="54"/>
      <c r="U413" s="52"/>
      <c r="V413" s="52"/>
      <c r="W413" s="52"/>
      <c r="X413" s="52"/>
      <c r="Y413" s="52"/>
    </row>
    <row r="414" spans="3:25" ht="15.75" customHeight="1">
      <c r="C414" s="54"/>
      <c r="D414" s="52"/>
      <c r="E414" s="52"/>
      <c r="F414" s="52"/>
      <c r="G414" s="68"/>
      <c r="H414" s="68"/>
      <c r="I414" s="42"/>
      <c r="J414" s="53"/>
      <c r="K414" s="53"/>
      <c r="L414" s="54"/>
      <c r="M414" s="53"/>
      <c r="N414" s="42"/>
      <c r="O414" s="42"/>
      <c r="P414" s="73"/>
      <c r="Q414" s="73"/>
      <c r="R414" s="42"/>
      <c r="S414" s="53"/>
      <c r="T414" s="54"/>
      <c r="U414" s="52"/>
      <c r="V414" s="52"/>
      <c r="W414" s="52"/>
      <c r="X414" s="52"/>
      <c r="Y414" s="52"/>
    </row>
    <row r="415" spans="3:25" ht="15.75" customHeight="1">
      <c r="C415" s="54"/>
      <c r="D415" s="52"/>
      <c r="E415" s="52"/>
      <c r="F415" s="52"/>
      <c r="G415" s="68"/>
      <c r="H415" s="68"/>
      <c r="I415" s="42"/>
      <c r="J415" s="53"/>
      <c r="K415" s="53"/>
      <c r="L415" s="54"/>
      <c r="M415" s="53"/>
      <c r="N415" s="42"/>
      <c r="O415" s="42"/>
      <c r="P415" s="73"/>
      <c r="Q415" s="73"/>
      <c r="R415" s="42"/>
      <c r="S415" s="53"/>
      <c r="T415" s="54"/>
      <c r="U415" s="52"/>
      <c r="V415" s="52"/>
      <c r="W415" s="52"/>
      <c r="X415" s="52"/>
      <c r="Y415" s="52"/>
    </row>
    <row r="416" spans="3:25" ht="15.75" customHeight="1">
      <c r="C416" s="54"/>
      <c r="D416" s="52"/>
      <c r="E416" s="52"/>
      <c r="F416" s="52"/>
      <c r="G416" s="68"/>
      <c r="H416" s="68"/>
      <c r="I416" s="42"/>
      <c r="J416" s="53"/>
      <c r="K416" s="53"/>
      <c r="L416" s="54"/>
      <c r="M416" s="53"/>
      <c r="N416" s="42"/>
      <c r="O416" s="42"/>
      <c r="P416" s="73"/>
      <c r="Q416" s="73"/>
      <c r="R416" s="42"/>
      <c r="S416" s="53"/>
      <c r="T416" s="54"/>
      <c r="U416" s="52"/>
      <c r="V416" s="52"/>
      <c r="W416" s="52"/>
      <c r="X416" s="52"/>
      <c r="Y416" s="52"/>
    </row>
    <row r="417" spans="3:25" ht="15.75" customHeight="1">
      <c r="C417" s="54"/>
      <c r="D417" s="52"/>
      <c r="E417" s="52"/>
      <c r="F417" s="52"/>
      <c r="G417" s="68"/>
      <c r="H417" s="68"/>
      <c r="I417" s="42"/>
      <c r="J417" s="53"/>
      <c r="K417" s="53"/>
      <c r="L417" s="54"/>
      <c r="M417" s="53"/>
      <c r="N417" s="42"/>
      <c r="O417" s="42"/>
      <c r="P417" s="73"/>
      <c r="Q417" s="73"/>
      <c r="R417" s="42"/>
      <c r="S417" s="53"/>
      <c r="T417" s="54"/>
      <c r="U417" s="52"/>
      <c r="V417" s="52"/>
      <c r="W417" s="52"/>
      <c r="X417" s="52"/>
      <c r="Y417" s="52"/>
    </row>
    <row r="418" spans="3:25" ht="15.75" customHeight="1">
      <c r="C418" s="54"/>
      <c r="D418" s="52"/>
      <c r="E418" s="52"/>
      <c r="F418" s="52"/>
      <c r="G418" s="68"/>
      <c r="H418" s="68"/>
      <c r="I418" s="42"/>
      <c r="J418" s="53"/>
      <c r="K418" s="53"/>
      <c r="L418" s="54"/>
      <c r="M418" s="53"/>
      <c r="N418" s="42"/>
      <c r="O418" s="42"/>
      <c r="P418" s="73"/>
      <c r="Q418" s="73"/>
      <c r="R418" s="42"/>
      <c r="S418" s="53"/>
      <c r="T418" s="54"/>
      <c r="U418" s="52"/>
      <c r="V418" s="52"/>
      <c r="W418" s="52"/>
      <c r="X418" s="52"/>
      <c r="Y418" s="52"/>
    </row>
    <row r="419" spans="3:25" ht="15.75" customHeight="1">
      <c r="C419" s="54"/>
      <c r="D419" s="52"/>
      <c r="E419" s="52"/>
      <c r="F419" s="52"/>
      <c r="G419" s="68"/>
      <c r="H419" s="68"/>
      <c r="I419" s="42"/>
      <c r="J419" s="53"/>
      <c r="K419" s="53"/>
      <c r="L419" s="54"/>
      <c r="M419" s="53"/>
      <c r="N419" s="42"/>
      <c r="O419" s="42"/>
      <c r="P419" s="73"/>
      <c r="Q419" s="73"/>
      <c r="R419" s="42"/>
      <c r="S419" s="53"/>
      <c r="T419" s="54"/>
      <c r="U419" s="52"/>
      <c r="V419" s="52"/>
      <c r="W419" s="52"/>
      <c r="X419" s="52"/>
      <c r="Y419" s="52"/>
    </row>
    <row r="420" spans="3:25" ht="15.75" customHeight="1">
      <c r="C420" s="54"/>
      <c r="D420" s="52"/>
      <c r="E420" s="52"/>
      <c r="F420" s="52"/>
      <c r="G420" s="68"/>
      <c r="H420" s="68"/>
      <c r="I420" s="42"/>
      <c r="J420" s="53"/>
      <c r="K420" s="53"/>
      <c r="L420" s="54"/>
      <c r="M420" s="53"/>
      <c r="N420" s="42"/>
      <c r="O420" s="42"/>
      <c r="P420" s="73"/>
      <c r="Q420" s="73"/>
      <c r="R420" s="42"/>
      <c r="S420" s="53"/>
      <c r="T420" s="54"/>
      <c r="U420" s="52"/>
      <c r="V420" s="52"/>
      <c r="W420" s="52"/>
      <c r="X420" s="52"/>
      <c r="Y420" s="52"/>
    </row>
    <row r="421" spans="3:25" ht="15.75" customHeight="1">
      <c r="C421" s="54"/>
      <c r="D421" s="52"/>
      <c r="E421" s="52"/>
      <c r="F421" s="52"/>
      <c r="G421" s="68"/>
      <c r="H421" s="68"/>
      <c r="I421" s="42"/>
      <c r="J421" s="53"/>
      <c r="K421" s="53"/>
      <c r="L421" s="54"/>
      <c r="M421" s="53"/>
      <c r="N421" s="42"/>
      <c r="O421" s="42"/>
      <c r="P421" s="73"/>
      <c r="Q421" s="73"/>
      <c r="R421" s="42"/>
      <c r="S421" s="53"/>
      <c r="T421" s="54"/>
      <c r="U421" s="52"/>
      <c r="V421" s="52"/>
      <c r="W421" s="52"/>
      <c r="X421" s="52"/>
      <c r="Y421" s="52"/>
    </row>
    <row r="422" spans="3:25" ht="15.75" customHeight="1">
      <c r="C422" s="54"/>
      <c r="D422" s="52"/>
      <c r="E422" s="52"/>
      <c r="F422" s="52"/>
      <c r="G422" s="68"/>
      <c r="H422" s="68"/>
      <c r="I422" s="42"/>
      <c r="J422" s="53"/>
      <c r="K422" s="53"/>
      <c r="L422" s="54"/>
      <c r="M422" s="53"/>
      <c r="N422" s="42"/>
      <c r="O422" s="42"/>
      <c r="P422" s="73"/>
      <c r="Q422" s="73"/>
      <c r="R422" s="42"/>
      <c r="S422" s="53"/>
      <c r="T422" s="54"/>
      <c r="U422" s="52"/>
      <c r="V422" s="52"/>
      <c r="W422" s="52"/>
      <c r="X422" s="52"/>
      <c r="Y422" s="52"/>
    </row>
    <row r="423" spans="3:25" ht="15.75" customHeight="1">
      <c r="C423" s="54"/>
      <c r="D423" s="52"/>
      <c r="E423" s="52"/>
      <c r="F423" s="52"/>
      <c r="G423" s="68"/>
      <c r="H423" s="68"/>
      <c r="I423" s="42"/>
      <c r="J423" s="53"/>
      <c r="K423" s="53"/>
      <c r="L423" s="54"/>
      <c r="M423" s="53"/>
      <c r="N423" s="42"/>
      <c r="O423" s="42"/>
      <c r="P423" s="73"/>
      <c r="Q423" s="73"/>
      <c r="R423" s="42"/>
      <c r="S423" s="53"/>
      <c r="T423" s="54"/>
      <c r="U423" s="52"/>
      <c r="V423" s="52"/>
      <c r="W423" s="52"/>
      <c r="X423" s="52"/>
      <c r="Y423" s="52"/>
    </row>
    <row r="424" spans="3:25" ht="15.75" customHeight="1">
      <c r="C424" s="54"/>
      <c r="D424" s="52"/>
      <c r="E424" s="52"/>
      <c r="F424" s="52"/>
      <c r="G424" s="68"/>
      <c r="H424" s="68"/>
      <c r="I424" s="42"/>
      <c r="J424" s="53"/>
      <c r="K424" s="53"/>
      <c r="L424" s="54"/>
      <c r="M424" s="53"/>
      <c r="N424" s="42"/>
      <c r="O424" s="42"/>
      <c r="P424" s="73"/>
      <c r="Q424" s="73"/>
      <c r="R424" s="42"/>
      <c r="S424" s="53"/>
      <c r="T424" s="54"/>
      <c r="U424" s="52"/>
      <c r="V424" s="52"/>
      <c r="W424" s="52"/>
      <c r="X424" s="52"/>
      <c r="Y424" s="52"/>
    </row>
    <row r="425" spans="3:25" ht="15.75" customHeight="1">
      <c r="C425" s="54"/>
      <c r="D425" s="52"/>
      <c r="E425" s="52"/>
      <c r="F425" s="52"/>
      <c r="G425" s="68"/>
      <c r="H425" s="68"/>
      <c r="I425" s="42"/>
      <c r="J425" s="53"/>
      <c r="K425" s="53"/>
      <c r="L425" s="54"/>
      <c r="M425" s="53"/>
      <c r="N425" s="42"/>
      <c r="O425" s="42"/>
      <c r="P425" s="73"/>
      <c r="Q425" s="73"/>
      <c r="R425" s="42"/>
      <c r="S425" s="53"/>
      <c r="T425" s="54"/>
      <c r="U425" s="52"/>
      <c r="V425" s="52"/>
      <c r="W425" s="52"/>
      <c r="X425" s="52"/>
      <c r="Y425" s="52"/>
    </row>
    <row r="426" spans="3:25" ht="15.75" customHeight="1">
      <c r="C426" s="54"/>
      <c r="D426" s="52"/>
      <c r="E426" s="52"/>
      <c r="F426" s="52"/>
      <c r="G426" s="68"/>
      <c r="H426" s="68"/>
      <c r="I426" s="42"/>
      <c r="J426" s="53"/>
      <c r="K426" s="53"/>
      <c r="L426" s="54"/>
      <c r="M426" s="53"/>
      <c r="N426" s="42"/>
      <c r="O426" s="42"/>
      <c r="P426" s="73"/>
      <c r="Q426" s="73"/>
      <c r="R426" s="42"/>
      <c r="S426" s="53"/>
      <c r="T426" s="54"/>
      <c r="U426" s="52"/>
      <c r="V426" s="52"/>
      <c r="W426" s="52"/>
      <c r="X426" s="52"/>
      <c r="Y426" s="52"/>
    </row>
    <row r="427" spans="3:25" ht="15.75" customHeight="1">
      <c r="C427" s="54"/>
      <c r="D427" s="52"/>
      <c r="E427" s="52"/>
      <c r="F427" s="52"/>
      <c r="G427" s="68"/>
      <c r="H427" s="68"/>
      <c r="I427" s="42"/>
      <c r="J427" s="53"/>
      <c r="K427" s="53"/>
      <c r="L427" s="54"/>
      <c r="M427" s="53"/>
      <c r="N427" s="42"/>
      <c r="O427" s="42"/>
      <c r="P427" s="73"/>
      <c r="Q427" s="73"/>
      <c r="R427" s="42"/>
      <c r="S427" s="53"/>
      <c r="T427" s="54"/>
      <c r="U427" s="52"/>
      <c r="V427" s="52"/>
      <c r="W427" s="52"/>
      <c r="X427" s="52"/>
      <c r="Y427" s="52"/>
    </row>
    <row r="428" spans="3:25" ht="15.75" customHeight="1">
      <c r="C428" s="54"/>
      <c r="D428" s="52"/>
      <c r="E428" s="52"/>
      <c r="F428" s="52"/>
      <c r="G428" s="68"/>
      <c r="H428" s="68"/>
      <c r="I428" s="42"/>
      <c r="J428" s="53"/>
      <c r="K428" s="53"/>
      <c r="L428" s="54"/>
      <c r="M428" s="53"/>
      <c r="N428" s="42"/>
      <c r="O428" s="42"/>
      <c r="P428" s="73"/>
      <c r="Q428" s="73"/>
      <c r="R428" s="42"/>
      <c r="S428" s="53"/>
      <c r="T428" s="54"/>
      <c r="U428" s="52"/>
      <c r="V428" s="52"/>
      <c r="W428" s="52"/>
      <c r="X428" s="52"/>
      <c r="Y428" s="52"/>
    </row>
    <row r="429" spans="3:25" ht="15.75" customHeight="1">
      <c r="C429" s="54"/>
      <c r="D429" s="52"/>
      <c r="E429" s="52"/>
      <c r="F429" s="52"/>
      <c r="G429" s="68"/>
      <c r="H429" s="68"/>
      <c r="I429" s="42"/>
      <c r="J429" s="53"/>
      <c r="K429" s="53"/>
      <c r="L429" s="54"/>
      <c r="M429" s="53"/>
      <c r="N429" s="42"/>
      <c r="O429" s="42"/>
      <c r="P429" s="73"/>
      <c r="Q429" s="73"/>
      <c r="R429" s="42"/>
      <c r="S429" s="53"/>
      <c r="T429" s="54"/>
      <c r="U429" s="52"/>
      <c r="V429" s="52"/>
      <c r="W429" s="52"/>
      <c r="X429" s="52"/>
      <c r="Y429" s="52"/>
    </row>
    <row r="430" spans="3:25" ht="15.75" customHeight="1">
      <c r="C430" s="54"/>
      <c r="D430" s="52"/>
      <c r="E430" s="52"/>
      <c r="F430" s="52"/>
      <c r="G430" s="68"/>
      <c r="H430" s="68"/>
      <c r="I430" s="42"/>
      <c r="J430" s="53"/>
      <c r="K430" s="53"/>
      <c r="L430" s="54"/>
      <c r="M430" s="53"/>
      <c r="N430" s="42"/>
      <c r="O430" s="42"/>
      <c r="P430" s="73"/>
      <c r="Q430" s="73"/>
      <c r="R430" s="42"/>
      <c r="S430" s="53"/>
      <c r="T430" s="54"/>
      <c r="U430" s="52"/>
      <c r="V430" s="52"/>
      <c r="W430" s="52"/>
      <c r="X430" s="52"/>
      <c r="Y430" s="52"/>
    </row>
    <row r="431" spans="3:25" ht="15.75" customHeight="1">
      <c r="C431" s="54"/>
      <c r="D431" s="52"/>
      <c r="E431" s="52"/>
      <c r="F431" s="52"/>
      <c r="G431" s="68"/>
      <c r="H431" s="68"/>
      <c r="I431" s="42"/>
      <c r="J431" s="53"/>
      <c r="K431" s="53"/>
      <c r="L431" s="54"/>
      <c r="M431" s="53"/>
      <c r="N431" s="42"/>
      <c r="O431" s="42"/>
      <c r="P431" s="73"/>
      <c r="Q431" s="73"/>
      <c r="R431" s="42"/>
      <c r="S431" s="53"/>
      <c r="T431" s="54"/>
      <c r="U431" s="52"/>
      <c r="V431" s="52"/>
      <c r="W431" s="52"/>
      <c r="X431" s="52"/>
      <c r="Y431" s="52"/>
    </row>
    <row r="432" spans="3:25" ht="15.75" customHeight="1">
      <c r="C432" s="54"/>
      <c r="D432" s="52"/>
      <c r="E432" s="52"/>
      <c r="F432" s="52"/>
      <c r="G432" s="68"/>
      <c r="H432" s="68"/>
      <c r="I432" s="42"/>
      <c r="J432" s="53"/>
      <c r="K432" s="53"/>
      <c r="L432" s="54"/>
      <c r="M432" s="53"/>
      <c r="N432" s="42"/>
      <c r="O432" s="42"/>
      <c r="P432" s="73"/>
      <c r="Q432" s="73"/>
      <c r="R432" s="42"/>
      <c r="S432" s="53"/>
      <c r="T432" s="54"/>
      <c r="U432" s="52"/>
      <c r="V432" s="52"/>
      <c r="W432" s="52"/>
      <c r="X432" s="52"/>
      <c r="Y432" s="52"/>
    </row>
    <row r="433" spans="3:25" ht="15.75" customHeight="1">
      <c r="C433" s="54"/>
      <c r="D433" s="52"/>
      <c r="E433" s="52"/>
      <c r="F433" s="52"/>
      <c r="G433" s="68"/>
      <c r="H433" s="68"/>
      <c r="I433" s="42"/>
      <c r="J433" s="53"/>
      <c r="K433" s="53"/>
      <c r="L433" s="54"/>
      <c r="M433" s="53"/>
      <c r="N433" s="42"/>
      <c r="O433" s="42"/>
      <c r="P433" s="73"/>
      <c r="Q433" s="73"/>
      <c r="R433" s="42"/>
      <c r="S433" s="53"/>
      <c r="T433" s="54"/>
      <c r="U433" s="52"/>
      <c r="V433" s="52"/>
      <c r="W433" s="52"/>
      <c r="X433" s="52"/>
      <c r="Y433" s="52"/>
    </row>
    <row r="434" spans="3:25" ht="15.75" customHeight="1">
      <c r="C434" s="54"/>
      <c r="D434" s="52"/>
      <c r="E434" s="52"/>
      <c r="F434" s="52"/>
      <c r="G434" s="68"/>
      <c r="H434" s="68"/>
      <c r="I434" s="42"/>
      <c r="J434" s="53"/>
      <c r="K434" s="53"/>
      <c r="L434" s="54"/>
      <c r="M434" s="53"/>
      <c r="N434" s="42"/>
      <c r="O434" s="42"/>
      <c r="P434" s="73"/>
      <c r="Q434" s="73"/>
      <c r="R434" s="42"/>
      <c r="S434" s="53"/>
      <c r="T434" s="54"/>
      <c r="U434" s="52"/>
      <c r="V434" s="52"/>
      <c r="W434" s="52"/>
      <c r="X434" s="52"/>
      <c r="Y434" s="52"/>
    </row>
    <row r="435" spans="3:25" ht="15.75" customHeight="1">
      <c r="C435" s="54"/>
      <c r="D435" s="52"/>
      <c r="E435" s="52"/>
      <c r="F435" s="52"/>
      <c r="G435" s="68"/>
      <c r="H435" s="68"/>
      <c r="I435" s="42"/>
      <c r="J435" s="53"/>
      <c r="K435" s="53"/>
      <c r="L435" s="54"/>
      <c r="M435" s="53"/>
      <c r="N435" s="42"/>
      <c r="O435" s="42"/>
      <c r="P435" s="73"/>
      <c r="Q435" s="73"/>
      <c r="R435" s="42"/>
      <c r="S435" s="53"/>
      <c r="T435" s="54"/>
      <c r="U435" s="52"/>
      <c r="V435" s="52"/>
      <c r="W435" s="52"/>
      <c r="X435" s="52"/>
      <c r="Y435" s="52"/>
    </row>
    <row r="436" spans="3:25" ht="15.75" customHeight="1">
      <c r="C436" s="54"/>
      <c r="D436" s="52"/>
      <c r="E436" s="52"/>
      <c r="F436" s="52"/>
      <c r="G436" s="68"/>
      <c r="H436" s="68"/>
      <c r="I436" s="42"/>
      <c r="J436" s="53"/>
      <c r="K436" s="53"/>
      <c r="L436" s="54"/>
      <c r="M436" s="53"/>
      <c r="N436" s="42"/>
      <c r="O436" s="42"/>
      <c r="P436" s="73"/>
      <c r="Q436" s="73"/>
      <c r="R436" s="42"/>
      <c r="S436" s="53"/>
      <c r="T436" s="54"/>
      <c r="U436" s="52"/>
      <c r="V436" s="52"/>
      <c r="W436" s="52"/>
      <c r="X436" s="52"/>
      <c r="Y436" s="52"/>
    </row>
    <row r="437" spans="3:25" ht="15.75" customHeight="1">
      <c r="C437" s="54"/>
      <c r="D437" s="52"/>
      <c r="E437" s="52"/>
      <c r="F437" s="52"/>
      <c r="G437" s="68"/>
      <c r="H437" s="68"/>
      <c r="I437" s="42"/>
      <c r="J437" s="53"/>
      <c r="K437" s="53"/>
      <c r="L437" s="54"/>
      <c r="M437" s="53"/>
      <c r="N437" s="42"/>
      <c r="O437" s="42"/>
      <c r="P437" s="73"/>
      <c r="Q437" s="73"/>
      <c r="R437" s="42"/>
      <c r="S437" s="53"/>
      <c r="T437" s="54"/>
      <c r="U437" s="52"/>
      <c r="V437" s="52"/>
      <c r="W437" s="52"/>
      <c r="X437" s="52"/>
      <c r="Y437" s="52"/>
    </row>
    <row r="438" spans="3:25" ht="15.75" customHeight="1">
      <c r="C438" s="54"/>
      <c r="D438" s="52"/>
      <c r="E438" s="52"/>
      <c r="F438" s="52"/>
      <c r="G438" s="68"/>
      <c r="H438" s="68"/>
      <c r="I438" s="42"/>
      <c r="J438" s="53"/>
      <c r="K438" s="53"/>
      <c r="L438" s="54"/>
      <c r="M438" s="53"/>
      <c r="N438" s="42"/>
      <c r="O438" s="42"/>
      <c r="P438" s="73"/>
      <c r="Q438" s="73"/>
      <c r="R438" s="42"/>
      <c r="S438" s="53"/>
      <c r="T438" s="54"/>
      <c r="U438" s="52"/>
      <c r="V438" s="52"/>
      <c r="W438" s="52"/>
      <c r="X438" s="52"/>
      <c r="Y438" s="52"/>
    </row>
    <row r="439" spans="3:25" ht="15.75" customHeight="1">
      <c r="C439" s="54"/>
      <c r="D439" s="52"/>
      <c r="E439" s="52"/>
      <c r="F439" s="52"/>
      <c r="G439" s="68"/>
      <c r="H439" s="68"/>
      <c r="I439" s="42"/>
      <c r="J439" s="53"/>
      <c r="K439" s="53"/>
      <c r="L439" s="54"/>
      <c r="M439" s="53"/>
      <c r="N439" s="42"/>
      <c r="O439" s="42"/>
      <c r="P439" s="73"/>
      <c r="Q439" s="73"/>
      <c r="R439" s="42"/>
      <c r="S439" s="53"/>
      <c r="T439" s="54"/>
      <c r="U439" s="52"/>
      <c r="V439" s="52"/>
      <c r="W439" s="52"/>
      <c r="X439" s="52"/>
      <c r="Y439" s="52"/>
    </row>
    <row r="440" spans="3:25" ht="15.75" customHeight="1">
      <c r="C440" s="54"/>
      <c r="D440" s="52"/>
      <c r="E440" s="52"/>
      <c r="F440" s="52"/>
      <c r="G440" s="68"/>
      <c r="H440" s="68"/>
      <c r="I440" s="42"/>
      <c r="J440" s="53"/>
      <c r="K440" s="53"/>
      <c r="L440" s="54"/>
      <c r="M440" s="53"/>
      <c r="N440" s="42"/>
      <c r="O440" s="42"/>
      <c r="P440" s="73"/>
      <c r="Q440" s="73"/>
      <c r="R440" s="42"/>
      <c r="S440" s="53"/>
      <c r="T440" s="54"/>
      <c r="U440" s="52"/>
      <c r="V440" s="52"/>
      <c r="W440" s="52"/>
      <c r="X440" s="52"/>
      <c r="Y440" s="52"/>
    </row>
    <row r="441" spans="3:25" ht="15.75" customHeight="1">
      <c r="C441" s="54"/>
      <c r="D441" s="52"/>
      <c r="E441" s="52"/>
      <c r="F441" s="52"/>
      <c r="G441" s="68"/>
      <c r="H441" s="68"/>
      <c r="I441" s="42"/>
      <c r="J441" s="53"/>
      <c r="K441" s="53"/>
      <c r="L441" s="54"/>
      <c r="M441" s="53"/>
      <c r="N441" s="42"/>
      <c r="O441" s="42"/>
      <c r="P441" s="73"/>
      <c r="Q441" s="73"/>
      <c r="R441" s="42"/>
      <c r="S441" s="53"/>
      <c r="T441" s="54"/>
      <c r="U441" s="52"/>
      <c r="V441" s="52"/>
      <c r="W441" s="52"/>
      <c r="X441" s="52"/>
      <c r="Y441" s="52"/>
    </row>
    <row r="442" spans="3:25" ht="15.75" customHeight="1">
      <c r="C442" s="54"/>
      <c r="D442" s="52"/>
      <c r="E442" s="52"/>
      <c r="F442" s="52"/>
      <c r="G442" s="68"/>
      <c r="H442" s="68"/>
      <c r="I442" s="42"/>
      <c r="J442" s="53"/>
      <c r="K442" s="53"/>
      <c r="L442" s="54"/>
      <c r="M442" s="53"/>
      <c r="N442" s="42"/>
      <c r="O442" s="42"/>
      <c r="P442" s="73"/>
      <c r="Q442" s="73"/>
      <c r="R442" s="42"/>
      <c r="S442" s="53"/>
      <c r="T442" s="54"/>
      <c r="U442" s="52"/>
      <c r="V442" s="52"/>
      <c r="W442" s="52"/>
      <c r="X442" s="52"/>
      <c r="Y442" s="52"/>
    </row>
    <row r="443" spans="3:25" ht="15.75" customHeight="1">
      <c r="C443" s="54"/>
      <c r="D443" s="52"/>
      <c r="E443" s="52"/>
      <c r="F443" s="52"/>
      <c r="G443" s="68"/>
      <c r="H443" s="68"/>
      <c r="I443" s="42"/>
      <c r="J443" s="53"/>
      <c r="K443" s="53"/>
      <c r="L443" s="54"/>
      <c r="M443" s="53"/>
      <c r="N443" s="42"/>
      <c r="O443" s="42"/>
      <c r="P443" s="73"/>
      <c r="Q443" s="73"/>
      <c r="R443" s="42"/>
      <c r="S443" s="53"/>
      <c r="T443" s="54"/>
      <c r="U443" s="52"/>
      <c r="V443" s="52"/>
      <c r="W443" s="52"/>
      <c r="X443" s="52"/>
      <c r="Y443" s="52"/>
    </row>
    <row r="444" spans="3:25" ht="15.75" customHeight="1">
      <c r="C444" s="54"/>
      <c r="D444" s="52"/>
      <c r="E444" s="52"/>
      <c r="F444" s="52"/>
      <c r="G444" s="68"/>
      <c r="H444" s="68"/>
      <c r="I444" s="42"/>
      <c r="J444" s="53"/>
      <c r="K444" s="53"/>
      <c r="L444" s="54"/>
      <c r="M444" s="53"/>
      <c r="N444" s="42"/>
      <c r="O444" s="42"/>
      <c r="P444" s="73"/>
      <c r="Q444" s="73"/>
      <c r="R444" s="42"/>
      <c r="S444" s="53"/>
      <c r="T444" s="54"/>
      <c r="U444" s="52"/>
      <c r="V444" s="52"/>
      <c r="W444" s="52"/>
      <c r="X444" s="52"/>
      <c r="Y444" s="52"/>
    </row>
    <row r="445" spans="3:25" ht="15.75" customHeight="1">
      <c r="C445" s="54"/>
      <c r="D445" s="52"/>
      <c r="E445" s="52"/>
      <c r="F445" s="52"/>
      <c r="G445" s="68"/>
      <c r="H445" s="68"/>
      <c r="I445" s="42"/>
      <c r="J445" s="53"/>
      <c r="K445" s="53"/>
      <c r="L445" s="54"/>
      <c r="M445" s="53"/>
      <c r="N445" s="42"/>
      <c r="O445" s="42"/>
      <c r="P445" s="73"/>
      <c r="Q445" s="73"/>
      <c r="R445" s="42"/>
      <c r="S445" s="53"/>
      <c r="T445" s="54"/>
      <c r="U445" s="52"/>
      <c r="V445" s="52"/>
      <c r="W445" s="52"/>
      <c r="X445" s="52"/>
      <c r="Y445" s="52"/>
    </row>
    <row r="446" spans="3:25" ht="15.75" customHeight="1">
      <c r="C446" s="54"/>
      <c r="D446" s="52"/>
      <c r="E446" s="52"/>
      <c r="F446" s="52"/>
      <c r="G446" s="68"/>
      <c r="H446" s="68"/>
      <c r="I446" s="42"/>
      <c r="J446" s="53"/>
      <c r="K446" s="53"/>
      <c r="L446" s="54"/>
      <c r="M446" s="53"/>
      <c r="N446" s="42"/>
      <c r="O446" s="42"/>
      <c r="P446" s="73"/>
      <c r="Q446" s="73"/>
      <c r="R446" s="42"/>
      <c r="S446" s="53"/>
      <c r="T446" s="54"/>
      <c r="U446" s="52"/>
      <c r="V446" s="52"/>
      <c r="W446" s="52"/>
      <c r="X446" s="52"/>
      <c r="Y446" s="52"/>
    </row>
    <row r="447" spans="3:25" ht="15.75" customHeight="1">
      <c r="C447" s="54"/>
      <c r="D447" s="52"/>
      <c r="E447" s="52"/>
      <c r="F447" s="52"/>
      <c r="G447" s="68"/>
      <c r="H447" s="68"/>
      <c r="I447" s="42"/>
      <c r="J447" s="53"/>
      <c r="K447" s="53"/>
      <c r="L447" s="54"/>
      <c r="M447" s="53"/>
      <c r="N447" s="42"/>
      <c r="O447" s="42"/>
      <c r="P447" s="73"/>
      <c r="Q447" s="73"/>
      <c r="R447" s="42"/>
      <c r="S447" s="53"/>
      <c r="T447" s="54"/>
      <c r="U447" s="52"/>
      <c r="V447" s="52"/>
      <c r="W447" s="52"/>
      <c r="X447" s="52"/>
      <c r="Y447" s="52"/>
    </row>
    <row r="448" spans="3:25" ht="15.75" customHeight="1">
      <c r="C448" s="54"/>
      <c r="D448" s="52"/>
      <c r="E448" s="52"/>
      <c r="F448" s="52"/>
      <c r="G448" s="68"/>
      <c r="H448" s="68"/>
      <c r="I448" s="42"/>
      <c r="J448" s="53"/>
      <c r="K448" s="53"/>
      <c r="L448" s="54"/>
      <c r="M448" s="53"/>
      <c r="N448" s="42"/>
      <c r="O448" s="42"/>
      <c r="P448" s="73"/>
      <c r="Q448" s="73"/>
      <c r="R448" s="42"/>
      <c r="S448" s="53"/>
      <c r="T448" s="54"/>
      <c r="U448" s="52"/>
      <c r="V448" s="52"/>
      <c r="W448" s="52"/>
      <c r="X448" s="52"/>
      <c r="Y448" s="52"/>
    </row>
    <row r="449" spans="3:25" ht="15.75" customHeight="1">
      <c r="C449" s="54"/>
      <c r="D449" s="52"/>
      <c r="E449" s="52"/>
      <c r="F449" s="52"/>
      <c r="G449" s="68"/>
      <c r="H449" s="68"/>
      <c r="I449" s="42"/>
      <c r="J449" s="53"/>
      <c r="K449" s="53"/>
      <c r="L449" s="54"/>
      <c r="M449" s="53"/>
      <c r="N449" s="42"/>
      <c r="O449" s="42"/>
      <c r="P449" s="73"/>
      <c r="Q449" s="73"/>
      <c r="R449" s="42"/>
      <c r="S449" s="53"/>
      <c r="T449" s="54"/>
      <c r="U449" s="52"/>
      <c r="V449" s="52"/>
      <c r="W449" s="52"/>
      <c r="X449" s="52"/>
      <c r="Y449" s="52"/>
    </row>
    <row r="450" spans="3:25" ht="15.75" customHeight="1">
      <c r="C450" s="54"/>
      <c r="D450" s="52"/>
      <c r="E450" s="52"/>
      <c r="F450" s="52"/>
      <c r="G450" s="68"/>
      <c r="H450" s="68"/>
      <c r="I450" s="42"/>
      <c r="J450" s="53"/>
      <c r="K450" s="53"/>
      <c r="L450" s="54"/>
      <c r="M450" s="53"/>
      <c r="N450" s="42"/>
      <c r="O450" s="42"/>
      <c r="P450" s="73"/>
      <c r="Q450" s="73"/>
      <c r="R450" s="42"/>
      <c r="S450" s="53"/>
      <c r="T450" s="54"/>
      <c r="U450" s="52"/>
      <c r="V450" s="52"/>
      <c r="W450" s="52"/>
      <c r="X450" s="52"/>
      <c r="Y450" s="52"/>
    </row>
    <row r="451" spans="3:25" ht="15.75" customHeight="1">
      <c r="C451" s="54"/>
      <c r="D451" s="52"/>
      <c r="E451" s="52"/>
      <c r="F451" s="52"/>
      <c r="G451" s="68"/>
      <c r="H451" s="68"/>
      <c r="I451" s="42"/>
      <c r="J451" s="53"/>
      <c r="K451" s="53"/>
      <c r="L451" s="54"/>
      <c r="M451" s="53"/>
      <c r="N451" s="42"/>
      <c r="O451" s="42"/>
      <c r="P451" s="73"/>
      <c r="Q451" s="73"/>
      <c r="R451" s="42"/>
      <c r="S451" s="53"/>
      <c r="T451" s="54"/>
      <c r="U451" s="52"/>
      <c r="V451" s="52"/>
      <c r="W451" s="52"/>
      <c r="X451" s="52"/>
      <c r="Y451" s="52"/>
    </row>
    <row r="452" spans="3:25" ht="15.75" customHeight="1">
      <c r="C452" s="54"/>
      <c r="D452" s="52"/>
      <c r="E452" s="52"/>
      <c r="F452" s="52"/>
      <c r="G452" s="68"/>
      <c r="H452" s="68"/>
      <c r="I452" s="42"/>
      <c r="J452" s="53"/>
      <c r="K452" s="53"/>
      <c r="L452" s="54"/>
      <c r="M452" s="53"/>
      <c r="N452" s="42"/>
      <c r="O452" s="42"/>
      <c r="P452" s="73"/>
      <c r="Q452" s="73"/>
      <c r="R452" s="42"/>
      <c r="S452" s="53"/>
      <c r="T452" s="54"/>
      <c r="U452" s="52"/>
      <c r="V452" s="52"/>
      <c r="W452" s="52"/>
      <c r="X452" s="52"/>
      <c r="Y452" s="52"/>
    </row>
    <row r="453" spans="3:25" ht="15.75" customHeight="1">
      <c r="C453" s="54"/>
      <c r="D453" s="52"/>
      <c r="E453" s="52"/>
      <c r="F453" s="52"/>
      <c r="G453" s="68"/>
      <c r="H453" s="68"/>
      <c r="I453" s="42"/>
      <c r="J453" s="53"/>
      <c r="K453" s="53"/>
      <c r="L453" s="54"/>
      <c r="M453" s="53"/>
      <c r="N453" s="42"/>
      <c r="O453" s="42"/>
      <c r="P453" s="73"/>
      <c r="Q453" s="73"/>
      <c r="R453" s="42"/>
      <c r="S453" s="53"/>
      <c r="T453" s="54"/>
      <c r="U453" s="52"/>
      <c r="V453" s="52"/>
      <c r="W453" s="52"/>
      <c r="X453" s="52"/>
      <c r="Y453" s="52"/>
    </row>
    <row r="454" spans="3:25" ht="15.75" customHeight="1">
      <c r="C454" s="54"/>
      <c r="D454" s="52"/>
      <c r="E454" s="52"/>
      <c r="F454" s="52"/>
      <c r="G454" s="68"/>
      <c r="H454" s="68"/>
      <c r="I454" s="42"/>
      <c r="J454" s="53"/>
      <c r="K454" s="53"/>
      <c r="L454" s="54"/>
      <c r="M454" s="53"/>
      <c r="N454" s="42"/>
      <c r="O454" s="42"/>
      <c r="P454" s="73"/>
      <c r="Q454" s="73"/>
      <c r="R454" s="42"/>
      <c r="S454" s="53"/>
      <c r="T454" s="54"/>
      <c r="U454" s="52"/>
      <c r="V454" s="52"/>
      <c r="W454" s="52"/>
      <c r="X454" s="52"/>
      <c r="Y454" s="52"/>
    </row>
    <row r="455" spans="3:25" ht="15.75" customHeight="1">
      <c r="C455" s="54"/>
      <c r="D455" s="52"/>
      <c r="E455" s="52"/>
      <c r="F455" s="52"/>
      <c r="G455" s="68"/>
      <c r="H455" s="68"/>
      <c r="I455" s="42"/>
      <c r="J455" s="53"/>
      <c r="K455" s="53"/>
      <c r="L455" s="54"/>
      <c r="M455" s="53"/>
      <c r="N455" s="42"/>
      <c r="O455" s="42"/>
      <c r="P455" s="73"/>
      <c r="Q455" s="73"/>
      <c r="R455" s="42"/>
      <c r="S455" s="53"/>
      <c r="T455" s="54"/>
      <c r="U455" s="52"/>
      <c r="V455" s="52"/>
      <c r="W455" s="52"/>
      <c r="X455" s="52"/>
      <c r="Y455" s="52"/>
    </row>
    <row r="456" spans="3:25" ht="15.75" customHeight="1">
      <c r="C456" s="54"/>
      <c r="D456" s="52"/>
      <c r="E456" s="52"/>
      <c r="F456" s="52"/>
      <c r="G456" s="68"/>
      <c r="H456" s="68"/>
      <c r="I456" s="42"/>
      <c r="J456" s="53"/>
      <c r="K456" s="53"/>
      <c r="L456" s="54"/>
      <c r="M456" s="53"/>
      <c r="N456" s="42"/>
      <c r="O456" s="42"/>
      <c r="P456" s="73"/>
      <c r="Q456" s="73"/>
      <c r="R456" s="42"/>
      <c r="S456" s="53"/>
      <c r="T456" s="54"/>
      <c r="U456" s="52"/>
      <c r="V456" s="52"/>
      <c r="W456" s="52"/>
      <c r="X456" s="52"/>
      <c r="Y456" s="52"/>
    </row>
    <row r="457" spans="3:25" ht="15.75" customHeight="1">
      <c r="C457" s="54"/>
      <c r="D457" s="52"/>
      <c r="E457" s="52"/>
      <c r="F457" s="52"/>
      <c r="G457" s="68"/>
      <c r="H457" s="68"/>
      <c r="I457" s="42"/>
      <c r="J457" s="53"/>
      <c r="K457" s="53"/>
      <c r="L457" s="54"/>
      <c r="M457" s="53"/>
      <c r="N457" s="42"/>
      <c r="O457" s="42"/>
      <c r="P457" s="73"/>
      <c r="Q457" s="73"/>
      <c r="R457" s="42"/>
      <c r="S457" s="53"/>
      <c r="T457" s="54"/>
      <c r="U457" s="52"/>
      <c r="V457" s="52"/>
      <c r="W457" s="52"/>
      <c r="X457" s="52"/>
      <c r="Y457" s="52"/>
    </row>
    <row r="458" spans="3:25" ht="15.75" customHeight="1">
      <c r="C458" s="54"/>
      <c r="D458" s="52"/>
      <c r="E458" s="52"/>
      <c r="F458" s="52"/>
      <c r="G458" s="68"/>
      <c r="H458" s="68"/>
      <c r="I458" s="42"/>
      <c r="J458" s="53"/>
      <c r="K458" s="53"/>
      <c r="L458" s="54"/>
      <c r="M458" s="53"/>
      <c r="N458" s="42"/>
      <c r="O458" s="42"/>
      <c r="P458" s="73"/>
      <c r="Q458" s="73"/>
      <c r="R458" s="42"/>
      <c r="S458" s="53"/>
      <c r="T458" s="54"/>
      <c r="U458" s="52"/>
      <c r="V458" s="52"/>
      <c r="W458" s="52"/>
      <c r="X458" s="52"/>
      <c r="Y458" s="52"/>
    </row>
    <row r="459" spans="3:25" ht="15.75" customHeight="1">
      <c r="C459" s="54"/>
      <c r="D459" s="52"/>
      <c r="E459" s="52"/>
      <c r="F459" s="52"/>
      <c r="G459" s="68"/>
      <c r="H459" s="68"/>
      <c r="I459" s="42"/>
      <c r="J459" s="53"/>
      <c r="K459" s="53"/>
      <c r="L459" s="54"/>
      <c r="M459" s="53"/>
      <c r="N459" s="42"/>
      <c r="O459" s="42"/>
      <c r="P459" s="73"/>
      <c r="Q459" s="73"/>
      <c r="R459" s="42"/>
      <c r="S459" s="53"/>
      <c r="T459" s="54"/>
      <c r="U459" s="52"/>
      <c r="V459" s="52"/>
      <c r="W459" s="52"/>
      <c r="X459" s="52"/>
      <c r="Y459" s="52"/>
    </row>
    <row r="460" spans="3:25" ht="15.75" customHeight="1">
      <c r="C460" s="54"/>
      <c r="D460" s="52"/>
      <c r="E460" s="52"/>
      <c r="F460" s="52"/>
      <c r="G460" s="68"/>
      <c r="H460" s="68"/>
      <c r="I460" s="42"/>
      <c r="J460" s="53"/>
      <c r="K460" s="53"/>
      <c r="L460" s="54"/>
      <c r="M460" s="53"/>
      <c r="N460" s="42"/>
      <c r="O460" s="42"/>
      <c r="P460" s="73"/>
      <c r="Q460" s="73"/>
      <c r="R460" s="42"/>
      <c r="S460" s="53"/>
      <c r="T460" s="54"/>
      <c r="U460" s="52"/>
      <c r="V460" s="52"/>
      <c r="W460" s="52"/>
      <c r="X460" s="52"/>
      <c r="Y460" s="52"/>
    </row>
    <row r="461" spans="3:25" ht="15.75" customHeight="1">
      <c r="C461" s="54"/>
      <c r="D461" s="52"/>
      <c r="E461" s="52"/>
      <c r="F461" s="52"/>
      <c r="G461" s="68"/>
      <c r="H461" s="68"/>
      <c r="I461" s="42"/>
      <c r="J461" s="53"/>
      <c r="K461" s="53"/>
      <c r="L461" s="54"/>
      <c r="M461" s="53"/>
      <c r="N461" s="42"/>
      <c r="O461" s="42"/>
      <c r="P461" s="73"/>
      <c r="Q461" s="73"/>
      <c r="R461" s="42"/>
      <c r="S461" s="53"/>
      <c r="T461" s="54"/>
      <c r="U461" s="52"/>
      <c r="V461" s="52"/>
      <c r="W461" s="52"/>
      <c r="X461" s="52"/>
      <c r="Y461" s="52"/>
    </row>
    <row r="462" spans="3:25" ht="15.75" customHeight="1">
      <c r="C462" s="54"/>
      <c r="D462" s="52"/>
      <c r="E462" s="52"/>
      <c r="F462" s="52"/>
      <c r="G462" s="68"/>
      <c r="H462" s="68"/>
      <c r="I462" s="42"/>
      <c r="J462" s="53"/>
      <c r="K462" s="53"/>
      <c r="L462" s="54"/>
      <c r="M462" s="53"/>
      <c r="N462" s="42"/>
      <c r="O462" s="42"/>
      <c r="P462" s="73"/>
      <c r="Q462" s="73"/>
      <c r="R462" s="42"/>
      <c r="S462" s="53"/>
      <c r="T462" s="54"/>
      <c r="U462" s="52"/>
      <c r="V462" s="52"/>
      <c r="W462" s="52"/>
      <c r="X462" s="52"/>
      <c r="Y462" s="52"/>
    </row>
    <row r="463" spans="3:25" ht="15.75" customHeight="1">
      <c r="C463" s="54"/>
      <c r="D463" s="52"/>
      <c r="E463" s="52"/>
      <c r="F463" s="52"/>
      <c r="G463" s="68"/>
      <c r="H463" s="68"/>
      <c r="I463" s="42"/>
      <c r="J463" s="53"/>
      <c r="K463" s="53"/>
      <c r="L463" s="54"/>
      <c r="M463" s="53"/>
      <c r="N463" s="42"/>
      <c r="O463" s="42"/>
      <c r="P463" s="73"/>
      <c r="Q463" s="73"/>
      <c r="R463" s="42"/>
      <c r="S463" s="53"/>
      <c r="T463" s="54"/>
      <c r="U463" s="52"/>
      <c r="V463" s="52"/>
      <c r="W463" s="52"/>
      <c r="X463" s="52"/>
      <c r="Y463" s="52"/>
    </row>
    <row r="464" spans="3:25" ht="15.75" customHeight="1">
      <c r="C464" s="54"/>
      <c r="D464" s="52"/>
      <c r="E464" s="52"/>
      <c r="F464" s="52"/>
      <c r="G464" s="68"/>
      <c r="H464" s="68"/>
      <c r="I464" s="42"/>
      <c r="J464" s="53"/>
      <c r="K464" s="53"/>
      <c r="L464" s="54"/>
      <c r="M464" s="53"/>
      <c r="N464" s="42"/>
      <c r="O464" s="42"/>
      <c r="P464" s="73"/>
      <c r="Q464" s="73"/>
      <c r="R464" s="42"/>
      <c r="S464" s="53"/>
      <c r="T464" s="54"/>
      <c r="U464" s="52"/>
      <c r="V464" s="52"/>
      <c r="W464" s="52"/>
      <c r="X464" s="52"/>
      <c r="Y464" s="52"/>
    </row>
    <row r="465" spans="3:25" ht="15.75" customHeight="1">
      <c r="C465" s="54"/>
      <c r="D465" s="52"/>
      <c r="E465" s="52"/>
      <c r="F465" s="52"/>
      <c r="G465" s="68"/>
      <c r="H465" s="68"/>
      <c r="I465" s="42"/>
      <c r="J465" s="53"/>
      <c r="K465" s="53"/>
      <c r="L465" s="54"/>
      <c r="M465" s="53"/>
      <c r="N465" s="42"/>
      <c r="O465" s="42"/>
      <c r="P465" s="73"/>
      <c r="Q465" s="73"/>
      <c r="R465" s="42"/>
      <c r="S465" s="53"/>
      <c r="T465" s="54"/>
      <c r="U465" s="52"/>
      <c r="V465" s="52"/>
      <c r="W465" s="52"/>
      <c r="X465" s="52"/>
      <c r="Y465" s="52"/>
    </row>
    <row r="466" spans="3:25" ht="15.75" customHeight="1">
      <c r="C466" s="54"/>
      <c r="D466" s="52"/>
      <c r="E466" s="52"/>
      <c r="F466" s="52"/>
      <c r="G466" s="68"/>
      <c r="H466" s="68"/>
      <c r="I466" s="42"/>
      <c r="J466" s="53"/>
      <c r="K466" s="53"/>
      <c r="L466" s="54"/>
      <c r="M466" s="53"/>
      <c r="N466" s="42"/>
      <c r="O466" s="42"/>
      <c r="P466" s="73"/>
      <c r="Q466" s="73"/>
      <c r="R466" s="42"/>
      <c r="S466" s="53"/>
      <c r="T466" s="54"/>
      <c r="U466" s="52"/>
      <c r="V466" s="52"/>
      <c r="W466" s="52"/>
      <c r="X466" s="52"/>
      <c r="Y466" s="52"/>
    </row>
    <row r="467" spans="3:25" ht="15.75" customHeight="1">
      <c r="C467" s="54"/>
      <c r="D467" s="52"/>
      <c r="E467" s="52"/>
      <c r="F467" s="52"/>
      <c r="G467" s="68"/>
      <c r="H467" s="68"/>
      <c r="I467" s="42"/>
      <c r="J467" s="53"/>
      <c r="K467" s="53"/>
      <c r="L467" s="54"/>
      <c r="M467" s="53"/>
      <c r="N467" s="42"/>
      <c r="O467" s="42"/>
      <c r="P467" s="73"/>
      <c r="Q467" s="73"/>
      <c r="R467" s="42"/>
      <c r="S467" s="53"/>
      <c r="T467" s="54"/>
      <c r="U467" s="52"/>
      <c r="V467" s="52"/>
      <c r="W467" s="52"/>
      <c r="X467" s="52"/>
      <c r="Y467" s="52"/>
    </row>
    <row r="468" spans="3:25" ht="15.75" customHeight="1">
      <c r="C468" s="54"/>
      <c r="D468" s="52"/>
      <c r="E468" s="52"/>
      <c r="F468" s="52"/>
      <c r="G468" s="68"/>
      <c r="H468" s="68"/>
      <c r="I468" s="42"/>
      <c r="J468" s="53"/>
      <c r="K468" s="53"/>
      <c r="L468" s="54"/>
      <c r="M468" s="53"/>
      <c r="N468" s="42"/>
      <c r="O468" s="42"/>
      <c r="P468" s="73"/>
      <c r="Q468" s="73"/>
      <c r="R468" s="42"/>
      <c r="S468" s="53"/>
      <c r="T468" s="54"/>
      <c r="U468" s="52"/>
      <c r="V468" s="52"/>
      <c r="W468" s="52"/>
      <c r="X468" s="52"/>
      <c r="Y468" s="52"/>
    </row>
    <row r="469" spans="3:25" ht="15.75" customHeight="1">
      <c r="C469" s="54"/>
      <c r="D469" s="52"/>
      <c r="E469" s="52"/>
      <c r="F469" s="52"/>
      <c r="G469" s="68"/>
      <c r="H469" s="68"/>
      <c r="I469" s="42"/>
      <c r="J469" s="53"/>
      <c r="K469" s="53"/>
      <c r="L469" s="54"/>
      <c r="M469" s="53"/>
      <c r="N469" s="42"/>
      <c r="O469" s="42"/>
      <c r="P469" s="73"/>
      <c r="Q469" s="73"/>
      <c r="R469" s="42"/>
      <c r="S469" s="53"/>
      <c r="T469" s="54"/>
      <c r="U469" s="52"/>
      <c r="V469" s="52"/>
      <c r="W469" s="52"/>
      <c r="X469" s="52"/>
      <c r="Y469" s="52"/>
    </row>
    <row r="470" spans="3:25" ht="15.75" customHeight="1">
      <c r="C470" s="54"/>
      <c r="D470" s="52"/>
      <c r="E470" s="52"/>
      <c r="F470" s="52"/>
      <c r="G470" s="68"/>
      <c r="H470" s="68"/>
      <c r="I470" s="42"/>
      <c r="J470" s="53"/>
      <c r="K470" s="53"/>
      <c r="L470" s="54"/>
      <c r="M470" s="53"/>
      <c r="N470" s="42"/>
      <c r="O470" s="42"/>
      <c r="P470" s="73"/>
      <c r="Q470" s="73"/>
      <c r="R470" s="42"/>
      <c r="S470" s="53"/>
      <c r="T470" s="54"/>
      <c r="U470" s="52"/>
      <c r="V470" s="52"/>
      <c r="W470" s="52"/>
      <c r="X470" s="52"/>
      <c r="Y470" s="52"/>
    </row>
    <row r="471" spans="3:25" ht="15.75" customHeight="1">
      <c r="C471" s="54"/>
      <c r="D471" s="52"/>
      <c r="E471" s="52"/>
      <c r="F471" s="52"/>
      <c r="G471" s="68"/>
      <c r="H471" s="68"/>
      <c r="I471" s="42"/>
      <c r="J471" s="53"/>
      <c r="K471" s="53"/>
      <c r="L471" s="54"/>
      <c r="M471" s="53"/>
      <c r="N471" s="42"/>
      <c r="O471" s="42"/>
      <c r="P471" s="73"/>
      <c r="Q471" s="73"/>
      <c r="R471" s="42"/>
      <c r="S471" s="53"/>
      <c r="T471" s="54"/>
      <c r="U471" s="52"/>
      <c r="V471" s="52"/>
      <c r="W471" s="52"/>
      <c r="X471" s="52"/>
      <c r="Y471" s="52"/>
    </row>
    <row r="472" spans="3:25" ht="15.75" customHeight="1">
      <c r="C472" s="54"/>
      <c r="D472" s="52"/>
      <c r="E472" s="52"/>
      <c r="F472" s="52"/>
      <c r="G472" s="68"/>
      <c r="H472" s="68"/>
      <c r="I472" s="42"/>
      <c r="J472" s="53"/>
      <c r="K472" s="53"/>
      <c r="L472" s="54"/>
      <c r="M472" s="53"/>
      <c r="N472" s="42"/>
      <c r="O472" s="42"/>
      <c r="P472" s="73"/>
      <c r="Q472" s="73"/>
      <c r="R472" s="42"/>
      <c r="S472" s="53"/>
      <c r="T472" s="54"/>
      <c r="U472" s="52"/>
      <c r="V472" s="52"/>
      <c r="W472" s="52"/>
      <c r="X472" s="52"/>
      <c r="Y472" s="52"/>
    </row>
    <row r="473" spans="3:25" ht="15.75" customHeight="1">
      <c r="C473" s="54"/>
      <c r="D473" s="52"/>
      <c r="E473" s="52"/>
      <c r="F473" s="52"/>
      <c r="G473" s="68"/>
      <c r="H473" s="68"/>
      <c r="I473" s="42"/>
      <c r="J473" s="53"/>
      <c r="K473" s="53"/>
      <c r="L473" s="54"/>
      <c r="M473" s="53"/>
      <c r="N473" s="42"/>
      <c r="O473" s="42"/>
      <c r="P473" s="73"/>
      <c r="Q473" s="73"/>
      <c r="R473" s="42"/>
      <c r="S473" s="53"/>
      <c r="T473" s="54"/>
      <c r="U473" s="52"/>
      <c r="V473" s="52"/>
      <c r="W473" s="52"/>
      <c r="X473" s="52"/>
      <c r="Y473" s="52"/>
    </row>
    <row r="474" spans="3:25" ht="15.75" customHeight="1">
      <c r="C474" s="54"/>
      <c r="D474" s="52"/>
      <c r="E474" s="52"/>
      <c r="F474" s="52"/>
      <c r="G474" s="68"/>
      <c r="H474" s="68"/>
      <c r="I474" s="42"/>
      <c r="J474" s="53"/>
      <c r="K474" s="53"/>
      <c r="L474" s="54"/>
      <c r="M474" s="53"/>
      <c r="N474" s="42"/>
      <c r="O474" s="42"/>
      <c r="P474" s="73"/>
      <c r="Q474" s="73"/>
      <c r="R474" s="42"/>
      <c r="S474" s="53"/>
      <c r="T474" s="54"/>
      <c r="U474" s="52"/>
      <c r="V474" s="52"/>
      <c r="W474" s="52"/>
      <c r="X474" s="52"/>
      <c r="Y474" s="52"/>
    </row>
    <row r="475" spans="3:25" ht="15.75" customHeight="1">
      <c r="C475" s="54"/>
      <c r="D475" s="52"/>
      <c r="E475" s="52"/>
      <c r="F475" s="52"/>
      <c r="G475" s="68"/>
      <c r="H475" s="68"/>
      <c r="I475" s="42"/>
      <c r="J475" s="53"/>
      <c r="K475" s="53"/>
      <c r="L475" s="54"/>
      <c r="M475" s="53"/>
      <c r="N475" s="42"/>
      <c r="O475" s="42"/>
      <c r="P475" s="73"/>
      <c r="Q475" s="73"/>
      <c r="R475" s="42"/>
      <c r="S475" s="53"/>
      <c r="T475" s="54"/>
      <c r="U475" s="52"/>
      <c r="V475" s="52"/>
      <c r="W475" s="52"/>
      <c r="X475" s="52"/>
      <c r="Y475" s="52"/>
    </row>
    <row r="476" spans="3:25" ht="15.75" customHeight="1">
      <c r="C476" s="54"/>
      <c r="D476" s="52"/>
      <c r="E476" s="52"/>
      <c r="F476" s="52"/>
      <c r="G476" s="68"/>
      <c r="H476" s="68"/>
      <c r="I476" s="42"/>
      <c r="J476" s="53"/>
      <c r="K476" s="53"/>
      <c r="L476" s="54"/>
      <c r="M476" s="53"/>
      <c r="N476" s="42"/>
      <c r="O476" s="42"/>
      <c r="P476" s="73"/>
      <c r="Q476" s="73"/>
      <c r="R476" s="42"/>
      <c r="S476" s="53"/>
      <c r="T476" s="54"/>
      <c r="U476" s="52"/>
      <c r="V476" s="52"/>
      <c r="W476" s="52"/>
      <c r="X476" s="52"/>
      <c r="Y476" s="52"/>
    </row>
    <row r="477" spans="3:25" ht="15.75" customHeight="1">
      <c r="C477" s="54"/>
      <c r="D477" s="52"/>
      <c r="E477" s="52"/>
      <c r="F477" s="52"/>
      <c r="G477" s="68"/>
      <c r="H477" s="68"/>
      <c r="I477" s="42"/>
      <c r="J477" s="53"/>
      <c r="K477" s="53"/>
      <c r="L477" s="54"/>
      <c r="M477" s="53"/>
      <c r="N477" s="42"/>
      <c r="O477" s="42"/>
      <c r="P477" s="73"/>
      <c r="Q477" s="73"/>
      <c r="R477" s="42"/>
      <c r="S477" s="53"/>
      <c r="T477" s="54"/>
      <c r="U477" s="52"/>
      <c r="V477" s="52"/>
      <c r="W477" s="52"/>
      <c r="X477" s="52"/>
      <c r="Y477" s="52"/>
    </row>
    <row r="478" spans="3:25" ht="15.75" customHeight="1">
      <c r="C478" s="54"/>
      <c r="D478" s="52"/>
      <c r="E478" s="52"/>
      <c r="F478" s="52"/>
      <c r="G478" s="68"/>
      <c r="H478" s="68"/>
      <c r="I478" s="42"/>
      <c r="J478" s="53"/>
      <c r="K478" s="53"/>
      <c r="L478" s="54"/>
      <c r="M478" s="53"/>
      <c r="N478" s="42"/>
      <c r="O478" s="42"/>
      <c r="P478" s="73"/>
      <c r="Q478" s="73"/>
      <c r="R478" s="42"/>
      <c r="S478" s="53"/>
      <c r="T478" s="54"/>
      <c r="U478" s="52"/>
      <c r="V478" s="52"/>
      <c r="W478" s="52"/>
      <c r="X478" s="52"/>
      <c r="Y478" s="52"/>
    </row>
    <row r="479" spans="3:25" ht="15.75" customHeight="1">
      <c r="C479" s="54"/>
      <c r="D479" s="52"/>
      <c r="E479" s="52"/>
      <c r="F479" s="52"/>
      <c r="G479" s="68"/>
      <c r="H479" s="68"/>
      <c r="I479" s="42"/>
      <c r="J479" s="53"/>
      <c r="K479" s="53"/>
      <c r="L479" s="54"/>
      <c r="M479" s="53"/>
      <c r="N479" s="42"/>
      <c r="O479" s="42"/>
      <c r="P479" s="73"/>
      <c r="Q479" s="73"/>
      <c r="R479" s="42"/>
      <c r="S479" s="53"/>
      <c r="T479" s="54"/>
      <c r="U479" s="52"/>
      <c r="V479" s="52"/>
      <c r="W479" s="52"/>
      <c r="X479" s="52"/>
      <c r="Y479" s="52"/>
    </row>
    <row r="480" spans="3:25" ht="15.75" customHeight="1">
      <c r="C480" s="54"/>
      <c r="D480" s="52"/>
      <c r="E480" s="52"/>
      <c r="F480" s="52"/>
      <c r="G480" s="68"/>
      <c r="H480" s="68"/>
      <c r="I480" s="42"/>
      <c r="J480" s="53"/>
      <c r="K480" s="53"/>
      <c r="L480" s="54"/>
      <c r="M480" s="53"/>
      <c r="N480" s="42"/>
      <c r="O480" s="42"/>
      <c r="P480" s="73"/>
      <c r="Q480" s="73"/>
      <c r="R480" s="42"/>
      <c r="S480" s="53"/>
      <c r="T480" s="54"/>
      <c r="U480" s="52"/>
      <c r="V480" s="52"/>
      <c r="W480" s="52"/>
      <c r="X480" s="52"/>
      <c r="Y480" s="52"/>
    </row>
    <row r="481" spans="3:25" ht="15.75" customHeight="1">
      <c r="C481" s="54"/>
      <c r="D481" s="52"/>
      <c r="E481" s="52"/>
      <c r="F481" s="52"/>
      <c r="G481" s="68"/>
      <c r="H481" s="68"/>
      <c r="I481" s="42"/>
      <c r="J481" s="53"/>
      <c r="K481" s="53"/>
      <c r="L481" s="54"/>
      <c r="M481" s="53"/>
      <c r="N481" s="42"/>
      <c r="O481" s="42"/>
      <c r="P481" s="73"/>
      <c r="Q481" s="73"/>
      <c r="R481" s="42"/>
      <c r="S481" s="53"/>
      <c r="T481" s="54"/>
      <c r="U481" s="52"/>
      <c r="V481" s="52"/>
      <c r="W481" s="52"/>
      <c r="X481" s="52"/>
      <c r="Y481" s="52"/>
    </row>
    <row r="482" spans="3:25" ht="15.75" customHeight="1">
      <c r="C482" s="54"/>
      <c r="D482" s="52"/>
      <c r="E482" s="52"/>
      <c r="F482" s="52"/>
      <c r="G482" s="68"/>
      <c r="H482" s="68"/>
      <c r="I482" s="42"/>
      <c r="J482" s="53"/>
      <c r="K482" s="53"/>
      <c r="L482" s="54"/>
      <c r="M482" s="53"/>
      <c r="N482" s="42"/>
      <c r="O482" s="42"/>
      <c r="P482" s="73"/>
      <c r="Q482" s="73"/>
      <c r="R482" s="42"/>
      <c r="S482" s="53"/>
      <c r="T482" s="54"/>
      <c r="U482" s="52"/>
      <c r="V482" s="52"/>
      <c r="W482" s="52"/>
      <c r="X482" s="52"/>
      <c r="Y482" s="52"/>
    </row>
    <row r="483" spans="3:25" ht="15.75" customHeight="1">
      <c r="C483" s="54"/>
      <c r="D483" s="52"/>
      <c r="E483" s="52"/>
      <c r="F483" s="52"/>
      <c r="G483" s="68"/>
      <c r="H483" s="68"/>
      <c r="I483" s="42"/>
      <c r="J483" s="53"/>
      <c r="K483" s="53"/>
      <c r="L483" s="54"/>
      <c r="M483" s="53"/>
      <c r="N483" s="42"/>
      <c r="O483" s="42"/>
      <c r="P483" s="73"/>
      <c r="Q483" s="73"/>
      <c r="R483" s="42"/>
      <c r="S483" s="53"/>
      <c r="T483" s="54"/>
      <c r="U483" s="52"/>
      <c r="V483" s="52"/>
      <c r="W483" s="52"/>
      <c r="X483" s="52"/>
      <c r="Y483" s="52"/>
    </row>
    <row r="484" spans="3:25" ht="15.75" customHeight="1">
      <c r="C484" s="54"/>
      <c r="D484" s="52"/>
      <c r="E484" s="52"/>
      <c r="F484" s="52"/>
      <c r="G484" s="68"/>
      <c r="H484" s="68"/>
      <c r="I484" s="42"/>
      <c r="J484" s="53"/>
      <c r="K484" s="53"/>
      <c r="L484" s="54"/>
      <c r="M484" s="53"/>
      <c r="N484" s="42"/>
      <c r="O484" s="42"/>
      <c r="P484" s="73"/>
      <c r="Q484" s="73"/>
      <c r="R484" s="42"/>
      <c r="S484" s="53"/>
      <c r="T484" s="54"/>
      <c r="U484" s="52"/>
      <c r="V484" s="52"/>
      <c r="W484" s="52"/>
      <c r="X484" s="52"/>
      <c r="Y484" s="52"/>
    </row>
    <row r="485" spans="3:25" ht="15.75" customHeight="1">
      <c r="C485" s="54"/>
      <c r="D485" s="52"/>
      <c r="E485" s="52"/>
      <c r="F485" s="52"/>
      <c r="G485" s="68"/>
      <c r="H485" s="68"/>
      <c r="I485" s="42"/>
      <c r="J485" s="53"/>
      <c r="K485" s="53"/>
      <c r="L485" s="54"/>
      <c r="M485" s="53"/>
      <c r="N485" s="42"/>
      <c r="O485" s="42"/>
      <c r="P485" s="73"/>
      <c r="Q485" s="73"/>
      <c r="R485" s="42"/>
      <c r="S485" s="53"/>
      <c r="T485" s="54"/>
      <c r="U485" s="52"/>
      <c r="V485" s="52"/>
      <c r="W485" s="52"/>
      <c r="X485" s="52"/>
      <c r="Y485" s="52"/>
    </row>
    <row r="486" spans="3:25" ht="15.75" customHeight="1">
      <c r="C486" s="54"/>
      <c r="D486" s="52"/>
      <c r="E486" s="52"/>
      <c r="F486" s="52"/>
      <c r="G486" s="68"/>
      <c r="H486" s="68"/>
      <c r="I486" s="42"/>
      <c r="J486" s="53"/>
      <c r="K486" s="53"/>
      <c r="L486" s="54"/>
      <c r="M486" s="53"/>
      <c r="N486" s="42"/>
      <c r="O486" s="42"/>
      <c r="P486" s="73"/>
      <c r="Q486" s="73"/>
      <c r="R486" s="42"/>
      <c r="S486" s="53"/>
      <c r="T486" s="54"/>
      <c r="U486" s="52"/>
      <c r="V486" s="52"/>
      <c r="W486" s="52"/>
      <c r="X486" s="52"/>
      <c r="Y486" s="52"/>
    </row>
    <row r="487" spans="3:25" ht="15.75" customHeight="1">
      <c r="C487" s="54"/>
      <c r="D487" s="52"/>
      <c r="E487" s="52"/>
      <c r="F487" s="52"/>
      <c r="G487" s="68"/>
      <c r="H487" s="68"/>
      <c r="I487" s="42"/>
      <c r="J487" s="53"/>
      <c r="K487" s="53"/>
      <c r="L487" s="54"/>
      <c r="M487" s="53"/>
      <c r="N487" s="42"/>
      <c r="O487" s="42"/>
      <c r="P487" s="73"/>
      <c r="Q487" s="73"/>
      <c r="R487" s="42"/>
      <c r="S487" s="53"/>
      <c r="T487" s="54"/>
      <c r="U487" s="52"/>
      <c r="V487" s="52"/>
      <c r="W487" s="52"/>
      <c r="X487" s="52"/>
      <c r="Y487" s="52"/>
    </row>
    <row r="488" spans="3:25" ht="15.75" customHeight="1">
      <c r="C488" s="54"/>
      <c r="D488" s="52"/>
      <c r="E488" s="52"/>
      <c r="F488" s="52"/>
      <c r="G488" s="68"/>
      <c r="H488" s="68"/>
      <c r="I488" s="42"/>
      <c r="J488" s="53"/>
      <c r="K488" s="53"/>
      <c r="L488" s="54"/>
      <c r="M488" s="53"/>
      <c r="N488" s="42"/>
      <c r="O488" s="42"/>
      <c r="P488" s="73"/>
      <c r="Q488" s="73"/>
      <c r="R488" s="42"/>
      <c r="S488" s="53"/>
      <c r="T488" s="54"/>
      <c r="U488" s="52"/>
      <c r="V488" s="52"/>
      <c r="W488" s="52"/>
      <c r="X488" s="52"/>
      <c r="Y488" s="52"/>
    </row>
    <row r="489" spans="3:25" ht="15.75" customHeight="1">
      <c r="C489" s="54"/>
      <c r="D489" s="52"/>
      <c r="E489" s="52"/>
      <c r="F489" s="52"/>
      <c r="G489" s="68"/>
      <c r="H489" s="68"/>
      <c r="I489" s="42"/>
      <c r="J489" s="53"/>
      <c r="K489" s="53"/>
      <c r="L489" s="54"/>
      <c r="M489" s="53"/>
      <c r="N489" s="42"/>
      <c r="O489" s="42"/>
      <c r="P489" s="73"/>
      <c r="Q489" s="73"/>
      <c r="R489" s="42"/>
      <c r="S489" s="53"/>
      <c r="T489" s="54"/>
      <c r="U489" s="52"/>
      <c r="V489" s="52"/>
      <c r="W489" s="52"/>
      <c r="X489" s="52"/>
      <c r="Y489" s="52"/>
    </row>
    <row r="490" spans="3:25" ht="15.75" customHeight="1">
      <c r="C490" s="54"/>
      <c r="D490" s="52"/>
      <c r="E490" s="52"/>
      <c r="F490" s="52"/>
      <c r="G490" s="68"/>
      <c r="H490" s="68"/>
      <c r="I490" s="42"/>
      <c r="J490" s="53"/>
      <c r="K490" s="53"/>
      <c r="L490" s="54"/>
      <c r="M490" s="53"/>
      <c r="N490" s="42"/>
      <c r="O490" s="42"/>
      <c r="P490" s="73"/>
      <c r="Q490" s="73"/>
      <c r="R490" s="42"/>
      <c r="S490" s="53"/>
      <c r="T490" s="54"/>
      <c r="U490" s="52"/>
      <c r="V490" s="52"/>
      <c r="W490" s="52"/>
      <c r="X490" s="52"/>
      <c r="Y490" s="52"/>
    </row>
    <row r="491" spans="3:25" ht="15.75" customHeight="1">
      <c r="C491" s="54"/>
      <c r="D491" s="52"/>
      <c r="E491" s="52"/>
      <c r="F491" s="52"/>
      <c r="G491" s="68"/>
      <c r="H491" s="68"/>
      <c r="I491" s="42"/>
      <c r="J491" s="53"/>
      <c r="K491" s="53"/>
      <c r="L491" s="54"/>
      <c r="M491" s="53"/>
      <c r="N491" s="42"/>
      <c r="O491" s="42"/>
      <c r="P491" s="73"/>
      <c r="Q491" s="73"/>
      <c r="R491" s="42"/>
      <c r="S491" s="53"/>
      <c r="T491" s="54"/>
      <c r="U491" s="52"/>
      <c r="V491" s="52"/>
      <c r="W491" s="52"/>
      <c r="X491" s="52"/>
      <c r="Y491" s="52"/>
    </row>
    <row r="492" spans="3:25" ht="15.75" customHeight="1">
      <c r="C492" s="54"/>
      <c r="D492" s="52"/>
      <c r="E492" s="52"/>
      <c r="F492" s="52"/>
      <c r="G492" s="68"/>
      <c r="H492" s="68"/>
      <c r="I492" s="42"/>
      <c r="J492" s="53"/>
      <c r="K492" s="53"/>
      <c r="L492" s="54"/>
      <c r="M492" s="53"/>
      <c r="N492" s="42"/>
      <c r="O492" s="42"/>
      <c r="P492" s="73"/>
      <c r="Q492" s="73"/>
      <c r="R492" s="42"/>
      <c r="S492" s="53"/>
      <c r="T492" s="54"/>
      <c r="U492" s="52"/>
      <c r="V492" s="52"/>
      <c r="W492" s="52"/>
      <c r="X492" s="52"/>
      <c r="Y492" s="52"/>
    </row>
    <row r="493" spans="3:25" ht="15.75" customHeight="1">
      <c r="C493" s="54"/>
      <c r="D493" s="52"/>
      <c r="E493" s="52"/>
      <c r="F493" s="52"/>
      <c r="G493" s="68"/>
      <c r="H493" s="68"/>
      <c r="I493" s="42"/>
      <c r="J493" s="53"/>
      <c r="K493" s="53"/>
      <c r="L493" s="54"/>
      <c r="M493" s="53"/>
      <c r="N493" s="42"/>
      <c r="O493" s="42"/>
      <c r="P493" s="73"/>
      <c r="Q493" s="73"/>
      <c r="R493" s="42"/>
      <c r="S493" s="53"/>
      <c r="T493" s="54"/>
      <c r="U493" s="52"/>
      <c r="V493" s="52"/>
      <c r="W493" s="52"/>
      <c r="X493" s="52"/>
      <c r="Y493" s="52"/>
    </row>
    <row r="494" spans="3:25" ht="15.75" customHeight="1">
      <c r="C494" s="54"/>
      <c r="D494" s="52"/>
      <c r="E494" s="52"/>
      <c r="F494" s="52"/>
      <c r="G494" s="68"/>
      <c r="H494" s="68"/>
      <c r="I494" s="42"/>
      <c r="J494" s="53"/>
      <c r="K494" s="53"/>
      <c r="L494" s="54"/>
      <c r="M494" s="53"/>
      <c r="N494" s="42"/>
      <c r="O494" s="42"/>
      <c r="P494" s="73"/>
      <c r="Q494" s="73"/>
      <c r="R494" s="42"/>
      <c r="S494" s="53"/>
      <c r="T494" s="54"/>
      <c r="U494" s="52"/>
      <c r="V494" s="52"/>
      <c r="W494" s="52"/>
      <c r="X494" s="52"/>
      <c r="Y494" s="52"/>
    </row>
    <row r="495" spans="3:25" ht="15.75" customHeight="1">
      <c r="C495" s="54"/>
      <c r="D495" s="52"/>
      <c r="E495" s="52"/>
      <c r="F495" s="52"/>
      <c r="G495" s="68"/>
      <c r="H495" s="68"/>
      <c r="I495" s="42"/>
      <c r="J495" s="53"/>
      <c r="K495" s="53"/>
      <c r="L495" s="54"/>
      <c r="M495" s="53"/>
      <c r="N495" s="42"/>
      <c r="O495" s="42"/>
      <c r="P495" s="73"/>
      <c r="Q495" s="73"/>
      <c r="R495" s="42"/>
      <c r="S495" s="53"/>
      <c r="T495" s="54"/>
      <c r="U495" s="52"/>
      <c r="V495" s="52"/>
      <c r="W495" s="52"/>
      <c r="X495" s="52"/>
      <c r="Y495" s="52"/>
    </row>
    <row r="496" spans="3:25" ht="15.75" customHeight="1">
      <c r="C496" s="54"/>
      <c r="D496" s="52"/>
      <c r="E496" s="52"/>
      <c r="F496" s="52"/>
      <c r="G496" s="68"/>
      <c r="H496" s="68"/>
      <c r="I496" s="42"/>
      <c r="J496" s="53"/>
      <c r="K496" s="53"/>
      <c r="L496" s="54"/>
      <c r="M496" s="53"/>
      <c r="N496" s="42"/>
      <c r="O496" s="42"/>
      <c r="P496" s="73"/>
      <c r="Q496" s="73"/>
      <c r="R496" s="42"/>
      <c r="S496" s="53"/>
      <c r="T496" s="54"/>
      <c r="U496" s="52"/>
      <c r="V496" s="52"/>
      <c r="W496" s="52"/>
      <c r="X496" s="52"/>
      <c r="Y496" s="52"/>
    </row>
    <row r="497" spans="3:25" ht="15.75" customHeight="1">
      <c r="C497" s="54"/>
      <c r="D497" s="52"/>
      <c r="E497" s="52"/>
      <c r="F497" s="52"/>
      <c r="G497" s="68"/>
      <c r="H497" s="68"/>
      <c r="I497" s="42"/>
      <c r="J497" s="53"/>
      <c r="K497" s="53"/>
      <c r="L497" s="54"/>
      <c r="M497" s="53"/>
      <c r="N497" s="42"/>
      <c r="O497" s="42"/>
      <c r="P497" s="73"/>
      <c r="Q497" s="73"/>
      <c r="R497" s="42"/>
      <c r="S497" s="53"/>
      <c r="T497" s="54"/>
      <c r="U497" s="52"/>
      <c r="V497" s="52"/>
      <c r="W497" s="52"/>
      <c r="X497" s="52"/>
      <c r="Y497" s="52"/>
    </row>
    <row r="498" spans="3:25" ht="15.75" customHeight="1">
      <c r="C498" s="54"/>
      <c r="D498" s="52"/>
      <c r="E498" s="52"/>
      <c r="F498" s="52"/>
      <c r="G498" s="68"/>
      <c r="H498" s="68"/>
      <c r="I498" s="42"/>
      <c r="J498" s="53"/>
      <c r="K498" s="53"/>
      <c r="L498" s="54"/>
      <c r="M498" s="53"/>
      <c r="N498" s="42"/>
      <c r="O498" s="42"/>
      <c r="P498" s="73"/>
      <c r="Q498" s="73"/>
      <c r="R498" s="42"/>
      <c r="S498" s="53"/>
      <c r="T498" s="54"/>
      <c r="U498" s="52"/>
      <c r="V498" s="52"/>
      <c r="W498" s="52"/>
      <c r="X498" s="52"/>
      <c r="Y498" s="52"/>
    </row>
    <row r="499" spans="3:25" ht="15.75" customHeight="1">
      <c r="C499" s="54"/>
      <c r="D499" s="52"/>
      <c r="E499" s="52"/>
      <c r="F499" s="52"/>
      <c r="G499" s="68"/>
      <c r="H499" s="68"/>
      <c r="I499" s="42"/>
      <c r="J499" s="53"/>
      <c r="K499" s="53"/>
      <c r="L499" s="54"/>
      <c r="M499" s="53"/>
      <c r="N499" s="42"/>
      <c r="O499" s="42"/>
      <c r="P499" s="73"/>
      <c r="Q499" s="73"/>
      <c r="R499" s="42"/>
      <c r="S499" s="53"/>
      <c r="T499" s="54"/>
      <c r="U499" s="52"/>
      <c r="V499" s="52"/>
      <c r="W499" s="52"/>
      <c r="X499" s="52"/>
      <c r="Y499" s="52"/>
    </row>
    <row r="500" spans="3:25" ht="15.75" customHeight="1">
      <c r="C500" s="54"/>
      <c r="D500" s="52"/>
      <c r="E500" s="52"/>
      <c r="F500" s="52"/>
      <c r="G500" s="68"/>
      <c r="H500" s="68"/>
      <c r="I500" s="42"/>
      <c r="J500" s="53"/>
      <c r="K500" s="53"/>
      <c r="L500" s="54"/>
      <c r="M500" s="53"/>
      <c r="N500" s="42"/>
      <c r="O500" s="42"/>
      <c r="P500" s="73"/>
      <c r="Q500" s="73"/>
      <c r="R500" s="42"/>
      <c r="S500" s="53"/>
      <c r="T500" s="54"/>
      <c r="U500" s="52"/>
      <c r="V500" s="52"/>
      <c r="W500" s="52"/>
      <c r="X500" s="52"/>
      <c r="Y500" s="52"/>
    </row>
    <row r="501" spans="3:25" ht="15.75" customHeight="1">
      <c r="C501" s="54"/>
      <c r="D501" s="52"/>
      <c r="E501" s="52"/>
      <c r="F501" s="52"/>
      <c r="G501" s="68"/>
      <c r="H501" s="68"/>
      <c r="I501" s="42"/>
      <c r="J501" s="53"/>
      <c r="K501" s="53"/>
      <c r="L501" s="54"/>
      <c r="M501" s="53"/>
      <c r="N501" s="42"/>
      <c r="O501" s="42"/>
      <c r="P501" s="73"/>
      <c r="Q501" s="73"/>
      <c r="R501" s="42"/>
      <c r="S501" s="53"/>
      <c r="T501" s="54"/>
      <c r="U501" s="52"/>
      <c r="V501" s="52"/>
      <c r="W501" s="52"/>
      <c r="X501" s="52"/>
      <c r="Y501" s="52"/>
    </row>
    <row r="502" spans="3:25" ht="15.75" customHeight="1">
      <c r="C502" s="54"/>
      <c r="D502" s="52"/>
      <c r="E502" s="52"/>
      <c r="F502" s="52"/>
      <c r="G502" s="68"/>
      <c r="H502" s="68"/>
      <c r="I502" s="42"/>
      <c r="J502" s="53"/>
      <c r="K502" s="53"/>
      <c r="L502" s="54"/>
      <c r="M502" s="53"/>
      <c r="N502" s="42"/>
      <c r="O502" s="42"/>
      <c r="P502" s="73"/>
      <c r="Q502" s="73"/>
      <c r="R502" s="42"/>
      <c r="S502" s="53"/>
      <c r="T502" s="54"/>
      <c r="U502" s="52"/>
      <c r="V502" s="52"/>
      <c r="W502" s="52"/>
      <c r="X502" s="52"/>
      <c r="Y502" s="52"/>
    </row>
    <row r="503" spans="3:25" ht="15.75" customHeight="1">
      <c r="C503" s="54"/>
      <c r="D503" s="52"/>
      <c r="E503" s="52"/>
      <c r="F503" s="52"/>
      <c r="G503" s="68"/>
      <c r="H503" s="68"/>
      <c r="I503" s="42"/>
      <c r="J503" s="53"/>
      <c r="K503" s="53"/>
      <c r="L503" s="54"/>
      <c r="M503" s="53"/>
      <c r="N503" s="42"/>
      <c r="O503" s="42"/>
      <c r="P503" s="73"/>
      <c r="Q503" s="73"/>
      <c r="R503" s="42"/>
      <c r="S503" s="53"/>
      <c r="T503" s="54"/>
      <c r="U503" s="52"/>
      <c r="V503" s="52"/>
      <c r="W503" s="52"/>
      <c r="X503" s="52"/>
      <c r="Y503" s="52"/>
    </row>
    <row r="504" spans="3:25" ht="15.75" customHeight="1">
      <c r="C504" s="54"/>
      <c r="D504" s="52"/>
      <c r="E504" s="52"/>
      <c r="F504" s="52"/>
      <c r="G504" s="68"/>
      <c r="H504" s="68"/>
      <c r="I504" s="42"/>
      <c r="J504" s="53"/>
      <c r="K504" s="53"/>
      <c r="L504" s="54"/>
      <c r="M504" s="53"/>
      <c r="N504" s="42"/>
      <c r="O504" s="42"/>
      <c r="P504" s="73"/>
      <c r="Q504" s="73"/>
      <c r="R504" s="42"/>
      <c r="S504" s="53"/>
      <c r="T504" s="54"/>
      <c r="U504" s="52"/>
      <c r="V504" s="52"/>
      <c r="W504" s="52"/>
      <c r="X504" s="52"/>
      <c r="Y504" s="52"/>
    </row>
    <row r="505" spans="3:25" ht="15.75" customHeight="1">
      <c r="C505" s="54"/>
      <c r="D505" s="52"/>
      <c r="E505" s="52"/>
      <c r="F505" s="52"/>
      <c r="G505" s="68"/>
      <c r="H505" s="68"/>
      <c r="I505" s="42"/>
      <c r="J505" s="53"/>
      <c r="K505" s="53"/>
      <c r="L505" s="54"/>
      <c r="M505" s="53"/>
      <c r="N505" s="42"/>
      <c r="O505" s="42"/>
      <c r="P505" s="73"/>
      <c r="Q505" s="73"/>
      <c r="R505" s="42"/>
      <c r="S505" s="53"/>
      <c r="T505" s="54"/>
      <c r="U505" s="52"/>
      <c r="V505" s="52"/>
      <c r="W505" s="52"/>
      <c r="X505" s="52"/>
      <c r="Y505" s="52"/>
    </row>
    <row r="506" spans="3:25" ht="15.75" customHeight="1">
      <c r="C506" s="54"/>
      <c r="D506" s="52"/>
      <c r="E506" s="52"/>
      <c r="F506" s="52"/>
      <c r="G506" s="68"/>
      <c r="H506" s="68"/>
      <c r="I506" s="42"/>
      <c r="J506" s="53"/>
      <c r="K506" s="53"/>
      <c r="L506" s="54"/>
      <c r="M506" s="53"/>
      <c r="N506" s="42"/>
      <c r="O506" s="42"/>
      <c r="P506" s="73"/>
      <c r="Q506" s="73"/>
      <c r="R506" s="42"/>
      <c r="S506" s="53"/>
      <c r="T506" s="54"/>
      <c r="U506" s="52"/>
      <c r="V506" s="52"/>
      <c r="W506" s="52"/>
      <c r="X506" s="52"/>
      <c r="Y506" s="52"/>
    </row>
    <row r="507" spans="3:25" ht="15.75" customHeight="1">
      <c r="C507" s="54"/>
      <c r="D507" s="52"/>
      <c r="E507" s="52"/>
      <c r="F507" s="52"/>
      <c r="G507" s="68"/>
      <c r="H507" s="68"/>
      <c r="I507" s="42"/>
      <c r="J507" s="53"/>
      <c r="K507" s="53"/>
      <c r="L507" s="54"/>
      <c r="M507" s="53"/>
      <c r="N507" s="42"/>
      <c r="O507" s="42"/>
      <c r="P507" s="73"/>
      <c r="Q507" s="73"/>
      <c r="R507" s="42"/>
      <c r="S507" s="53"/>
      <c r="T507" s="54"/>
      <c r="U507" s="52"/>
      <c r="V507" s="52"/>
      <c r="W507" s="52"/>
      <c r="X507" s="52"/>
      <c r="Y507" s="52"/>
    </row>
    <row r="508" spans="3:25" ht="15.75" customHeight="1">
      <c r="C508" s="54"/>
      <c r="D508" s="52"/>
      <c r="E508" s="52"/>
      <c r="F508" s="52"/>
      <c r="G508" s="68"/>
      <c r="H508" s="68"/>
      <c r="I508" s="42"/>
      <c r="J508" s="53"/>
      <c r="K508" s="53"/>
      <c r="L508" s="54"/>
      <c r="M508" s="53"/>
      <c r="N508" s="42"/>
      <c r="O508" s="42"/>
      <c r="P508" s="73"/>
      <c r="Q508" s="73"/>
      <c r="R508" s="42"/>
      <c r="S508" s="53"/>
      <c r="T508" s="54"/>
      <c r="U508" s="52"/>
      <c r="V508" s="52"/>
      <c r="W508" s="52"/>
      <c r="X508" s="52"/>
      <c r="Y508" s="52"/>
    </row>
    <row r="509" spans="3:25" ht="15.75" customHeight="1">
      <c r="C509" s="54"/>
      <c r="D509" s="52"/>
      <c r="E509" s="52"/>
      <c r="F509" s="52"/>
      <c r="G509" s="68"/>
      <c r="H509" s="68"/>
      <c r="I509" s="42"/>
      <c r="J509" s="53"/>
      <c r="K509" s="53"/>
      <c r="L509" s="54"/>
      <c r="M509" s="53"/>
      <c r="N509" s="42"/>
      <c r="O509" s="42"/>
      <c r="P509" s="73"/>
      <c r="Q509" s="73"/>
      <c r="R509" s="42"/>
      <c r="S509" s="53"/>
      <c r="T509" s="54"/>
      <c r="U509" s="52"/>
      <c r="V509" s="52"/>
      <c r="W509" s="52"/>
      <c r="X509" s="52"/>
      <c r="Y509" s="52"/>
    </row>
    <row r="510" spans="3:25" ht="15.75" customHeight="1">
      <c r="C510" s="54"/>
      <c r="D510" s="52"/>
      <c r="E510" s="52"/>
      <c r="F510" s="52"/>
      <c r="G510" s="68"/>
      <c r="H510" s="68"/>
      <c r="I510" s="42"/>
      <c r="J510" s="53"/>
      <c r="K510" s="53"/>
      <c r="L510" s="54"/>
      <c r="M510" s="53"/>
      <c r="N510" s="42"/>
      <c r="O510" s="42"/>
      <c r="P510" s="73"/>
      <c r="Q510" s="73"/>
      <c r="R510" s="42"/>
      <c r="S510" s="53"/>
      <c r="T510" s="54"/>
      <c r="U510" s="52"/>
      <c r="V510" s="52"/>
      <c r="W510" s="52"/>
      <c r="X510" s="52"/>
      <c r="Y510" s="52"/>
    </row>
    <row r="511" spans="3:25" ht="15.75" customHeight="1">
      <c r="C511" s="54"/>
      <c r="D511" s="52"/>
      <c r="E511" s="52"/>
      <c r="F511" s="52"/>
      <c r="G511" s="68"/>
      <c r="H511" s="68"/>
      <c r="I511" s="42"/>
      <c r="J511" s="53"/>
      <c r="K511" s="53"/>
      <c r="L511" s="54"/>
      <c r="M511" s="53"/>
      <c r="N511" s="42"/>
      <c r="O511" s="42"/>
      <c r="P511" s="73"/>
      <c r="Q511" s="73"/>
      <c r="R511" s="42"/>
      <c r="S511" s="53"/>
      <c r="T511" s="54"/>
      <c r="U511" s="52"/>
      <c r="V511" s="52"/>
      <c r="W511" s="52"/>
      <c r="X511" s="52"/>
      <c r="Y511" s="52"/>
    </row>
    <row r="512" spans="3:25" ht="15.75" customHeight="1">
      <c r="C512" s="54"/>
      <c r="D512" s="52"/>
      <c r="E512" s="52"/>
      <c r="F512" s="52"/>
      <c r="G512" s="68"/>
      <c r="H512" s="68"/>
      <c r="I512" s="42"/>
      <c r="J512" s="53"/>
      <c r="K512" s="53"/>
      <c r="L512" s="54"/>
      <c r="M512" s="53"/>
      <c r="N512" s="42"/>
      <c r="O512" s="42"/>
      <c r="P512" s="73"/>
      <c r="Q512" s="73"/>
      <c r="R512" s="42"/>
      <c r="S512" s="53"/>
      <c r="T512" s="54"/>
      <c r="U512" s="52"/>
      <c r="V512" s="52"/>
      <c r="W512" s="52"/>
      <c r="X512" s="52"/>
      <c r="Y512" s="52"/>
    </row>
    <row r="513" spans="3:25" ht="15.75" customHeight="1">
      <c r="C513" s="54"/>
      <c r="D513" s="52"/>
      <c r="E513" s="52"/>
      <c r="F513" s="52"/>
      <c r="G513" s="68"/>
      <c r="H513" s="68"/>
      <c r="I513" s="42"/>
      <c r="J513" s="53"/>
      <c r="K513" s="53"/>
      <c r="L513" s="54"/>
      <c r="M513" s="53"/>
      <c r="N513" s="42"/>
      <c r="O513" s="42"/>
      <c r="P513" s="73"/>
      <c r="Q513" s="73"/>
      <c r="R513" s="42"/>
      <c r="S513" s="53"/>
      <c r="T513" s="54"/>
      <c r="U513" s="52"/>
      <c r="V513" s="52"/>
      <c r="W513" s="52"/>
      <c r="X513" s="52"/>
      <c r="Y513" s="52"/>
    </row>
    <row r="514" spans="3:25" ht="15.75" customHeight="1">
      <c r="C514" s="54"/>
      <c r="D514" s="52"/>
      <c r="E514" s="52"/>
      <c r="F514" s="52"/>
      <c r="G514" s="68"/>
      <c r="H514" s="68"/>
      <c r="I514" s="42"/>
      <c r="J514" s="53"/>
      <c r="K514" s="53"/>
      <c r="L514" s="54"/>
      <c r="M514" s="53"/>
      <c r="N514" s="42"/>
      <c r="O514" s="42"/>
      <c r="P514" s="73"/>
      <c r="Q514" s="73"/>
      <c r="R514" s="42"/>
      <c r="S514" s="53"/>
      <c r="T514" s="54"/>
      <c r="U514" s="52"/>
      <c r="V514" s="52"/>
      <c r="W514" s="52"/>
      <c r="X514" s="52"/>
      <c r="Y514" s="52"/>
    </row>
    <row r="515" spans="3:25" ht="15.75" customHeight="1">
      <c r="C515" s="54"/>
      <c r="D515" s="52"/>
      <c r="E515" s="52"/>
      <c r="F515" s="52"/>
      <c r="G515" s="68"/>
      <c r="H515" s="68"/>
      <c r="I515" s="42"/>
      <c r="J515" s="53"/>
      <c r="K515" s="53"/>
      <c r="L515" s="54"/>
      <c r="M515" s="53"/>
      <c r="N515" s="42"/>
      <c r="O515" s="42"/>
      <c r="P515" s="73"/>
      <c r="Q515" s="73"/>
      <c r="R515" s="42"/>
      <c r="S515" s="53"/>
      <c r="T515" s="54"/>
      <c r="U515" s="52"/>
      <c r="V515" s="52"/>
      <c r="W515" s="52"/>
      <c r="X515" s="52"/>
      <c r="Y515" s="52"/>
    </row>
    <row r="516" spans="3:25" ht="15.75" customHeight="1">
      <c r="C516" s="54"/>
      <c r="D516" s="52"/>
      <c r="E516" s="52"/>
      <c r="F516" s="52"/>
      <c r="G516" s="68"/>
      <c r="H516" s="68"/>
      <c r="I516" s="42"/>
      <c r="J516" s="53"/>
      <c r="K516" s="53"/>
      <c r="L516" s="54"/>
      <c r="M516" s="53"/>
      <c r="N516" s="42"/>
      <c r="O516" s="42"/>
      <c r="P516" s="73"/>
      <c r="Q516" s="73"/>
      <c r="R516" s="42"/>
      <c r="S516" s="53"/>
      <c r="T516" s="54"/>
      <c r="U516" s="52"/>
      <c r="V516" s="52"/>
      <c r="W516" s="52"/>
      <c r="X516" s="52"/>
      <c r="Y516" s="52"/>
    </row>
    <row r="517" spans="3:25" ht="15.75" customHeight="1">
      <c r="C517" s="54"/>
      <c r="D517" s="52"/>
      <c r="E517" s="52"/>
      <c r="F517" s="52"/>
      <c r="G517" s="68"/>
      <c r="H517" s="68"/>
      <c r="I517" s="42"/>
      <c r="J517" s="53"/>
      <c r="K517" s="53"/>
      <c r="L517" s="54"/>
      <c r="M517" s="53"/>
      <c r="N517" s="42"/>
      <c r="O517" s="42"/>
      <c r="P517" s="73"/>
      <c r="Q517" s="73"/>
      <c r="R517" s="42"/>
      <c r="S517" s="53"/>
      <c r="T517" s="54"/>
      <c r="U517" s="52"/>
      <c r="V517" s="52"/>
      <c r="W517" s="52"/>
      <c r="X517" s="52"/>
      <c r="Y517" s="52"/>
    </row>
    <row r="518" spans="3:25" ht="15.75" customHeight="1">
      <c r="C518" s="54"/>
      <c r="D518" s="52"/>
      <c r="E518" s="52"/>
      <c r="F518" s="52"/>
      <c r="G518" s="68"/>
      <c r="H518" s="68"/>
      <c r="I518" s="42"/>
      <c r="J518" s="53"/>
      <c r="K518" s="53"/>
      <c r="L518" s="54"/>
      <c r="M518" s="53"/>
      <c r="N518" s="42"/>
      <c r="O518" s="42"/>
      <c r="P518" s="73"/>
      <c r="Q518" s="73"/>
      <c r="R518" s="42"/>
      <c r="S518" s="53"/>
      <c r="T518" s="54"/>
      <c r="U518" s="52"/>
      <c r="V518" s="52"/>
      <c r="W518" s="52"/>
      <c r="X518" s="52"/>
      <c r="Y518" s="52"/>
    </row>
    <row r="519" spans="3:25" ht="15.75" customHeight="1">
      <c r="C519" s="54"/>
      <c r="D519" s="52"/>
      <c r="E519" s="52"/>
      <c r="F519" s="52"/>
      <c r="G519" s="68"/>
      <c r="H519" s="68"/>
      <c r="I519" s="42"/>
      <c r="J519" s="53"/>
      <c r="K519" s="53"/>
      <c r="L519" s="54"/>
      <c r="M519" s="53"/>
      <c r="N519" s="42"/>
      <c r="O519" s="42"/>
      <c r="P519" s="73"/>
      <c r="Q519" s="73"/>
      <c r="R519" s="42"/>
      <c r="S519" s="53"/>
      <c r="T519" s="54"/>
      <c r="U519" s="52"/>
      <c r="V519" s="52"/>
      <c r="W519" s="52"/>
      <c r="X519" s="52"/>
      <c r="Y519" s="52"/>
    </row>
    <row r="520" spans="3:25" ht="15.75" customHeight="1">
      <c r="C520" s="54"/>
      <c r="D520" s="52"/>
      <c r="E520" s="52"/>
      <c r="F520" s="52"/>
      <c r="G520" s="68"/>
      <c r="H520" s="68"/>
      <c r="I520" s="42"/>
      <c r="J520" s="53"/>
      <c r="K520" s="53"/>
      <c r="L520" s="54"/>
      <c r="M520" s="53"/>
      <c r="N520" s="42"/>
      <c r="O520" s="42"/>
      <c r="P520" s="73"/>
      <c r="Q520" s="73"/>
      <c r="R520" s="42"/>
      <c r="S520" s="53"/>
      <c r="T520" s="54"/>
      <c r="U520" s="52"/>
      <c r="V520" s="52"/>
      <c r="W520" s="52"/>
      <c r="X520" s="52"/>
      <c r="Y520" s="52"/>
    </row>
    <row r="521" spans="3:25" ht="15.75" customHeight="1">
      <c r="C521" s="54"/>
      <c r="D521" s="52"/>
      <c r="E521" s="52"/>
      <c r="F521" s="52"/>
      <c r="G521" s="68"/>
      <c r="H521" s="68"/>
      <c r="I521" s="42"/>
      <c r="J521" s="53"/>
      <c r="K521" s="53"/>
      <c r="L521" s="54"/>
      <c r="M521" s="53"/>
      <c r="N521" s="42"/>
      <c r="O521" s="42"/>
      <c r="P521" s="73"/>
      <c r="Q521" s="73"/>
      <c r="R521" s="42"/>
      <c r="S521" s="53"/>
      <c r="T521" s="54"/>
      <c r="U521" s="52"/>
      <c r="V521" s="52"/>
      <c r="W521" s="52"/>
      <c r="X521" s="52"/>
      <c r="Y521" s="52"/>
    </row>
    <row r="522" spans="3:25" ht="15.75" customHeight="1">
      <c r="C522" s="54"/>
      <c r="D522" s="52"/>
      <c r="E522" s="52"/>
      <c r="F522" s="52"/>
      <c r="G522" s="68"/>
      <c r="H522" s="68"/>
      <c r="I522" s="42"/>
      <c r="J522" s="53"/>
      <c r="K522" s="53"/>
      <c r="L522" s="54"/>
      <c r="M522" s="53"/>
      <c r="N522" s="42"/>
      <c r="O522" s="42"/>
      <c r="P522" s="73"/>
      <c r="Q522" s="73"/>
      <c r="R522" s="42"/>
      <c r="S522" s="53"/>
      <c r="T522" s="54"/>
      <c r="U522" s="52"/>
      <c r="V522" s="52"/>
      <c r="W522" s="52"/>
      <c r="X522" s="52"/>
      <c r="Y522" s="52"/>
    </row>
    <row r="523" spans="3:25" ht="15.75" customHeight="1">
      <c r="C523" s="54"/>
      <c r="D523" s="52"/>
      <c r="E523" s="52"/>
      <c r="F523" s="52"/>
      <c r="G523" s="68"/>
      <c r="H523" s="68"/>
      <c r="I523" s="42"/>
      <c r="J523" s="53"/>
      <c r="K523" s="53"/>
      <c r="L523" s="54"/>
      <c r="M523" s="53"/>
      <c r="N523" s="42"/>
      <c r="O523" s="42"/>
      <c r="P523" s="73"/>
      <c r="Q523" s="73"/>
      <c r="R523" s="42"/>
      <c r="S523" s="53"/>
      <c r="T523" s="54"/>
      <c r="U523" s="52"/>
      <c r="V523" s="52"/>
      <c r="W523" s="52"/>
      <c r="X523" s="52"/>
      <c r="Y523" s="52"/>
    </row>
    <row r="524" spans="3:25" ht="15.75" customHeight="1">
      <c r="C524" s="54"/>
      <c r="D524" s="52"/>
      <c r="E524" s="52"/>
      <c r="F524" s="52"/>
      <c r="G524" s="68"/>
      <c r="H524" s="68"/>
      <c r="I524" s="42"/>
      <c r="J524" s="53"/>
      <c r="K524" s="53"/>
      <c r="L524" s="54"/>
      <c r="M524" s="53"/>
      <c r="N524" s="42"/>
      <c r="O524" s="42"/>
      <c r="P524" s="73"/>
      <c r="Q524" s="73"/>
      <c r="R524" s="42"/>
      <c r="S524" s="53"/>
      <c r="T524" s="54"/>
      <c r="U524" s="52"/>
      <c r="V524" s="52"/>
      <c r="W524" s="52"/>
      <c r="X524" s="52"/>
      <c r="Y524" s="52"/>
    </row>
    <row r="525" spans="3:25" ht="15.75" customHeight="1">
      <c r="C525" s="54"/>
      <c r="D525" s="52"/>
      <c r="E525" s="52"/>
      <c r="F525" s="52"/>
      <c r="G525" s="68"/>
      <c r="H525" s="68"/>
      <c r="I525" s="42"/>
      <c r="J525" s="53"/>
      <c r="K525" s="53"/>
      <c r="L525" s="54"/>
      <c r="M525" s="53"/>
      <c r="N525" s="42"/>
      <c r="O525" s="42"/>
      <c r="P525" s="73"/>
      <c r="Q525" s="73"/>
      <c r="R525" s="42"/>
      <c r="S525" s="53"/>
      <c r="T525" s="54"/>
      <c r="U525" s="52"/>
      <c r="V525" s="52"/>
      <c r="W525" s="52"/>
      <c r="X525" s="52"/>
      <c r="Y525" s="52"/>
    </row>
    <row r="526" spans="3:25" ht="15.75" customHeight="1">
      <c r="C526" s="54"/>
      <c r="D526" s="52"/>
      <c r="E526" s="52"/>
      <c r="F526" s="52"/>
      <c r="G526" s="68"/>
      <c r="H526" s="68"/>
      <c r="I526" s="42"/>
      <c r="J526" s="53"/>
      <c r="K526" s="53"/>
      <c r="L526" s="54"/>
      <c r="M526" s="53"/>
      <c r="N526" s="42"/>
      <c r="O526" s="42"/>
      <c r="P526" s="73"/>
      <c r="Q526" s="73"/>
      <c r="R526" s="42"/>
      <c r="S526" s="53"/>
      <c r="T526" s="54"/>
      <c r="U526" s="52"/>
      <c r="V526" s="52"/>
      <c r="W526" s="52"/>
      <c r="X526" s="52"/>
      <c r="Y526" s="52"/>
    </row>
    <row r="527" spans="3:25" ht="15.75" customHeight="1">
      <c r="C527" s="54"/>
      <c r="D527" s="52"/>
      <c r="E527" s="52"/>
      <c r="F527" s="52"/>
      <c r="G527" s="68"/>
      <c r="H527" s="68"/>
      <c r="I527" s="42"/>
      <c r="J527" s="53"/>
      <c r="K527" s="53"/>
      <c r="L527" s="54"/>
      <c r="M527" s="53"/>
      <c r="N527" s="42"/>
      <c r="O527" s="42"/>
      <c r="P527" s="73"/>
      <c r="Q527" s="73"/>
      <c r="R527" s="42"/>
      <c r="S527" s="53"/>
      <c r="T527" s="54"/>
      <c r="U527" s="52"/>
      <c r="V527" s="52"/>
      <c r="W527" s="52"/>
      <c r="X527" s="52"/>
      <c r="Y527" s="52"/>
    </row>
    <row r="528" spans="3:25" ht="15.75" customHeight="1">
      <c r="C528" s="54"/>
      <c r="D528" s="52"/>
      <c r="E528" s="52"/>
      <c r="F528" s="52"/>
      <c r="G528" s="68"/>
      <c r="H528" s="68"/>
      <c r="I528" s="42"/>
      <c r="J528" s="53"/>
      <c r="K528" s="53"/>
      <c r="L528" s="54"/>
      <c r="M528" s="53"/>
      <c r="N528" s="42"/>
      <c r="O528" s="42"/>
      <c r="P528" s="73"/>
      <c r="Q528" s="73"/>
      <c r="R528" s="42"/>
      <c r="S528" s="53"/>
      <c r="T528" s="54"/>
      <c r="U528" s="52"/>
      <c r="V528" s="52"/>
      <c r="W528" s="52"/>
      <c r="X528" s="52"/>
      <c r="Y528" s="52"/>
    </row>
    <row r="529" spans="3:25" ht="15.75" customHeight="1">
      <c r="C529" s="54"/>
      <c r="D529" s="52"/>
      <c r="E529" s="52"/>
      <c r="F529" s="52"/>
      <c r="G529" s="68"/>
      <c r="H529" s="68"/>
      <c r="I529" s="42"/>
      <c r="J529" s="53"/>
      <c r="K529" s="53"/>
      <c r="L529" s="54"/>
      <c r="M529" s="53"/>
      <c r="N529" s="42"/>
      <c r="O529" s="42"/>
      <c r="P529" s="73"/>
      <c r="Q529" s="73"/>
      <c r="R529" s="42"/>
      <c r="S529" s="53"/>
      <c r="T529" s="54"/>
      <c r="U529" s="52"/>
      <c r="V529" s="52"/>
      <c r="W529" s="52"/>
      <c r="X529" s="52"/>
      <c r="Y529" s="52"/>
    </row>
    <row r="530" spans="3:25" ht="15.75" customHeight="1">
      <c r="C530" s="54"/>
      <c r="D530" s="52"/>
      <c r="E530" s="52"/>
      <c r="F530" s="52"/>
      <c r="G530" s="68"/>
      <c r="H530" s="68"/>
      <c r="I530" s="42"/>
      <c r="J530" s="53"/>
      <c r="K530" s="53"/>
      <c r="L530" s="54"/>
      <c r="M530" s="53"/>
      <c r="N530" s="42"/>
      <c r="O530" s="42"/>
      <c r="P530" s="73"/>
      <c r="Q530" s="73"/>
      <c r="R530" s="42"/>
      <c r="S530" s="53"/>
      <c r="T530" s="54"/>
      <c r="U530" s="52"/>
      <c r="V530" s="52"/>
      <c r="W530" s="52"/>
      <c r="X530" s="52"/>
      <c r="Y530" s="52"/>
    </row>
    <row r="531" spans="3:25" ht="15.75" customHeight="1">
      <c r="C531" s="54"/>
      <c r="D531" s="52"/>
      <c r="E531" s="52"/>
      <c r="F531" s="52"/>
      <c r="G531" s="68"/>
      <c r="H531" s="68"/>
      <c r="I531" s="42"/>
      <c r="J531" s="53"/>
      <c r="K531" s="53"/>
      <c r="L531" s="54"/>
      <c r="M531" s="53"/>
      <c r="N531" s="42"/>
      <c r="O531" s="42"/>
      <c r="P531" s="73"/>
      <c r="Q531" s="73"/>
      <c r="R531" s="42"/>
      <c r="S531" s="53"/>
      <c r="T531" s="54"/>
      <c r="U531" s="52"/>
      <c r="V531" s="52"/>
      <c r="W531" s="52"/>
      <c r="X531" s="52"/>
      <c r="Y531" s="52"/>
    </row>
    <row r="532" spans="3:25" ht="15.75" customHeight="1">
      <c r="C532" s="54"/>
      <c r="D532" s="52"/>
      <c r="E532" s="52"/>
      <c r="F532" s="52"/>
      <c r="G532" s="68"/>
      <c r="H532" s="68"/>
      <c r="I532" s="42"/>
      <c r="J532" s="53"/>
      <c r="K532" s="53"/>
      <c r="L532" s="54"/>
      <c r="M532" s="53"/>
      <c r="N532" s="42"/>
      <c r="O532" s="42"/>
      <c r="P532" s="73"/>
      <c r="Q532" s="73"/>
      <c r="R532" s="42"/>
      <c r="S532" s="53"/>
      <c r="T532" s="54"/>
      <c r="U532" s="52"/>
      <c r="V532" s="52"/>
      <c r="W532" s="52"/>
      <c r="X532" s="52"/>
      <c r="Y532" s="52"/>
    </row>
    <row r="533" spans="3:25" ht="15.75" customHeight="1">
      <c r="C533" s="54"/>
      <c r="D533" s="52"/>
      <c r="E533" s="52"/>
      <c r="F533" s="52"/>
      <c r="G533" s="68"/>
      <c r="H533" s="68"/>
      <c r="I533" s="42"/>
      <c r="J533" s="53"/>
      <c r="K533" s="53"/>
      <c r="L533" s="54"/>
      <c r="M533" s="53"/>
      <c r="N533" s="42"/>
      <c r="O533" s="42"/>
      <c r="P533" s="73"/>
      <c r="Q533" s="73"/>
      <c r="R533" s="42"/>
      <c r="S533" s="53"/>
      <c r="T533" s="54"/>
      <c r="U533" s="52"/>
      <c r="V533" s="52"/>
      <c r="W533" s="52"/>
      <c r="X533" s="52"/>
      <c r="Y533" s="52"/>
    </row>
    <row r="534" spans="3:25" ht="15.75" customHeight="1">
      <c r="C534" s="54"/>
      <c r="D534" s="52"/>
      <c r="E534" s="52"/>
      <c r="F534" s="52"/>
      <c r="G534" s="68"/>
      <c r="H534" s="68"/>
      <c r="I534" s="42"/>
      <c r="J534" s="53"/>
      <c r="K534" s="53"/>
      <c r="L534" s="54"/>
      <c r="M534" s="53"/>
      <c r="N534" s="42"/>
      <c r="O534" s="42"/>
      <c r="P534" s="73"/>
      <c r="Q534" s="73"/>
      <c r="R534" s="42"/>
      <c r="S534" s="53"/>
      <c r="T534" s="54"/>
      <c r="U534" s="52"/>
      <c r="V534" s="52"/>
      <c r="W534" s="52"/>
      <c r="X534" s="52"/>
      <c r="Y534" s="52"/>
    </row>
    <row r="535" spans="3:25" ht="15.75" customHeight="1">
      <c r="C535" s="54"/>
      <c r="D535" s="52"/>
      <c r="E535" s="52"/>
      <c r="F535" s="52"/>
      <c r="G535" s="68"/>
      <c r="H535" s="68"/>
      <c r="I535" s="42"/>
      <c r="J535" s="53"/>
      <c r="K535" s="53"/>
      <c r="L535" s="54"/>
      <c r="M535" s="53"/>
      <c r="N535" s="42"/>
      <c r="O535" s="42"/>
      <c r="P535" s="73"/>
      <c r="Q535" s="73"/>
      <c r="R535" s="42"/>
      <c r="S535" s="53"/>
      <c r="T535" s="54"/>
      <c r="U535" s="52"/>
      <c r="V535" s="52"/>
      <c r="W535" s="52"/>
      <c r="X535" s="52"/>
      <c r="Y535" s="52"/>
    </row>
    <row r="536" spans="3:25" ht="15.75" customHeight="1">
      <c r="C536" s="54"/>
      <c r="D536" s="52"/>
      <c r="E536" s="52"/>
      <c r="F536" s="52"/>
      <c r="G536" s="68"/>
      <c r="H536" s="68"/>
      <c r="I536" s="42"/>
      <c r="J536" s="53"/>
      <c r="K536" s="53"/>
      <c r="L536" s="54"/>
      <c r="M536" s="53"/>
      <c r="N536" s="42"/>
      <c r="O536" s="42"/>
      <c r="P536" s="73"/>
      <c r="Q536" s="73"/>
      <c r="R536" s="42"/>
      <c r="S536" s="53"/>
      <c r="T536" s="54"/>
      <c r="U536" s="52"/>
      <c r="V536" s="52"/>
      <c r="W536" s="52"/>
      <c r="X536" s="52"/>
      <c r="Y536" s="52"/>
    </row>
    <row r="537" spans="3:25" ht="15.75" customHeight="1">
      <c r="C537" s="54"/>
      <c r="D537" s="52"/>
      <c r="E537" s="52"/>
      <c r="F537" s="52"/>
      <c r="G537" s="68"/>
      <c r="H537" s="68"/>
      <c r="I537" s="42"/>
      <c r="J537" s="53"/>
      <c r="K537" s="53"/>
      <c r="L537" s="54"/>
      <c r="M537" s="53"/>
      <c r="N537" s="42"/>
      <c r="O537" s="42"/>
      <c r="P537" s="73"/>
      <c r="Q537" s="73"/>
      <c r="R537" s="42"/>
      <c r="S537" s="53"/>
      <c r="T537" s="54"/>
      <c r="U537" s="52"/>
      <c r="V537" s="52"/>
      <c r="W537" s="52"/>
      <c r="X537" s="52"/>
      <c r="Y537" s="52"/>
    </row>
    <row r="538" spans="3:25" ht="15.75" customHeight="1">
      <c r="C538" s="54"/>
      <c r="D538" s="52"/>
      <c r="E538" s="52"/>
      <c r="F538" s="52"/>
      <c r="G538" s="68"/>
      <c r="H538" s="68"/>
      <c r="I538" s="42"/>
      <c r="J538" s="53"/>
      <c r="K538" s="53"/>
      <c r="L538" s="54"/>
      <c r="M538" s="53"/>
      <c r="N538" s="42"/>
      <c r="O538" s="42"/>
      <c r="P538" s="73"/>
      <c r="Q538" s="73"/>
      <c r="R538" s="42"/>
      <c r="S538" s="53"/>
      <c r="T538" s="54"/>
      <c r="U538" s="52"/>
      <c r="V538" s="52"/>
      <c r="W538" s="52"/>
      <c r="X538" s="52"/>
      <c r="Y538" s="52"/>
    </row>
    <row r="539" spans="3:25" ht="15.75" customHeight="1">
      <c r="C539" s="54"/>
      <c r="D539" s="52"/>
      <c r="E539" s="52"/>
      <c r="F539" s="52"/>
      <c r="G539" s="68"/>
      <c r="H539" s="68"/>
      <c r="I539" s="42"/>
      <c r="J539" s="53"/>
      <c r="K539" s="53"/>
      <c r="L539" s="54"/>
      <c r="M539" s="53"/>
      <c r="N539" s="42"/>
      <c r="O539" s="42"/>
      <c r="P539" s="73"/>
      <c r="Q539" s="73"/>
      <c r="R539" s="42"/>
      <c r="S539" s="53"/>
      <c r="T539" s="54"/>
      <c r="U539" s="52"/>
      <c r="V539" s="52"/>
      <c r="W539" s="52"/>
      <c r="X539" s="52"/>
      <c r="Y539" s="52"/>
    </row>
    <row r="540" spans="3:25" ht="15.75" customHeight="1">
      <c r="C540" s="54"/>
      <c r="D540" s="52"/>
      <c r="E540" s="52"/>
      <c r="F540" s="52"/>
      <c r="G540" s="68"/>
      <c r="H540" s="68"/>
      <c r="I540" s="42"/>
      <c r="J540" s="53"/>
      <c r="K540" s="53"/>
      <c r="L540" s="54"/>
      <c r="M540" s="53"/>
      <c r="N540" s="42"/>
      <c r="O540" s="42"/>
      <c r="P540" s="73"/>
      <c r="Q540" s="73"/>
      <c r="R540" s="42"/>
      <c r="S540" s="53"/>
      <c r="T540" s="54"/>
      <c r="U540" s="52"/>
      <c r="V540" s="52"/>
      <c r="W540" s="52"/>
      <c r="X540" s="52"/>
      <c r="Y540" s="52"/>
    </row>
    <row r="541" spans="3:25" ht="15.75" customHeight="1">
      <c r="C541" s="54"/>
      <c r="D541" s="52"/>
      <c r="E541" s="52"/>
      <c r="F541" s="52"/>
      <c r="G541" s="68"/>
      <c r="H541" s="68"/>
      <c r="I541" s="42"/>
      <c r="J541" s="53"/>
      <c r="K541" s="53"/>
      <c r="L541" s="54"/>
      <c r="M541" s="53"/>
      <c r="N541" s="42"/>
      <c r="O541" s="42"/>
      <c r="P541" s="73"/>
      <c r="Q541" s="73"/>
      <c r="R541" s="42"/>
      <c r="S541" s="53"/>
      <c r="T541" s="54"/>
      <c r="U541" s="52"/>
      <c r="V541" s="52"/>
      <c r="W541" s="52"/>
      <c r="X541" s="52"/>
      <c r="Y541" s="52"/>
    </row>
    <row r="542" spans="3:25" ht="15.75" customHeight="1">
      <c r="C542" s="54"/>
      <c r="D542" s="52"/>
      <c r="E542" s="52"/>
      <c r="F542" s="52"/>
      <c r="G542" s="68"/>
      <c r="H542" s="68"/>
      <c r="I542" s="42"/>
      <c r="J542" s="53"/>
      <c r="K542" s="53"/>
      <c r="L542" s="54"/>
      <c r="M542" s="53"/>
      <c r="N542" s="42"/>
      <c r="O542" s="42"/>
      <c r="P542" s="73"/>
      <c r="Q542" s="73"/>
      <c r="R542" s="42"/>
      <c r="S542" s="53"/>
      <c r="T542" s="54"/>
      <c r="U542" s="52"/>
      <c r="V542" s="52"/>
      <c r="W542" s="52"/>
      <c r="X542" s="52"/>
      <c r="Y542" s="52"/>
    </row>
    <row r="543" spans="3:25" ht="15.75" customHeight="1">
      <c r="C543" s="54"/>
      <c r="D543" s="52"/>
      <c r="E543" s="52"/>
      <c r="F543" s="52"/>
      <c r="G543" s="68"/>
      <c r="H543" s="68"/>
      <c r="I543" s="42"/>
      <c r="J543" s="53"/>
      <c r="K543" s="53"/>
      <c r="L543" s="54"/>
      <c r="M543" s="53"/>
      <c r="N543" s="42"/>
      <c r="O543" s="42"/>
      <c r="P543" s="73"/>
      <c r="Q543" s="73"/>
      <c r="R543" s="42"/>
      <c r="S543" s="53"/>
      <c r="T543" s="54"/>
      <c r="U543" s="52"/>
      <c r="V543" s="52"/>
      <c r="W543" s="52"/>
      <c r="X543" s="52"/>
      <c r="Y543" s="52"/>
    </row>
    <row r="544" spans="3:25" ht="15.75" customHeight="1">
      <c r="C544" s="54"/>
      <c r="D544" s="52"/>
      <c r="E544" s="52"/>
      <c r="F544" s="52"/>
      <c r="G544" s="68"/>
      <c r="H544" s="68"/>
      <c r="I544" s="42"/>
      <c r="J544" s="53"/>
      <c r="K544" s="53"/>
      <c r="L544" s="54"/>
      <c r="M544" s="53"/>
      <c r="N544" s="42"/>
      <c r="O544" s="42"/>
      <c r="P544" s="73"/>
      <c r="Q544" s="73"/>
      <c r="R544" s="42"/>
      <c r="S544" s="53"/>
      <c r="T544" s="54"/>
      <c r="U544" s="52"/>
      <c r="V544" s="52"/>
      <c r="W544" s="52"/>
      <c r="X544" s="52"/>
      <c r="Y544" s="52"/>
    </row>
    <row r="545" spans="3:25" ht="15.75" customHeight="1">
      <c r="C545" s="54"/>
      <c r="D545" s="52"/>
      <c r="E545" s="52"/>
      <c r="F545" s="52"/>
      <c r="G545" s="68"/>
      <c r="H545" s="68"/>
      <c r="I545" s="42"/>
      <c r="J545" s="53"/>
      <c r="K545" s="53"/>
      <c r="L545" s="54"/>
      <c r="M545" s="53"/>
      <c r="N545" s="42"/>
      <c r="O545" s="42"/>
      <c r="P545" s="73"/>
      <c r="Q545" s="73"/>
      <c r="R545" s="42"/>
      <c r="S545" s="53"/>
      <c r="T545" s="54"/>
      <c r="U545" s="52"/>
      <c r="V545" s="52"/>
      <c r="W545" s="52"/>
      <c r="X545" s="52"/>
      <c r="Y545" s="52"/>
    </row>
    <row r="546" spans="3:25" ht="15.75" customHeight="1">
      <c r="C546" s="54"/>
      <c r="D546" s="52"/>
      <c r="E546" s="52"/>
      <c r="F546" s="52"/>
      <c r="G546" s="68"/>
      <c r="H546" s="68"/>
      <c r="I546" s="42"/>
      <c r="J546" s="53"/>
      <c r="K546" s="53"/>
      <c r="L546" s="54"/>
      <c r="M546" s="53"/>
      <c r="N546" s="42"/>
      <c r="O546" s="42"/>
      <c r="P546" s="73"/>
      <c r="Q546" s="73"/>
      <c r="R546" s="42"/>
      <c r="S546" s="53"/>
      <c r="T546" s="54"/>
      <c r="U546" s="52"/>
      <c r="V546" s="52"/>
      <c r="W546" s="52"/>
      <c r="X546" s="52"/>
      <c r="Y546" s="52"/>
    </row>
    <row r="547" spans="3:25" ht="15.75" customHeight="1">
      <c r="C547" s="54"/>
      <c r="D547" s="52"/>
      <c r="E547" s="52"/>
      <c r="F547" s="52"/>
      <c r="G547" s="68"/>
      <c r="H547" s="68"/>
      <c r="I547" s="42"/>
      <c r="J547" s="53"/>
      <c r="K547" s="53"/>
      <c r="L547" s="54"/>
      <c r="M547" s="53"/>
      <c r="N547" s="42"/>
      <c r="O547" s="42"/>
      <c r="P547" s="73"/>
      <c r="Q547" s="73"/>
      <c r="R547" s="42"/>
      <c r="S547" s="53"/>
      <c r="T547" s="54"/>
      <c r="U547" s="52"/>
      <c r="V547" s="52"/>
      <c r="W547" s="52"/>
      <c r="X547" s="52"/>
      <c r="Y547" s="52"/>
    </row>
    <row r="548" spans="3:25" ht="15.75" customHeight="1">
      <c r="C548" s="54"/>
      <c r="D548" s="52"/>
      <c r="E548" s="52"/>
      <c r="F548" s="52"/>
      <c r="G548" s="68"/>
      <c r="H548" s="68"/>
      <c r="I548" s="42"/>
      <c r="J548" s="53"/>
      <c r="K548" s="53"/>
      <c r="L548" s="54"/>
      <c r="M548" s="53"/>
      <c r="N548" s="42"/>
      <c r="O548" s="42"/>
      <c r="P548" s="73"/>
      <c r="Q548" s="73"/>
      <c r="R548" s="42"/>
      <c r="S548" s="53"/>
      <c r="T548" s="54"/>
      <c r="U548" s="52"/>
      <c r="V548" s="52"/>
      <c r="W548" s="52"/>
      <c r="X548" s="52"/>
      <c r="Y548" s="52"/>
    </row>
    <row r="549" spans="3:25" ht="15.75" customHeight="1">
      <c r="C549" s="54"/>
      <c r="D549" s="52"/>
      <c r="E549" s="52"/>
      <c r="F549" s="52"/>
      <c r="G549" s="68"/>
      <c r="H549" s="68"/>
      <c r="I549" s="42"/>
      <c r="J549" s="53"/>
      <c r="K549" s="53"/>
      <c r="L549" s="54"/>
      <c r="M549" s="53"/>
      <c r="N549" s="42"/>
      <c r="O549" s="42"/>
      <c r="P549" s="73"/>
      <c r="Q549" s="73"/>
      <c r="R549" s="42"/>
      <c r="S549" s="53"/>
      <c r="T549" s="54"/>
      <c r="U549" s="52"/>
      <c r="V549" s="52"/>
      <c r="W549" s="52"/>
      <c r="X549" s="52"/>
      <c r="Y549" s="52"/>
    </row>
    <row r="550" spans="3:25" ht="15.75" customHeight="1">
      <c r="C550" s="54"/>
      <c r="D550" s="52"/>
      <c r="E550" s="52"/>
      <c r="F550" s="52"/>
      <c r="G550" s="68"/>
      <c r="H550" s="68"/>
      <c r="I550" s="42"/>
      <c r="J550" s="53"/>
      <c r="K550" s="53"/>
      <c r="L550" s="54"/>
      <c r="M550" s="53"/>
      <c r="N550" s="42"/>
      <c r="O550" s="42"/>
      <c r="P550" s="73"/>
      <c r="Q550" s="73"/>
      <c r="R550" s="42"/>
      <c r="S550" s="53"/>
      <c r="T550" s="54"/>
      <c r="U550" s="52"/>
      <c r="V550" s="52"/>
      <c r="W550" s="52"/>
      <c r="X550" s="52"/>
      <c r="Y550" s="52"/>
    </row>
    <row r="551" spans="3:25" ht="15.75" customHeight="1">
      <c r="C551" s="54"/>
      <c r="D551" s="52"/>
      <c r="E551" s="52"/>
      <c r="F551" s="52"/>
      <c r="G551" s="68"/>
      <c r="H551" s="68"/>
      <c r="I551" s="42"/>
      <c r="J551" s="53"/>
      <c r="K551" s="53"/>
      <c r="L551" s="54"/>
      <c r="M551" s="53"/>
      <c r="N551" s="42"/>
      <c r="O551" s="42"/>
      <c r="P551" s="73"/>
      <c r="Q551" s="73"/>
      <c r="R551" s="42"/>
      <c r="S551" s="53"/>
      <c r="T551" s="54"/>
      <c r="U551" s="52"/>
      <c r="V551" s="52"/>
      <c r="W551" s="52"/>
      <c r="X551" s="52"/>
      <c r="Y551" s="52"/>
    </row>
    <row r="552" spans="3:25" ht="15.75" customHeight="1">
      <c r="C552" s="54"/>
      <c r="D552" s="52"/>
      <c r="E552" s="52"/>
      <c r="F552" s="52"/>
      <c r="G552" s="68"/>
      <c r="H552" s="68"/>
      <c r="I552" s="42"/>
      <c r="J552" s="53"/>
      <c r="K552" s="53"/>
      <c r="L552" s="54"/>
      <c r="M552" s="53"/>
      <c r="N552" s="42"/>
      <c r="O552" s="42"/>
      <c r="P552" s="73"/>
      <c r="Q552" s="73"/>
      <c r="R552" s="42"/>
      <c r="S552" s="53"/>
      <c r="T552" s="54"/>
      <c r="U552" s="52"/>
      <c r="V552" s="52"/>
      <c r="W552" s="52"/>
      <c r="X552" s="52"/>
      <c r="Y552" s="52"/>
    </row>
    <row r="553" spans="3:25" ht="15.75" customHeight="1">
      <c r="C553" s="54"/>
      <c r="D553" s="52"/>
      <c r="E553" s="52"/>
      <c r="F553" s="52"/>
      <c r="G553" s="68"/>
      <c r="H553" s="68"/>
      <c r="I553" s="42"/>
      <c r="J553" s="53"/>
      <c r="K553" s="53"/>
      <c r="L553" s="54"/>
      <c r="M553" s="53"/>
      <c r="N553" s="42"/>
      <c r="O553" s="42"/>
      <c r="P553" s="73"/>
      <c r="Q553" s="73"/>
      <c r="R553" s="42"/>
      <c r="S553" s="53"/>
      <c r="T553" s="54"/>
      <c r="U553" s="52"/>
      <c r="V553" s="52"/>
      <c r="W553" s="52"/>
      <c r="X553" s="52"/>
      <c r="Y553" s="52"/>
    </row>
    <row r="554" spans="3:25" ht="15.75" customHeight="1">
      <c r="C554" s="54"/>
      <c r="D554" s="52"/>
      <c r="E554" s="52"/>
      <c r="F554" s="52"/>
      <c r="G554" s="68"/>
      <c r="H554" s="68"/>
      <c r="I554" s="42"/>
      <c r="J554" s="53"/>
      <c r="K554" s="53"/>
      <c r="L554" s="54"/>
      <c r="M554" s="53"/>
      <c r="N554" s="42"/>
      <c r="O554" s="42"/>
      <c r="P554" s="73"/>
      <c r="Q554" s="73"/>
      <c r="R554" s="42"/>
      <c r="S554" s="53"/>
      <c r="T554" s="54"/>
      <c r="U554" s="52"/>
      <c r="V554" s="52"/>
      <c r="W554" s="52"/>
      <c r="X554" s="52"/>
      <c r="Y554" s="52"/>
    </row>
    <row r="555" spans="3:25" ht="15.75" customHeight="1">
      <c r="C555" s="54"/>
      <c r="D555" s="52"/>
      <c r="E555" s="52"/>
      <c r="F555" s="52"/>
      <c r="G555" s="68"/>
      <c r="H555" s="68"/>
      <c r="I555" s="42"/>
      <c r="J555" s="53"/>
      <c r="K555" s="53"/>
      <c r="L555" s="54"/>
      <c r="M555" s="53"/>
      <c r="N555" s="42"/>
      <c r="O555" s="42"/>
      <c r="P555" s="73"/>
      <c r="Q555" s="73"/>
      <c r="R555" s="42"/>
      <c r="S555" s="53"/>
      <c r="T555" s="54"/>
      <c r="U555" s="52"/>
      <c r="V555" s="52"/>
      <c r="W555" s="52"/>
      <c r="X555" s="52"/>
      <c r="Y555" s="52"/>
    </row>
    <row r="556" spans="3:25" ht="15.75" customHeight="1">
      <c r="C556" s="54"/>
      <c r="D556" s="52"/>
      <c r="E556" s="52"/>
      <c r="F556" s="52"/>
      <c r="G556" s="68"/>
      <c r="H556" s="68"/>
      <c r="I556" s="42"/>
      <c r="J556" s="53"/>
      <c r="K556" s="53"/>
      <c r="L556" s="54"/>
      <c r="M556" s="53"/>
      <c r="N556" s="42"/>
      <c r="O556" s="42"/>
      <c r="P556" s="73"/>
      <c r="Q556" s="73"/>
      <c r="R556" s="42"/>
      <c r="S556" s="53"/>
      <c r="T556" s="54"/>
      <c r="U556" s="52"/>
      <c r="V556" s="52"/>
      <c r="W556" s="52"/>
      <c r="X556" s="52"/>
      <c r="Y556" s="52"/>
    </row>
    <row r="557" spans="3:25" ht="15.75" customHeight="1">
      <c r="C557" s="54"/>
      <c r="D557" s="52"/>
      <c r="E557" s="52"/>
      <c r="F557" s="52"/>
      <c r="G557" s="68"/>
      <c r="H557" s="68"/>
      <c r="I557" s="42"/>
      <c r="J557" s="53"/>
      <c r="K557" s="53"/>
      <c r="L557" s="54"/>
      <c r="M557" s="53"/>
      <c r="N557" s="42"/>
      <c r="O557" s="42"/>
      <c r="P557" s="73"/>
      <c r="Q557" s="73"/>
      <c r="R557" s="42"/>
      <c r="S557" s="53"/>
      <c r="T557" s="54"/>
      <c r="U557" s="52"/>
      <c r="V557" s="52"/>
      <c r="W557" s="52"/>
      <c r="X557" s="52"/>
      <c r="Y557" s="52"/>
    </row>
  </sheetData>
  <sheetProtection insertRows="0" deleteRows="0"/>
  <mergeCells count="193">
    <mergeCell ref="O29:O31"/>
    <mergeCell ref="O32:O34"/>
    <mergeCell ref="N29:N31"/>
    <mergeCell ref="N32:N34"/>
    <mergeCell ref="B42:B47"/>
    <mergeCell ref="B23:B28"/>
    <mergeCell ref="B29:B34"/>
    <mergeCell ref="C23:C28"/>
    <mergeCell ref="H29:H34"/>
    <mergeCell ref="I29:I34"/>
    <mergeCell ref="J29:J34"/>
    <mergeCell ref="U9:U10"/>
    <mergeCell ref="D11:D16"/>
    <mergeCell ref="N11:N13"/>
    <mergeCell ref="O11:O13"/>
    <mergeCell ref="O14:O16"/>
    <mergeCell ref="P11:P16"/>
    <mergeCell ref="Q11:Q16"/>
    <mergeCell ref="C11:C16"/>
    <mergeCell ref="V9:V10"/>
    <mergeCell ref="Y9:Y10"/>
    <mergeCell ref="W9:W10"/>
    <mergeCell ref="X9:X10"/>
    <mergeCell ref="T9:T10"/>
    <mergeCell ref="S9:S10"/>
    <mergeCell ref="E9:E10"/>
    <mergeCell ref="F9:F10"/>
    <mergeCell ref="G9:I9"/>
    <mergeCell ref="M9:O9"/>
    <mergeCell ref="J9:J10"/>
    <mergeCell ref="P9:R9"/>
    <mergeCell ref="D9:D10"/>
    <mergeCell ref="C9:C10"/>
    <mergeCell ref="A23:A28"/>
    <mergeCell ref="R11:R16"/>
    <mergeCell ref="S11:S16"/>
    <mergeCell ref="K9:K10"/>
    <mergeCell ref="A9:A10"/>
    <mergeCell ref="B9:B10"/>
    <mergeCell ref="A11:A16"/>
    <mergeCell ref="F11:F16"/>
    <mergeCell ref="F23:F28"/>
    <mergeCell ref="D23:D28"/>
    <mergeCell ref="G11:G16"/>
    <mergeCell ref="I11:I16"/>
    <mergeCell ref="J11:J16"/>
    <mergeCell ref="H11:H16"/>
    <mergeCell ref="S23:S28"/>
    <mergeCell ref="N14:N16"/>
    <mergeCell ref="A17:A22"/>
    <mergeCell ref="C17:C22"/>
    <mergeCell ref="D17:D22"/>
    <mergeCell ref="F17:F22"/>
    <mergeCell ref="G17:G22"/>
    <mergeCell ref="S48:S53"/>
    <mergeCell ref="A35:A41"/>
    <mergeCell ref="B35:B41"/>
    <mergeCell ref="C35:C41"/>
    <mergeCell ref="R29:R34"/>
    <mergeCell ref="A42:A47"/>
    <mergeCell ref="C42:C47"/>
    <mergeCell ref="D42:D47"/>
    <mergeCell ref="N42:N44"/>
    <mergeCell ref="O42:O44"/>
    <mergeCell ref="J35:J41"/>
    <mergeCell ref="N35:N37"/>
    <mergeCell ref="O35:O37"/>
    <mergeCell ref="D35:D41"/>
    <mergeCell ref="F35:F41"/>
    <mergeCell ref="G35:G41"/>
    <mergeCell ref="H35:H41"/>
    <mergeCell ref="I35:I41"/>
    <mergeCell ref="S29:S34"/>
    <mergeCell ref="A29:A34"/>
    <mergeCell ref="C29:C34"/>
    <mergeCell ref="D29:D34"/>
    <mergeCell ref="F29:F34"/>
    <mergeCell ref="G29:G34"/>
    <mergeCell ref="R35:R41"/>
    <mergeCell ref="S35:S41"/>
    <mergeCell ref="N38:N41"/>
    <mergeCell ref="O38:O41"/>
    <mergeCell ref="R42:R47"/>
    <mergeCell ref="S42:S47"/>
    <mergeCell ref="N45:N47"/>
    <mergeCell ref="O45:O47"/>
    <mergeCell ref="F42:F47"/>
    <mergeCell ref="G42:G47"/>
    <mergeCell ref="H42:H47"/>
    <mergeCell ref="I42:I47"/>
    <mergeCell ref="J42:J47"/>
    <mergeCell ref="A54:A59"/>
    <mergeCell ref="B54:B59"/>
    <mergeCell ref="C54:C59"/>
    <mergeCell ref="D54:D59"/>
    <mergeCell ref="F54:F59"/>
    <mergeCell ref="G54:G59"/>
    <mergeCell ref="H54:H59"/>
    <mergeCell ref="R48:R53"/>
    <mergeCell ref="N51:N53"/>
    <mergeCell ref="O51:O53"/>
    <mergeCell ref="A48:A53"/>
    <mergeCell ref="B48:B53"/>
    <mergeCell ref="C48:C53"/>
    <mergeCell ref="I48:I53"/>
    <mergeCell ref="J48:J53"/>
    <mergeCell ref="N48:N50"/>
    <mergeCell ref="O48:O50"/>
    <mergeCell ref="D48:D53"/>
    <mergeCell ref="F48:F53"/>
    <mergeCell ref="G48:G53"/>
    <mergeCell ref="H48:H53"/>
    <mergeCell ref="A60:A65"/>
    <mergeCell ref="B60:B65"/>
    <mergeCell ref="C60:C65"/>
    <mergeCell ref="D60:D65"/>
    <mergeCell ref="F60:F65"/>
    <mergeCell ref="G60:G65"/>
    <mergeCell ref="H60:H65"/>
    <mergeCell ref="I60:I65"/>
    <mergeCell ref="J60:J65"/>
    <mergeCell ref="N60:N62"/>
    <mergeCell ref="J54:J59"/>
    <mergeCell ref="N54:N56"/>
    <mergeCell ref="O54:O56"/>
    <mergeCell ref="I54:I59"/>
    <mergeCell ref="O60:O62"/>
    <mergeCell ref="R60:R65"/>
    <mergeCell ref="S60:S65"/>
    <mergeCell ref="R54:R59"/>
    <mergeCell ref="S54:S59"/>
    <mergeCell ref="N57:N59"/>
    <mergeCell ref="O57:O59"/>
    <mergeCell ref="A66:A71"/>
    <mergeCell ref="B66:B71"/>
    <mergeCell ref="C66:C71"/>
    <mergeCell ref="D66:D71"/>
    <mergeCell ref="F66:F71"/>
    <mergeCell ref="G66:G71"/>
    <mergeCell ref="H66:H71"/>
    <mergeCell ref="T6:V6"/>
    <mergeCell ref="M6:S6"/>
    <mergeCell ref="M7:Y7"/>
    <mergeCell ref="A7:D7"/>
    <mergeCell ref="E7:K7"/>
    <mergeCell ref="A8:Y8"/>
    <mergeCell ref="B11:B16"/>
    <mergeCell ref="N63:N65"/>
    <mergeCell ref="O63:O65"/>
    <mergeCell ref="R66:R71"/>
    <mergeCell ref="S66:S71"/>
    <mergeCell ref="N69:N71"/>
    <mergeCell ref="O69:O71"/>
    <mergeCell ref="I66:I71"/>
    <mergeCell ref="J66:J71"/>
    <mergeCell ref="N66:N68"/>
    <mergeCell ref="O66:O68"/>
    <mergeCell ref="A1:B4"/>
    <mergeCell ref="C1:W1"/>
    <mergeCell ref="C2:W2"/>
    <mergeCell ref="C3:W3"/>
    <mergeCell ref="C4:W4"/>
    <mergeCell ref="A5:Y5"/>
    <mergeCell ref="W6:Y6"/>
    <mergeCell ref="A6:D6"/>
    <mergeCell ref="E6:K6"/>
    <mergeCell ref="X1:Y1"/>
    <mergeCell ref="X2:Y2"/>
    <mergeCell ref="X3:Y3"/>
    <mergeCell ref="X4:Y4"/>
    <mergeCell ref="P23:P25"/>
    <mergeCell ref="Q23:Q25"/>
    <mergeCell ref="O23:O25"/>
    <mergeCell ref="J17:J22"/>
    <mergeCell ref="N17:N19"/>
    <mergeCell ref="B17:B22"/>
    <mergeCell ref="O17:O19"/>
    <mergeCell ref="R17:R22"/>
    <mergeCell ref="S17:S22"/>
    <mergeCell ref="N20:N22"/>
    <mergeCell ref="O20:O22"/>
    <mergeCell ref="P17:P19"/>
    <mergeCell ref="Q17:Q19"/>
    <mergeCell ref="R23:R28"/>
    <mergeCell ref="I23:I28"/>
    <mergeCell ref="H17:H22"/>
    <mergeCell ref="I17:I22"/>
    <mergeCell ref="O26:O28"/>
    <mergeCell ref="J23:J28"/>
    <mergeCell ref="G23:G28"/>
    <mergeCell ref="H23:H28"/>
    <mergeCell ref="N23:N25"/>
    <mergeCell ref="N26:N28"/>
  </mergeCells>
  <conditionalFormatting sqref="K60:K71 K11:K47">
    <cfRule type="containsText" dxfId="33" priority="209" operator="containsText" text="Mitigación">
      <formula>NOT(ISERROR(SEARCH("Mitigación",K11)))</formula>
    </cfRule>
    <cfRule type="containsText" dxfId="32" priority="210" operator="containsText" text="Prevención">
      <formula>NOT(ISERROR(SEARCH("Prevención",K11)))</formula>
    </cfRule>
  </conditionalFormatting>
  <conditionalFormatting sqref="I60:I71 I11:I47">
    <cfRule type="containsText" dxfId="31" priority="761" operator="containsText" text="Bajo">
      <formula>NOT(ISERROR(SEARCH("Bajo",I11)))</formula>
    </cfRule>
    <cfRule type="containsText" dxfId="30" priority="762" operator="containsText" text="Moderado">
      <formula>NOT(ISERROR(SEARCH("Moderado",I11)))</formula>
    </cfRule>
    <cfRule type="containsText" dxfId="29" priority="763" operator="containsText" text="Alto">
      <formula>NOT(ISERROR(SEARCH("Alto",I11)))</formula>
    </cfRule>
    <cfRule type="containsText" dxfId="28" priority="764" operator="containsText" text="Extremo">
      <formula>NOT(ISERROR(SEARCH("Extremo",I11)))</formula>
    </cfRule>
  </conditionalFormatting>
  <conditionalFormatting sqref="R60:R71 R11:R47">
    <cfRule type="containsText" dxfId="27" priority="565" operator="containsText" text="Bajo">
      <formula>NOT(ISERROR(SEARCH("Bajo",R11)))</formula>
    </cfRule>
    <cfRule type="containsText" dxfId="26" priority="566" operator="containsText" text="Moderado">
      <formula>NOT(ISERROR(SEARCH("Moderado",R11)))</formula>
    </cfRule>
    <cfRule type="containsText" dxfId="25" priority="567" operator="containsText" text="Alto">
      <formula>NOT(ISERROR(SEARCH("Alto",R11)))</formula>
    </cfRule>
    <cfRule type="containsText" dxfId="24" priority="568" operator="containsText" text="Extremo">
      <formula>NOT(ISERROR(SEARCH("Extremo",R11)))</formula>
    </cfRule>
  </conditionalFormatting>
  <conditionalFormatting sqref="K48:K59">
    <cfRule type="containsText" dxfId="23" priority="1" operator="containsText" text="Mitigación">
      <formula>NOT(ISERROR(SEARCH("Mitigación",K48)))</formula>
    </cfRule>
    <cfRule type="containsText" dxfId="22" priority="2" operator="containsText" text="Prevención">
      <formula>NOT(ISERROR(SEARCH("Prevención",K48)))</formula>
    </cfRule>
  </conditionalFormatting>
  <conditionalFormatting sqref="I48:I59">
    <cfRule type="containsText" dxfId="21" priority="7" operator="containsText" text="Bajo">
      <formula>NOT(ISERROR(SEARCH("Bajo",I48)))</formula>
    </cfRule>
    <cfRule type="containsText" dxfId="20" priority="8" operator="containsText" text="Moderado">
      <formula>NOT(ISERROR(SEARCH("Moderado",I48)))</formula>
    </cfRule>
    <cfRule type="containsText" dxfId="19" priority="9" operator="containsText" text="Alto">
      <formula>NOT(ISERROR(SEARCH("Alto",I48)))</formula>
    </cfRule>
    <cfRule type="containsText" dxfId="18" priority="10" operator="containsText" text="Extremo">
      <formula>NOT(ISERROR(SEARCH("Extremo",I48)))</formula>
    </cfRule>
  </conditionalFormatting>
  <conditionalFormatting sqref="R48:R59">
    <cfRule type="containsText" dxfId="17" priority="3" operator="containsText" text="Bajo">
      <formula>NOT(ISERROR(SEARCH("Bajo",R48)))</formula>
    </cfRule>
    <cfRule type="containsText" dxfId="16" priority="4" operator="containsText" text="Moderado">
      <formula>NOT(ISERROR(SEARCH("Moderado",R48)))</formula>
    </cfRule>
    <cfRule type="containsText" dxfId="15" priority="5" operator="containsText" text="Alto">
      <formula>NOT(ISERROR(SEARCH("Alto",R48)))</formula>
    </cfRule>
    <cfRule type="containsText" dxfId="14" priority="6" operator="containsText" text="Extremo">
      <formula>NOT(ISERROR(SEARCH("Extremo",R48)))</formula>
    </cfRule>
  </conditionalFormatting>
  <dataValidations count="4">
    <dataValidation type="list" allowBlank="1" showInputMessage="1" showErrorMessage="1" sqref="C72:C1048576" xr:uid="{00000000-0002-0000-0100-000003000000}">
      <formula1>#REF!</formula1>
    </dataValidation>
    <dataValidation type="list" allowBlank="1" showInputMessage="1" showErrorMessage="1" sqref="S11:S71 J11:J71" xr:uid="{00000000-0002-0000-0100-000000000000}">
      <formula1>"Evitar,Reducir,Compartir o transferir,Aceptar"</formula1>
    </dataValidation>
    <dataValidation type="list" allowBlank="1" showInputMessage="1" showErrorMessage="1" sqref="K11:K71" xr:uid="{00000000-0002-0000-0100-000001000000}">
      <formula1>"Preventivos,Detectivos,Correctivos"</formula1>
    </dataValidation>
    <dataValidation type="list" allowBlank="1" showInputMessage="1" showErrorMessage="1" sqref="C11:C71" xr:uid="{00000000-0002-0000-0100-000002000000}">
      <formula1>"Gestión,Corrupción"</formula1>
    </dataValidation>
  </dataValidations>
  <printOptions horizontalCentered="1"/>
  <pageMargins left="0.70866141732283505" right="0.70866141732283505" top="0.74803149606299202" bottom="0.74803149606299202" header="0" footer="0"/>
  <pageSetup scale="41" fitToWidth="2" orientation="landscape" r:id="rId1"/>
  <ignoredErrors>
    <ignoredError sqref="N11 N23 N29 N32 N26 N14"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S36"/>
  <sheetViews>
    <sheetView topLeftCell="A10" zoomScale="60" zoomScaleNormal="60" workbookViewId="0">
      <selection activeCell="F19" sqref="F19"/>
    </sheetView>
  </sheetViews>
  <sheetFormatPr baseColWidth="10" defaultColWidth="10.83203125" defaultRowHeight="16"/>
  <cols>
    <col min="1" max="1" width="2.33203125" style="28" customWidth="1"/>
    <col min="2" max="2" width="15" style="28" customWidth="1"/>
    <col min="3" max="3" width="15.33203125" style="28" customWidth="1"/>
    <col min="4" max="4" width="29.33203125" style="28" bestFit="1" customWidth="1"/>
    <col min="5" max="5" width="93.83203125" style="28" customWidth="1"/>
    <col min="6" max="6" width="47" style="28" customWidth="1"/>
    <col min="7" max="16384" width="10.83203125" style="28"/>
  </cols>
  <sheetData>
    <row r="1" spans="2:19" s="45" customFormat="1"/>
    <row r="2" spans="2:19" s="45" customFormat="1"/>
    <row r="3" spans="2:19" ht="17" thickBot="1"/>
    <row r="4" spans="2:19" ht="24" thickBot="1">
      <c r="B4" s="184" t="s">
        <v>0</v>
      </c>
      <c r="C4" s="185"/>
      <c r="D4" s="185"/>
      <c r="E4" s="185"/>
      <c r="F4" s="186"/>
      <c r="G4" s="29"/>
      <c r="H4" s="29"/>
      <c r="I4" s="29"/>
      <c r="J4" s="29"/>
      <c r="K4" s="29"/>
      <c r="L4" s="29"/>
      <c r="M4" s="29"/>
      <c r="N4" s="29"/>
      <c r="O4" s="29"/>
      <c r="P4" s="29"/>
      <c r="Q4" s="29"/>
      <c r="R4" s="29"/>
      <c r="S4" s="29"/>
    </row>
    <row r="5" spans="2:19" ht="11" customHeight="1">
      <c r="B5" s="72"/>
      <c r="C5" s="72"/>
      <c r="D5" s="72"/>
      <c r="E5" s="72"/>
      <c r="F5" s="72"/>
      <c r="G5" s="29"/>
      <c r="H5" s="29"/>
      <c r="I5" s="29"/>
      <c r="J5" s="29"/>
      <c r="K5" s="29"/>
      <c r="L5" s="29"/>
      <c r="M5" s="29"/>
      <c r="N5" s="29"/>
      <c r="O5" s="29"/>
      <c r="P5" s="29"/>
      <c r="Q5" s="29"/>
      <c r="R5" s="29"/>
      <c r="S5" s="29"/>
    </row>
    <row r="6" spans="2:19" ht="11" customHeight="1"/>
    <row r="7" spans="2:19" ht="16" customHeight="1">
      <c r="B7" s="187" t="s">
        <v>1</v>
      </c>
      <c r="C7" s="188"/>
      <c r="D7" s="191" t="s">
        <v>2</v>
      </c>
      <c r="E7" s="191" t="s">
        <v>3</v>
      </c>
      <c r="F7" s="191" t="s">
        <v>4</v>
      </c>
    </row>
    <row r="8" spans="2:19" ht="16" customHeight="1">
      <c r="B8" s="189"/>
      <c r="C8" s="190"/>
      <c r="D8" s="192"/>
      <c r="E8" s="193"/>
      <c r="F8" s="193"/>
    </row>
    <row r="9" spans="2:19" ht="19">
      <c r="B9" s="195" t="s">
        <v>5</v>
      </c>
      <c r="C9" s="195"/>
      <c r="D9" s="32" t="s">
        <v>6</v>
      </c>
      <c r="E9" s="33" t="s">
        <v>7</v>
      </c>
      <c r="F9" s="34">
        <v>1</v>
      </c>
    </row>
    <row r="10" spans="2:19" ht="57">
      <c r="B10" s="196" t="s">
        <v>8</v>
      </c>
      <c r="C10" s="196"/>
      <c r="D10" s="32" t="s">
        <v>6</v>
      </c>
      <c r="E10" s="43" t="s">
        <v>9</v>
      </c>
      <c r="F10" s="34" t="s">
        <v>10</v>
      </c>
    </row>
    <row r="11" spans="2:19" ht="95">
      <c r="B11" s="199" t="s">
        <v>11</v>
      </c>
      <c r="C11" s="199"/>
      <c r="D11" s="30" t="s">
        <v>12</v>
      </c>
      <c r="E11" s="43" t="s">
        <v>13</v>
      </c>
      <c r="F11" s="37" t="s">
        <v>14</v>
      </c>
    </row>
    <row r="12" spans="2:19" ht="76">
      <c r="B12" s="196" t="s">
        <v>15</v>
      </c>
      <c r="C12" s="196"/>
      <c r="D12" s="32" t="s">
        <v>6</v>
      </c>
      <c r="E12" s="43" t="s">
        <v>16</v>
      </c>
      <c r="F12" s="43" t="s">
        <v>17</v>
      </c>
    </row>
    <row r="13" spans="2:19" ht="57">
      <c r="B13" s="197" t="s">
        <v>18</v>
      </c>
      <c r="C13" s="197"/>
      <c r="D13" s="32" t="s">
        <v>6</v>
      </c>
      <c r="E13" s="43" t="s">
        <v>19</v>
      </c>
      <c r="F13" s="43" t="s">
        <v>20</v>
      </c>
    </row>
    <row r="14" spans="2:19" ht="57">
      <c r="B14" s="197" t="s">
        <v>21</v>
      </c>
      <c r="C14" s="197"/>
      <c r="D14" s="32" t="s">
        <v>6</v>
      </c>
      <c r="E14" s="43" t="s">
        <v>22</v>
      </c>
      <c r="F14" s="43" t="s">
        <v>23</v>
      </c>
    </row>
    <row r="15" spans="2:19" ht="114">
      <c r="B15" s="198" t="s">
        <v>24</v>
      </c>
      <c r="C15" s="32" t="s">
        <v>25</v>
      </c>
      <c r="D15" s="32" t="s">
        <v>6</v>
      </c>
      <c r="E15" s="43" t="s">
        <v>26</v>
      </c>
      <c r="F15" s="37">
        <v>3</v>
      </c>
    </row>
    <row r="16" spans="2:19" ht="95">
      <c r="B16" s="198"/>
      <c r="C16" s="32" t="s">
        <v>27</v>
      </c>
      <c r="D16" s="32" t="s">
        <v>6</v>
      </c>
      <c r="E16" s="43" t="s">
        <v>28</v>
      </c>
      <c r="F16" s="37">
        <v>4</v>
      </c>
    </row>
    <row r="17" spans="2:6" ht="57">
      <c r="B17" s="198"/>
      <c r="C17" s="75" t="s">
        <v>29</v>
      </c>
      <c r="D17" s="80" t="s">
        <v>30</v>
      </c>
      <c r="E17" s="43" t="s">
        <v>31</v>
      </c>
      <c r="F17" s="35" t="str">
        <f>IF(AND(F15=1,F16=1),"Bajo",IF(AND(F15=1,F16=2),"Bajo",IF(AND(F15=1,F16=3),"Moderado",IF(AND(F15=1,F16=4),"Alto",IF(AND(F15=1,F16=5),"Extremo",IF(AND(F15=2,F16=1),"Bajo",IF(AND(F15=2,F16=2),"Bajo",IF(AND(F15=2,F16=3),"Moderado",IF(AND(F15=2,F16=4),"Alto",IF(AND(F15=2,F16=5),"Extremo",IF(AND(F15=3,F16=1),"Bajo",IF(AND(F15=3,F16=2),"Moderado",IF(AND(F15=3,F16=3),"Alto",IF(AND(F15=3,F16=4),"Extremo",IF(AND(F15=3,F16=5),"Extremo",IF(AND(F15=4,F16=1),"Moderado",IF(AND(F15=4,F16=2),"Alto",IF(AND(F15=4,F16=3),"Alto",IF(AND(F15=4,F16=4),"Extremo",IF(AND(F15=4,F16=5),"Extremo",IF(AND(F15=5,F16=1),"Alto",IF(AND(F15=5,F16=2),"Alto",IF(AND(F15=5,F16=3),"Extremo",IF(AND(F15=5,F16=4),"Extremo",IF(AND(F15=5,F16=5),"Extremo")))))))))))))))))))))))))</f>
        <v>Extremo</v>
      </c>
    </row>
    <row r="18" spans="2:6" ht="209">
      <c r="B18" s="200" t="s">
        <v>32</v>
      </c>
      <c r="C18" s="200"/>
      <c r="D18" s="30" t="s">
        <v>12</v>
      </c>
      <c r="E18" s="43" t="s">
        <v>33</v>
      </c>
      <c r="F18" s="35" t="s">
        <v>34</v>
      </c>
    </row>
    <row r="19" spans="2:6" ht="95">
      <c r="B19" s="201" t="s">
        <v>35</v>
      </c>
      <c r="C19" s="202"/>
      <c r="D19" s="30" t="s">
        <v>12</v>
      </c>
      <c r="E19" s="43" t="s">
        <v>36</v>
      </c>
      <c r="F19" s="43" t="s">
        <v>37</v>
      </c>
    </row>
    <row r="20" spans="2:6" ht="57">
      <c r="B20" s="78" t="s">
        <v>38</v>
      </c>
      <c r="C20" s="79" t="s">
        <v>39</v>
      </c>
      <c r="D20" s="32" t="s">
        <v>6</v>
      </c>
      <c r="E20" s="43" t="s">
        <v>40</v>
      </c>
      <c r="F20" s="43" t="s">
        <v>41</v>
      </c>
    </row>
    <row r="21" spans="2:6" ht="114">
      <c r="B21" s="203" t="s">
        <v>42</v>
      </c>
      <c r="C21" s="31" t="s">
        <v>43</v>
      </c>
      <c r="D21" s="32" t="s">
        <v>6</v>
      </c>
      <c r="E21" s="43" t="s">
        <v>44</v>
      </c>
      <c r="F21" s="83">
        <v>40</v>
      </c>
    </row>
    <row r="22" spans="2:6" ht="114">
      <c r="B22" s="203"/>
      <c r="C22" s="31" t="s">
        <v>45</v>
      </c>
      <c r="D22" s="32" t="s">
        <v>6</v>
      </c>
      <c r="E22" s="43" t="s">
        <v>46</v>
      </c>
      <c r="F22" s="84">
        <v>0</v>
      </c>
    </row>
    <row r="23" spans="2:6" ht="96">
      <c r="B23" s="203"/>
      <c r="C23" s="80" t="s">
        <v>47</v>
      </c>
      <c r="D23" s="80" t="s">
        <v>30</v>
      </c>
      <c r="E23" s="43" t="s">
        <v>48</v>
      </c>
      <c r="F23" s="83">
        <f>AVERAGE(F21)</f>
        <v>40</v>
      </c>
    </row>
    <row r="24" spans="2:6" ht="77">
      <c r="B24" s="203"/>
      <c r="C24" s="80" t="s">
        <v>49</v>
      </c>
      <c r="D24" s="80" t="s">
        <v>30</v>
      </c>
      <c r="E24" s="43" t="s">
        <v>50</v>
      </c>
      <c r="F24" s="84">
        <f>AVERAGE(F22)</f>
        <v>0</v>
      </c>
    </row>
    <row r="25" spans="2:6" ht="58">
      <c r="B25" s="203"/>
      <c r="C25" s="80" t="s">
        <v>51</v>
      </c>
      <c r="D25" s="80" t="s">
        <v>30</v>
      </c>
      <c r="E25" s="43" t="s">
        <v>52</v>
      </c>
      <c r="F25" s="37" t="str">
        <f>IF(F23&lt;=50,"0",IF(AND(F23&gt;=50.01,F23&lt;=75),"1",IF(F23&gt;=75.01,"2")))</f>
        <v>0</v>
      </c>
    </row>
    <row r="26" spans="2:6" ht="58">
      <c r="B26" s="203"/>
      <c r="C26" s="80" t="s">
        <v>53</v>
      </c>
      <c r="D26" s="80" t="s">
        <v>30</v>
      </c>
      <c r="E26" s="43" t="s">
        <v>54</v>
      </c>
      <c r="F26" s="37" t="str">
        <f>IF(F24&lt;=50,"0",IF(AND(F24&gt;=50.01,F24&lt;=75),"1",IF(F24&gt;=75.01,"2")))</f>
        <v>0</v>
      </c>
    </row>
    <row r="27" spans="2:6" ht="38">
      <c r="B27" s="204" t="s">
        <v>55</v>
      </c>
      <c r="C27" s="75" t="s">
        <v>25</v>
      </c>
      <c r="D27" s="80" t="s">
        <v>30</v>
      </c>
      <c r="E27" s="43" t="s">
        <v>56</v>
      </c>
      <c r="F27" s="37">
        <f>F15-F25</f>
        <v>3</v>
      </c>
    </row>
    <row r="28" spans="2:6" ht="38">
      <c r="B28" s="204"/>
      <c r="C28" s="75" t="s">
        <v>27</v>
      </c>
      <c r="D28" s="80" t="s">
        <v>30</v>
      </c>
      <c r="E28" s="43" t="s">
        <v>57</v>
      </c>
      <c r="F28" s="37">
        <f>F16-F26</f>
        <v>4</v>
      </c>
    </row>
    <row r="29" spans="2:6" ht="57">
      <c r="B29" s="204"/>
      <c r="C29" s="75" t="s">
        <v>58</v>
      </c>
      <c r="D29" s="80" t="s">
        <v>30</v>
      </c>
      <c r="E29" s="43" t="s">
        <v>31</v>
      </c>
      <c r="F29" s="35" t="str">
        <f>IF(AND(F27=1,F28=1),"Bajo",IF(AND(F27=1,F28=2),"Bajo",IF(AND(F27=1,F28=3),"Moderado",IF(AND(F27=1,F28=4),"Alto",IF(AND(F27=1,F28=5),"Extremo",IF(AND(F27=2,F28=1),"Bajo",IF(AND(F27=2,F28=2),"Bajo",IF(AND(F27=2,F28=3),"Moderado",IF(AND(F27=2,F28=4),"Alto",IF(AND(F27=2,F28=5),"Extremo",IF(AND(F27=3,F28=1),"Bajo",IF(AND(F27=3,F28=2),"Moderado",IF(AND(F27=3,F28=3),"Alto",IF(AND(F27=3,F28=4),"Extremo",IF(AND(F27=3,F28=5),"Extremo",IF(AND(F27=4,F28=1),"Moderado",IF(AND(F27=4,F28=2),"Alto",IF(AND(F27=4,F28=3),"Alto",IF(AND(F27=4,F28=4),"Extremo",IF(AND(F27=4,F28=5),"Extremo",IF(AND(F27=5,F28=1),"Alto",IF(AND(F27=5,F28=2),"Alto",IF(AND(F27=5,F28=3),"Extremo",IF(AND(F27=5,F28=4),"Extremo",IF(AND(F27=5,F28=5),"Extremo")))))))))))))))))))))))))</f>
        <v>Extremo</v>
      </c>
    </row>
    <row r="30" spans="2:6" ht="209">
      <c r="B30" s="200" t="s">
        <v>32</v>
      </c>
      <c r="C30" s="200"/>
      <c r="D30" s="30" t="s">
        <v>12</v>
      </c>
      <c r="E30" s="43" t="s">
        <v>59</v>
      </c>
      <c r="F30" s="35" t="s">
        <v>34</v>
      </c>
    </row>
    <row r="31" spans="2:6" ht="51" customHeight="1">
      <c r="B31" s="194" t="s">
        <v>60</v>
      </c>
      <c r="C31" s="194"/>
      <c r="D31" s="32" t="s">
        <v>6</v>
      </c>
      <c r="E31" s="43" t="s">
        <v>61</v>
      </c>
      <c r="F31" s="44" t="s">
        <v>62</v>
      </c>
    </row>
    <row r="32" spans="2:6" ht="40" customHeight="1">
      <c r="B32" s="194" t="s">
        <v>63</v>
      </c>
      <c r="C32" s="194"/>
      <c r="D32" s="32" t="s">
        <v>6</v>
      </c>
      <c r="E32" s="43" t="s">
        <v>64</v>
      </c>
      <c r="F32" s="38">
        <v>44666</v>
      </c>
    </row>
    <row r="33" spans="2:6" ht="40" customHeight="1">
      <c r="B33" s="194" t="s">
        <v>65</v>
      </c>
      <c r="C33" s="194"/>
      <c r="D33" s="32" t="s">
        <v>6</v>
      </c>
      <c r="E33" s="43" t="s">
        <v>66</v>
      </c>
      <c r="F33" s="38">
        <v>44844</v>
      </c>
    </row>
    <row r="34" spans="2:6" ht="19">
      <c r="B34" s="194" t="s">
        <v>67</v>
      </c>
      <c r="C34" s="194"/>
      <c r="D34" s="32" t="s">
        <v>6</v>
      </c>
      <c r="E34" s="43" t="s">
        <v>68</v>
      </c>
      <c r="F34" s="36" t="s">
        <v>69</v>
      </c>
    </row>
    <row r="35" spans="2:6" ht="38">
      <c r="B35" s="194" t="s">
        <v>70</v>
      </c>
      <c r="C35" s="194"/>
      <c r="D35" s="32" t="s">
        <v>6</v>
      </c>
      <c r="E35" s="43" t="s">
        <v>71</v>
      </c>
      <c r="F35" s="44" t="s">
        <v>72</v>
      </c>
    </row>
    <row r="36" spans="2:6" ht="19">
      <c r="B36" s="182" t="s">
        <v>73</v>
      </c>
      <c r="C36" s="183"/>
      <c r="D36" s="32" t="s">
        <v>6</v>
      </c>
      <c r="E36" s="43" t="s">
        <v>74</v>
      </c>
      <c r="F36" s="36" t="s">
        <v>75</v>
      </c>
    </row>
  </sheetData>
  <sheetProtection algorithmName="SHA-512" hashValue="Hiqa9cM3/vgzczhMDi8h1XJw/xuoOxdfyMoCVazBSf7OHY5t8g5fRN7lyWwrFHksDi6V+uQacHKhyk/jbQalbw==" saltValue="L6uHY1ndGB1EVdDbT/tMLw==" spinCount="100000" sheet="1" objects="1" scenarios="1"/>
  <mergeCells count="23">
    <mergeCell ref="B33:C33"/>
    <mergeCell ref="B34:C34"/>
    <mergeCell ref="B18:C18"/>
    <mergeCell ref="B19:C19"/>
    <mergeCell ref="B21:B26"/>
    <mergeCell ref="B27:B29"/>
    <mergeCell ref="B30:C30"/>
    <mergeCell ref="B36:C36"/>
    <mergeCell ref="B4:F4"/>
    <mergeCell ref="B7:C8"/>
    <mergeCell ref="D7:D8"/>
    <mergeCell ref="E7:E8"/>
    <mergeCell ref="F7:F8"/>
    <mergeCell ref="B35:C35"/>
    <mergeCell ref="B9:C9"/>
    <mergeCell ref="B10:C10"/>
    <mergeCell ref="B12:C12"/>
    <mergeCell ref="B13:C13"/>
    <mergeCell ref="B14:C14"/>
    <mergeCell ref="B15:B17"/>
    <mergeCell ref="B31:C31"/>
    <mergeCell ref="B11:C11"/>
    <mergeCell ref="B32:C32"/>
  </mergeCells>
  <conditionalFormatting sqref="B12">
    <cfRule type="containsText" dxfId="13" priority="21" operator="containsText" text="Mayor">
      <formula>NOT(ISERROR(SEARCH("Mayor",B12)))</formula>
    </cfRule>
  </conditionalFormatting>
  <conditionalFormatting sqref="F17">
    <cfRule type="containsText" dxfId="12" priority="17" operator="containsText" text="Bajo">
      <formula>NOT(ISERROR(SEARCH("Bajo",F17)))</formula>
    </cfRule>
    <cfRule type="containsText" dxfId="11" priority="18" operator="containsText" text="Moderado">
      <formula>NOT(ISERROR(SEARCH("Moderado",F17)))</formula>
    </cfRule>
    <cfRule type="containsText" dxfId="10" priority="19" operator="containsText" text="Alto">
      <formula>NOT(ISERROR(SEARCH("Alto",F17)))</formula>
    </cfRule>
    <cfRule type="containsText" dxfId="9" priority="20" operator="containsText" text="Extremo">
      <formula>NOT(ISERROR(SEARCH("Extremo",F17)))</formula>
    </cfRule>
  </conditionalFormatting>
  <conditionalFormatting sqref="F19">
    <cfRule type="containsText" dxfId="8" priority="9" operator="containsText" text="Mitigación">
      <formula>NOT(ISERROR(SEARCH("Mitigación",F19)))</formula>
    </cfRule>
    <cfRule type="containsText" dxfId="7" priority="10" operator="containsText" text="Prevención">
      <formula>NOT(ISERROR(SEARCH("Prevención",F19)))</formula>
    </cfRule>
  </conditionalFormatting>
  <conditionalFormatting sqref="F29">
    <cfRule type="containsText" dxfId="6" priority="1" operator="containsText" text="Bajo">
      <formula>NOT(ISERROR(SEARCH("Bajo",F29)))</formula>
    </cfRule>
    <cfRule type="containsText" dxfId="5" priority="2" operator="containsText" text="Moderado">
      <formula>NOT(ISERROR(SEARCH("Moderado",F29)))</formula>
    </cfRule>
    <cfRule type="containsText" dxfId="4" priority="3" operator="containsText" text="Alto">
      <formula>NOT(ISERROR(SEARCH("Alto",F29)))</formula>
    </cfRule>
    <cfRule type="containsText" dxfId="3" priority="4" operator="containsText" text="Extremo">
      <formula>NOT(ISERROR(SEARCH("Extremo",F29)))</formula>
    </cfRule>
  </conditionalFormatting>
  <dataValidations count="3">
    <dataValidation type="list" allowBlank="1" showInputMessage="1" showErrorMessage="1" sqref="F30 F18" xr:uid="{00000000-0002-0000-0000-000000000000}">
      <formula1>"Evitar,Reducir,Compartir o transferir,Aceptar"</formula1>
    </dataValidation>
    <dataValidation type="list" allowBlank="1" showInputMessage="1" showErrorMessage="1" sqref="F11" xr:uid="{00000000-0002-0000-0000-000001000000}">
      <formula1>"Gestión,Corrupción"</formula1>
    </dataValidation>
    <dataValidation type="list" allowBlank="1" showInputMessage="1" showErrorMessage="1" sqref="F19" xr:uid="{00000000-0002-0000-0000-000002000000}">
      <formula1>"Prevención,Mitigación"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C1:Q29"/>
  <sheetViews>
    <sheetView topLeftCell="K19" zoomScale="70" zoomScaleNormal="70" workbookViewId="0">
      <selection activeCell="Q23" sqref="Q23"/>
    </sheetView>
  </sheetViews>
  <sheetFormatPr baseColWidth="10" defaultColWidth="10.83203125" defaultRowHeight="19"/>
  <cols>
    <col min="1" max="1" width="4.83203125" style="1" customWidth="1"/>
    <col min="2" max="2" width="5.5" style="1" customWidth="1"/>
    <col min="3" max="3" width="9.33203125" style="1" bestFit="1" customWidth="1"/>
    <col min="4" max="4" width="20.1640625" style="1" customWidth="1"/>
    <col min="5" max="5" width="52.83203125" style="1" customWidth="1"/>
    <col min="6" max="6" width="26.5" style="1" customWidth="1"/>
    <col min="7" max="8" width="6" style="1" customWidth="1"/>
    <col min="9" max="9" width="16.5" style="1" customWidth="1"/>
    <col min="10" max="11" width="58.6640625" style="1" customWidth="1"/>
    <col min="12" max="13" width="6" style="1" customWidth="1"/>
    <col min="14" max="14" width="4.5" style="1" customWidth="1"/>
    <col min="15" max="15" width="75.6640625" style="1" customWidth="1"/>
    <col min="16" max="16384" width="10.83203125" style="1"/>
  </cols>
  <sheetData>
    <row r="1" spans="3:17" s="46" customFormat="1"/>
    <row r="2" spans="3:17" s="46" customFormat="1"/>
    <row r="3" spans="3:17" ht="20" thickBot="1">
      <c r="C3" s="208" t="s">
        <v>25</v>
      </c>
      <c r="D3" s="208"/>
      <c r="E3" s="208"/>
      <c r="F3" s="208"/>
      <c r="I3" s="209" t="s">
        <v>88</v>
      </c>
      <c r="J3" s="209"/>
      <c r="K3" s="209"/>
      <c r="N3" s="209" t="s">
        <v>89</v>
      </c>
      <c r="O3" s="209"/>
      <c r="P3" s="209"/>
      <c r="Q3" s="209"/>
    </row>
    <row r="4" spans="3:17" ht="21" thickBot="1">
      <c r="C4" s="2" t="s">
        <v>90</v>
      </c>
      <c r="D4" s="3" t="s">
        <v>91</v>
      </c>
      <c r="E4" s="3" t="s">
        <v>92</v>
      </c>
      <c r="F4" s="3" t="s">
        <v>93</v>
      </c>
      <c r="I4" s="212" t="s">
        <v>90</v>
      </c>
      <c r="J4" s="4" t="s">
        <v>94</v>
      </c>
      <c r="K4" s="4" t="s">
        <v>94</v>
      </c>
      <c r="N4" s="216" t="s">
        <v>95</v>
      </c>
      <c r="O4" s="218" t="s">
        <v>96</v>
      </c>
      <c r="P4" s="220" t="s">
        <v>97</v>
      </c>
      <c r="Q4" s="221"/>
    </row>
    <row r="5" spans="3:17" ht="41" thickBot="1">
      <c r="C5" s="76">
        <v>5</v>
      </c>
      <c r="D5" s="5" t="s">
        <v>98</v>
      </c>
      <c r="E5" s="6" t="s">
        <v>99</v>
      </c>
      <c r="F5" s="6" t="s">
        <v>100</v>
      </c>
      <c r="I5" s="213"/>
      <c r="J5" s="7" t="s">
        <v>101</v>
      </c>
      <c r="K5" s="7" t="s">
        <v>102</v>
      </c>
      <c r="N5" s="217"/>
      <c r="O5" s="219"/>
      <c r="P5" s="8" t="s">
        <v>103</v>
      </c>
      <c r="Q5" s="8" t="s">
        <v>104</v>
      </c>
    </row>
    <row r="6" spans="3:17" ht="41" thickBot="1">
      <c r="C6" s="76">
        <v>4</v>
      </c>
      <c r="D6" s="5" t="s">
        <v>105</v>
      </c>
      <c r="E6" s="6" t="s">
        <v>106</v>
      </c>
      <c r="F6" s="6" t="s">
        <v>107</v>
      </c>
      <c r="I6" s="205" t="s">
        <v>108</v>
      </c>
      <c r="J6" s="9" t="s">
        <v>109</v>
      </c>
      <c r="K6" s="9" t="s">
        <v>110</v>
      </c>
      <c r="N6" s="76">
        <v>1</v>
      </c>
      <c r="O6" s="6" t="s">
        <v>111</v>
      </c>
      <c r="P6" s="27" t="s">
        <v>112</v>
      </c>
      <c r="Q6" s="27"/>
    </row>
    <row r="7" spans="3:17" ht="41" thickBot="1">
      <c r="C7" s="76">
        <v>3</v>
      </c>
      <c r="D7" s="5" t="s">
        <v>113</v>
      </c>
      <c r="E7" s="6" t="s">
        <v>114</v>
      </c>
      <c r="F7" s="6" t="s">
        <v>115</v>
      </c>
      <c r="I7" s="206"/>
      <c r="J7" s="9" t="s">
        <v>116</v>
      </c>
      <c r="K7" s="9" t="s">
        <v>117</v>
      </c>
      <c r="N7" s="76">
        <v>2</v>
      </c>
      <c r="O7" s="6" t="s">
        <v>118</v>
      </c>
      <c r="P7" s="27" t="s">
        <v>112</v>
      </c>
      <c r="Q7" s="27"/>
    </row>
    <row r="8" spans="3:17" ht="61" thickBot="1">
      <c r="C8" s="76">
        <v>2</v>
      </c>
      <c r="D8" s="5" t="s">
        <v>119</v>
      </c>
      <c r="E8" s="6" t="s">
        <v>120</v>
      </c>
      <c r="F8" s="6" t="s">
        <v>121</v>
      </c>
      <c r="I8" s="206"/>
      <c r="J8" s="9" t="s">
        <v>122</v>
      </c>
      <c r="K8" s="9" t="s">
        <v>123</v>
      </c>
      <c r="N8" s="76">
        <v>3</v>
      </c>
      <c r="O8" s="6" t="s">
        <v>124</v>
      </c>
      <c r="P8" s="27" t="s">
        <v>112</v>
      </c>
      <c r="Q8" s="27"/>
    </row>
    <row r="9" spans="3:17" ht="81" thickBot="1">
      <c r="C9" s="76">
        <v>1</v>
      </c>
      <c r="D9" s="5" t="s">
        <v>125</v>
      </c>
      <c r="E9" s="6" t="s">
        <v>126</v>
      </c>
      <c r="F9" s="6" t="s">
        <v>127</v>
      </c>
      <c r="I9" s="206"/>
      <c r="J9" s="9" t="s">
        <v>128</v>
      </c>
      <c r="K9" s="9" t="s">
        <v>129</v>
      </c>
      <c r="N9" s="76">
        <v>4</v>
      </c>
      <c r="O9" s="6" t="s">
        <v>130</v>
      </c>
      <c r="P9" s="27" t="s">
        <v>112</v>
      </c>
      <c r="Q9" s="27" t="s">
        <v>131</v>
      </c>
    </row>
    <row r="10" spans="3:17" ht="41" thickBot="1">
      <c r="I10" s="207"/>
      <c r="J10" s="10"/>
      <c r="K10" s="6" t="s">
        <v>132</v>
      </c>
      <c r="N10" s="76">
        <v>5</v>
      </c>
      <c r="O10" s="6" t="s">
        <v>133</v>
      </c>
      <c r="P10" s="27" t="s">
        <v>112</v>
      </c>
      <c r="Q10" s="27"/>
    </row>
    <row r="11" spans="3:17" ht="41" thickBot="1">
      <c r="I11" s="205" t="s">
        <v>134</v>
      </c>
      <c r="J11" s="11" t="s">
        <v>135</v>
      </c>
      <c r="K11" s="11" t="s">
        <v>136</v>
      </c>
      <c r="N11" s="76">
        <v>6</v>
      </c>
      <c r="O11" s="6" t="s">
        <v>137</v>
      </c>
      <c r="P11" s="27" t="s">
        <v>112</v>
      </c>
      <c r="Q11" s="27"/>
    </row>
    <row r="12" spans="3:17" ht="41" thickBot="1">
      <c r="I12" s="206"/>
      <c r="J12" s="9" t="s">
        <v>138</v>
      </c>
      <c r="K12" s="9" t="s">
        <v>139</v>
      </c>
      <c r="N12" s="76">
        <v>7</v>
      </c>
      <c r="O12" s="6" t="s">
        <v>140</v>
      </c>
      <c r="P12" s="27" t="s">
        <v>112</v>
      </c>
      <c r="Q12" s="27"/>
    </row>
    <row r="13" spans="3:17" ht="61" thickBot="1">
      <c r="I13" s="206"/>
      <c r="J13" s="9" t="s">
        <v>141</v>
      </c>
      <c r="K13" s="9" t="s">
        <v>142</v>
      </c>
      <c r="N13" s="76">
        <v>8</v>
      </c>
      <c r="O13" s="6" t="s">
        <v>143</v>
      </c>
      <c r="P13" s="27" t="s">
        <v>112</v>
      </c>
      <c r="Q13" s="27"/>
    </row>
    <row r="14" spans="3:17" ht="81" thickBot="1">
      <c r="I14" s="206"/>
      <c r="J14" s="9" t="s">
        <v>144</v>
      </c>
      <c r="K14" s="9" t="s">
        <v>145</v>
      </c>
      <c r="N14" s="76">
        <v>9</v>
      </c>
      <c r="O14" s="6" t="s">
        <v>146</v>
      </c>
      <c r="P14" s="27" t="s">
        <v>112</v>
      </c>
      <c r="Q14" s="27"/>
    </row>
    <row r="15" spans="3:17" ht="61" thickBot="1">
      <c r="I15" s="207"/>
      <c r="J15" s="10"/>
      <c r="K15" s="6" t="s">
        <v>147</v>
      </c>
      <c r="N15" s="76">
        <v>10</v>
      </c>
      <c r="O15" s="6" t="s">
        <v>148</v>
      </c>
      <c r="P15" s="27" t="s">
        <v>112</v>
      </c>
      <c r="Q15" s="27"/>
    </row>
    <row r="16" spans="3:17" ht="41" thickBot="1">
      <c r="I16" s="206" t="s">
        <v>149</v>
      </c>
      <c r="J16" s="9" t="s">
        <v>150</v>
      </c>
      <c r="K16" s="9" t="s">
        <v>151</v>
      </c>
      <c r="N16" s="76">
        <v>11</v>
      </c>
      <c r="O16" s="6" t="s">
        <v>152</v>
      </c>
      <c r="P16" s="27" t="s">
        <v>112</v>
      </c>
      <c r="Q16" s="27"/>
    </row>
    <row r="17" spans="9:17" ht="61" thickBot="1">
      <c r="I17" s="206"/>
      <c r="J17" s="9" t="s">
        <v>153</v>
      </c>
      <c r="K17" s="9" t="s">
        <v>154</v>
      </c>
      <c r="N17" s="76">
        <v>12</v>
      </c>
      <c r="O17" s="6" t="s">
        <v>155</v>
      </c>
      <c r="P17" s="27" t="s">
        <v>112</v>
      </c>
      <c r="Q17" s="27"/>
    </row>
    <row r="18" spans="9:17" ht="61" thickBot="1">
      <c r="I18" s="206"/>
      <c r="J18" s="9" t="s">
        <v>156</v>
      </c>
      <c r="K18" s="9" t="s">
        <v>157</v>
      </c>
      <c r="N18" s="76">
        <v>13</v>
      </c>
      <c r="O18" s="6" t="s">
        <v>158</v>
      </c>
      <c r="P18" s="27" t="s">
        <v>112</v>
      </c>
      <c r="Q18" s="27" t="s">
        <v>131</v>
      </c>
    </row>
    <row r="19" spans="9:17" ht="81" thickBot="1">
      <c r="I19" s="206"/>
      <c r="J19" s="9" t="s">
        <v>159</v>
      </c>
      <c r="K19" s="9" t="s">
        <v>160</v>
      </c>
      <c r="N19" s="76">
        <v>14</v>
      </c>
      <c r="O19" s="6" t="s">
        <v>161</v>
      </c>
      <c r="P19" s="27" t="s">
        <v>112</v>
      </c>
      <c r="Q19" s="27"/>
    </row>
    <row r="20" spans="9:17" ht="61" thickBot="1">
      <c r="I20" s="206"/>
      <c r="J20" s="13"/>
      <c r="K20" s="9" t="s">
        <v>162</v>
      </c>
      <c r="N20" s="76">
        <v>15</v>
      </c>
      <c r="O20" s="6" t="s">
        <v>163</v>
      </c>
      <c r="P20" s="27" t="s">
        <v>112</v>
      </c>
      <c r="Q20" s="27"/>
    </row>
    <row r="21" spans="9:17" ht="21" thickBot="1">
      <c r="I21" s="207"/>
      <c r="J21" s="10"/>
      <c r="K21" s="6" t="s">
        <v>164</v>
      </c>
      <c r="N21" s="76">
        <v>16</v>
      </c>
      <c r="O21" s="6" t="s">
        <v>165</v>
      </c>
      <c r="P21" s="27"/>
      <c r="Q21" s="27" t="s">
        <v>112</v>
      </c>
    </row>
    <row r="22" spans="9:17" ht="41" thickBot="1">
      <c r="I22" s="205" t="s">
        <v>166</v>
      </c>
      <c r="J22" s="9" t="s">
        <v>167</v>
      </c>
      <c r="K22" s="9" t="s">
        <v>168</v>
      </c>
      <c r="N22" s="76">
        <v>17</v>
      </c>
      <c r="O22" s="6" t="s">
        <v>169</v>
      </c>
      <c r="P22" s="27" t="s">
        <v>112</v>
      </c>
      <c r="Q22" s="27"/>
    </row>
    <row r="23" spans="9:17" ht="41" thickBot="1">
      <c r="I23" s="206"/>
      <c r="J23" s="9" t="s">
        <v>170</v>
      </c>
      <c r="K23" s="9" t="s">
        <v>171</v>
      </c>
      <c r="N23" s="76">
        <v>18</v>
      </c>
      <c r="O23" s="6" t="s">
        <v>172</v>
      </c>
      <c r="P23" s="27" t="s">
        <v>112</v>
      </c>
      <c r="Q23" s="27"/>
    </row>
    <row r="24" spans="9:17" ht="61" thickBot="1">
      <c r="I24" s="206"/>
      <c r="J24" s="9" t="s">
        <v>173</v>
      </c>
      <c r="K24" s="9" t="s">
        <v>174</v>
      </c>
      <c r="N24" s="76">
        <v>19</v>
      </c>
      <c r="O24" s="12" t="s">
        <v>175</v>
      </c>
      <c r="P24" s="27"/>
      <c r="Q24" s="27" t="s">
        <v>112</v>
      </c>
    </row>
    <row r="25" spans="9:17" ht="81" thickBot="1">
      <c r="I25" s="207"/>
      <c r="J25" s="6" t="s">
        <v>176</v>
      </c>
      <c r="K25" s="6"/>
      <c r="N25" s="222" t="s">
        <v>177</v>
      </c>
      <c r="O25" s="223"/>
      <c r="P25" s="210">
        <f>COUNTIF(P6:P24,"X")</f>
        <v>17</v>
      </c>
      <c r="Q25" s="211"/>
    </row>
    <row r="26" spans="9:17" ht="41" thickBot="1">
      <c r="I26" s="205" t="s">
        <v>178</v>
      </c>
      <c r="J26" s="9" t="s">
        <v>179</v>
      </c>
      <c r="K26" s="9" t="s">
        <v>180</v>
      </c>
      <c r="N26" s="222" t="s">
        <v>181</v>
      </c>
      <c r="O26" s="223"/>
      <c r="P26" s="214" t="str">
        <f>IF(P25&lt;=5,"Moderado",IF(AND(P25&gt;=6,P25&lt;=11),"Mayor",IF(P25&gt;=12,"Catastrófico")))</f>
        <v>Catastrófico</v>
      </c>
      <c r="Q26" s="215"/>
    </row>
    <row r="27" spans="9:17" ht="40">
      <c r="I27" s="206"/>
      <c r="J27" s="9" t="s">
        <v>182</v>
      </c>
      <c r="K27" s="9" t="s">
        <v>183</v>
      </c>
    </row>
    <row r="28" spans="9:17" ht="60">
      <c r="I28" s="206"/>
      <c r="J28" s="9" t="s">
        <v>184</v>
      </c>
      <c r="K28" s="9" t="s">
        <v>185</v>
      </c>
    </row>
    <row r="29" spans="9:17" ht="81" thickBot="1">
      <c r="I29" s="207"/>
      <c r="J29" s="6" t="s">
        <v>186</v>
      </c>
      <c r="K29" s="10"/>
    </row>
  </sheetData>
  <sheetProtection algorithmName="SHA-512" hashValue="JYHl0A1aGjehXHpvvBJwHxq1WpyKRKtdroW9XMffuZ5jja7xpoStD1C//cdAFrslprrlejSh+YeL8zti5Ilg1w==" saltValue="FkZO0Vv0xQcDEL/w38/4rQ==" spinCount="100000" sheet="1" objects="1" scenarios="1"/>
  <mergeCells count="16">
    <mergeCell ref="I26:I29"/>
    <mergeCell ref="C3:F3"/>
    <mergeCell ref="N3:Q3"/>
    <mergeCell ref="P25:Q25"/>
    <mergeCell ref="I4:I5"/>
    <mergeCell ref="I6:I10"/>
    <mergeCell ref="P26:Q26"/>
    <mergeCell ref="N4:N5"/>
    <mergeCell ref="O4:O5"/>
    <mergeCell ref="P4:Q4"/>
    <mergeCell ref="N25:O25"/>
    <mergeCell ref="I3:K3"/>
    <mergeCell ref="I11:I15"/>
    <mergeCell ref="N26:O26"/>
    <mergeCell ref="I16:I21"/>
    <mergeCell ref="I22:I25"/>
  </mergeCells>
  <conditionalFormatting sqref="P26:Q26">
    <cfRule type="containsText" dxfId="2" priority="1" operator="containsText" text="Moderado">
      <formula>NOT(ISERROR(SEARCH("Moderado",P26)))</formula>
    </cfRule>
    <cfRule type="containsText" dxfId="1" priority="2" operator="containsText" text="Mayor">
      <formula>NOT(ISERROR(SEARCH("Mayor",P26)))</formula>
    </cfRule>
    <cfRule type="containsText" dxfId="0" priority="3" operator="containsText" text="Catastrófico">
      <formula>NOT(ISERROR(SEARCH("Catastrófico",P26)))</formula>
    </cfRule>
  </conditionalFormatting>
  <dataValidations count="1">
    <dataValidation type="list" allowBlank="1" showInputMessage="1" showErrorMessage="1" sqref="P6:Q24" xr:uid="{00000000-0002-0000-0200-000000000000}">
      <formula1>"X,-"</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C1:I13"/>
  <sheetViews>
    <sheetView zoomScale="80" zoomScaleNormal="80" workbookViewId="0">
      <selection activeCell="E19" sqref="E19"/>
    </sheetView>
  </sheetViews>
  <sheetFormatPr baseColWidth="10" defaultColWidth="65" defaultRowHeight="19"/>
  <cols>
    <col min="1" max="2" width="5.1640625" style="1" customWidth="1"/>
    <col min="3" max="3" width="65" style="1"/>
    <col min="4" max="5" width="13.5" style="1" customWidth="1"/>
    <col min="6" max="6" width="15.1640625" style="1" customWidth="1"/>
    <col min="7" max="7" width="20.6640625" style="1" customWidth="1"/>
    <col min="8" max="8" width="25.83203125" style="1" customWidth="1"/>
    <col min="9" max="9" width="18.5" style="1" customWidth="1"/>
    <col min="10" max="16384" width="65" style="1"/>
  </cols>
  <sheetData>
    <row r="1" spans="3:9" s="46" customFormat="1"/>
    <row r="2" spans="3:9" s="46" customFormat="1" ht="20" thickBot="1"/>
    <row r="3" spans="3:9" ht="36" customHeight="1" thickBot="1">
      <c r="C3" s="230" t="s">
        <v>187</v>
      </c>
      <c r="D3" s="231"/>
      <c r="E3" s="231"/>
      <c r="F3" s="232"/>
      <c r="H3" s="90" t="s">
        <v>188</v>
      </c>
      <c r="I3" s="91" t="s">
        <v>189</v>
      </c>
    </row>
    <row r="4" spans="3:9" ht="21" thickBot="1">
      <c r="C4" s="22" t="s">
        <v>190</v>
      </c>
      <c r="D4" s="224" t="s">
        <v>191</v>
      </c>
      <c r="E4" s="225"/>
      <c r="F4" s="226"/>
      <c r="H4" s="25" t="s">
        <v>192</v>
      </c>
      <c r="I4" s="26">
        <v>0</v>
      </c>
    </row>
    <row r="5" spans="3:9" ht="41" customHeight="1" thickBot="1">
      <c r="C5" s="23" t="s">
        <v>193</v>
      </c>
      <c r="D5" s="77" t="s">
        <v>103</v>
      </c>
      <c r="E5" s="77" t="s">
        <v>104</v>
      </c>
      <c r="F5" s="77" t="s">
        <v>194</v>
      </c>
      <c r="H5" s="25" t="s">
        <v>195</v>
      </c>
      <c r="I5" s="26">
        <v>1</v>
      </c>
    </row>
    <row r="6" spans="3:9" ht="41" thickBot="1">
      <c r="C6" s="24" t="s">
        <v>196</v>
      </c>
      <c r="D6" s="27" t="s">
        <v>131</v>
      </c>
      <c r="E6" s="27" t="s">
        <v>112</v>
      </c>
      <c r="F6" s="5">
        <f>IF(D6="X",15,0)</f>
        <v>0</v>
      </c>
      <c r="H6" s="25" t="s">
        <v>197</v>
      </c>
      <c r="I6" s="26">
        <v>2</v>
      </c>
    </row>
    <row r="7" spans="3:9" ht="41" thickBot="1">
      <c r="C7" s="24" t="s">
        <v>198</v>
      </c>
      <c r="D7" s="27" t="s">
        <v>112</v>
      </c>
      <c r="E7" s="27" t="s">
        <v>131</v>
      </c>
      <c r="F7" s="5">
        <f>IF(D7="X",5,0)</f>
        <v>5</v>
      </c>
    </row>
    <row r="8" spans="3:9" ht="21" thickBot="1">
      <c r="C8" s="24" t="s">
        <v>199</v>
      </c>
      <c r="D8" s="27" t="s">
        <v>131</v>
      </c>
      <c r="E8" s="27" t="s">
        <v>112</v>
      </c>
      <c r="F8" s="5">
        <f>IF(D8="X",15,0)</f>
        <v>0</v>
      </c>
    </row>
    <row r="9" spans="3:9" ht="21" thickBot="1">
      <c r="C9" s="24" t="s">
        <v>200</v>
      </c>
      <c r="D9" s="27" t="s">
        <v>112</v>
      </c>
      <c r="E9" s="27"/>
      <c r="F9" s="5">
        <f>IF(D9="X",10,0)</f>
        <v>10</v>
      </c>
    </row>
    <row r="10" spans="3:9" ht="41" thickBot="1">
      <c r="C10" s="24" t="s">
        <v>201</v>
      </c>
      <c r="D10" s="27" t="s">
        <v>112</v>
      </c>
      <c r="E10" s="27"/>
      <c r="F10" s="5">
        <f>IF(D10="X",15,0)</f>
        <v>15</v>
      </c>
    </row>
    <row r="11" spans="3:9" ht="41" thickBot="1">
      <c r="C11" s="24" t="s">
        <v>202</v>
      </c>
      <c r="D11" s="27" t="s">
        <v>112</v>
      </c>
      <c r="E11" s="27" t="s">
        <v>131</v>
      </c>
      <c r="F11" s="5">
        <f>IF(D11="X",10,0)</f>
        <v>10</v>
      </c>
    </row>
    <row r="12" spans="3:9" ht="41" thickBot="1">
      <c r="C12" s="24" t="s">
        <v>203</v>
      </c>
      <c r="D12" s="27" t="s">
        <v>112</v>
      </c>
      <c r="E12" s="27" t="s">
        <v>131</v>
      </c>
      <c r="F12" s="5">
        <f>IF(D12="X",30,0)</f>
        <v>30</v>
      </c>
    </row>
    <row r="13" spans="3:9" ht="21" thickBot="1">
      <c r="C13" s="22" t="s">
        <v>204</v>
      </c>
      <c r="D13" s="227">
        <f>SUM(F6:F12)</f>
        <v>70</v>
      </c>
      <c r="E13" s="228"/>
      <c r="F13" s="229"/>
    </row>
  </sheetData>
  <sheetProtection algorithmName="SHA-512" hashValue="l3RYnnoh7CU4tM20rIP0mv0n5AzfJZODLVL++qixSSnaKnMDX63eJHEygm6kU3Sq73Xt+p2Szo0DKcMaSyWrBA==" saltValue="plN1io5B7HD+prjnHA63FA==" spinCount="100000" sheet="1"/>
  <mergeCells count="3">
    <mergeCell ref="D4:F4"/>
    <mergeCell ref="D13:F13"/>
    <mergeCell ref="C3:F3"/>
  </mergeCells>
  <dataValidations count="1">
    <dataValidation type="list" allowBlank="1" showInputMessage="1" showErrorMessage="1" sqref="D6:E12" xr:uid="{00000000-0002-0000-0300-000000000000}">
      <formula1>"X,-"</formula1>
    </dataValidation>
  </dataValidations>
  <pageMargins left="0.7" right="0.7" top="0.75" bottom="0.75" header="0.3" footer="0.3"/>
  <ignoredErrors>
    <ignoredError sqref="F7 F9:F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H12"/>
  <sheetViews>
    <sheetView zoomScale="80" zoomScaleNormal="80" workbookViewId="0">
      <selection activeCell="C8" sqref="C8"/>
    </sheetView>
  </sheetViews>
  <sheetFormatPr baseColWidth="10" defaultColWidth="10.83203125" defaultRowHeight="19"/>
  <cols>
    <col min="1" max="1" width="10.83203125" style="1"/>
    <col min="2" max="2" width="4.83203125" style="1" customWidth="1"/>
    <col min="3" max="3" width="18" style="1" customWidth="1"/>
    <col min="4" max="8" width="22.83203125" style="1" customWidth="1"/>
    <col min="9" max="16384" width="10.83203125" style="1"/>
  </cols>
  <sheetData>
    <row r="1" spans="2:8" s="46" customFormat="1"/>
    <row r="2" spans="2:8" s="46" customFormat="1"/>
    <row r="4" spans="2:8">
      <c r="D4" s="233" t="s">
        <v>205</v>
      </c>
      <c r="E4" s="233"/>
      <c r="F4" s="233"/>
      <c r="G4" s="233"/>
      <c r="H4" s="233"/>
    </row>
    <row r="5" spans="2:8" ht="20" thickBot="1"/>
    <row r="6" spans="2:8" ht="44" customHeight="1" thickBot="1">
      <c r="B6" s="234" t="s">
        <v>206</v>
      </c>
      <c r="C6" s="14" t="s">
        <v>207</v>
      </c>
      <c r="D6" s="16" t="s">
        <v>208</v>
      </c>
      <c r="E6" s="16" t="s">
        <v>208</v>
      </c>
      <c r="F6" s="17" t="s">
        <v>209</v>
      </c>
      <c r="G6" s="17" t="s">
        <v>209</v>
      </c>
      <c r="H6" s="17" t="s">
        <v>209</v>
      </c>
    </row>
    <row r="7" spans="2:8" ht="44" customHeight="1" thickBot="1">
      <c r="B7" s="235"/>
      <c r="C7" s="14" t="s">
        <v>210</v>
      </c>
      <c r="D7" s="18" t="s">
        <v>211</v>
      </c>
      <c r="E7" s="19" t="s">
        <v>208</v>
      </c>
      <c r="F7" s="19" t="s">
        <v>208</v>
      </c>
      <c r="G7" s="20" t="s">
        <v>209</v>
      </c>
      <c r="H7" s="20" t="s">
        <v>209</v>
      </c>
    </row>
    <row r="8" spans="2:8" ht="44" customHeight="1" thickBot="1">
      <c r="B8" s="235"/>
      <c r="C8" s="14" t="s">
        <v>212</v>
      </c>
      <c r="D8" s="21" t="s">
        <v>213</v>
      </c>
      <c r="E8" s="18" t="s">
        <v>211</v>
      </c>
      <c r="F8" s="19" t="s">
        <v>208</v>
      </c>
      <c r="G8" s="20" t="s">
        <v>209</v>
      </c>
      <c r="H8" s="20" t="s">
        <v>209</v>
      </c>
    </row>
    <row r="9" spans="2:8" ht="44" customHeight="1" thickBot="1">
      <c r="B9" s="235"/>
      <c r="C9" s="14" t="s">
        <v>214</v>
      </c>
      <c r="D9" s="21" t="s">
        <v>213</v>
      </c>
      <c r="E9" s="21" t="s">
        <v>213</v>
      </c>
      <c r="F9" s="18" t="s">
        <v>211</v>
      </c>
      <c r="G9" s="19" t="s">
        <v>208</v>
      </c>
      <c r="H9" s="20" t="s">
        <v>209</v>
      </c>
    </row>
    <row r="10" spans="2:8" ht="44" customHeight="1" thickBot="1">
      <c r="B10" s="236"/>
      <c r="C10" s="14" t="s">
        <v>215</v>
      </c>
      <c r="D10" s="21" t="s">
        <v>213</v>
      </c>
      <c r="E10" s="21" t="s">
        <v>213</v>
      </c>
      <c r="F10" s="18" t="s">
        <v>211</v>
      </c>
      <c r="G10" s="19" t="s">
        <v>208</v>
      </c>
      <c r="H10" s="20" t="s">
        <v>209</v>
      </c>
    </row>
    <row r="11" spans="2:8" ht="35" customHeight="1" thickBot="1">
      <c r="C11" s="15"/>
      <c r="D11" s="15" t="s">
        <v>178</v>
      </c>
      <c r="E11" s="15" t="s">
        <v>166</v>
      </c>
      <c r="F11" s="15" t="s">
        <v>149</v>
      </c>
      <c r="G11" s="15" t="s">
        <v>134</v>
      </c>
      <c r="H11" s="15" t="s">
        <v>108</v>
      </c>
    </row>
    <row r="12" spans="2:8" ht="20" thickBot="1">
      <c r="D12" s="237" t="s">
        <v>216</v>
      </c>
      <c r="E12" s="238"/>
      <c r="F12" s="238"/>
      <c r="G12" s="238"/>
      <c r="H12" s="239"/>
    </row>
  </sheetData>
  <sheetProtection algorithmName="SHA-512" hashValue="vAWhrQ6bpw2tCjVkquCKo2ERBKytvE6SgSy33WwGBOSAYVxUnYnzKzZ+iORvF4HR+KijLwUWPNY3UzAxocMG0g==" saltValue="GrIBXLesJyrhPG8gkIJQpA==" spinCount="100000" sheet="1" objects="1" scenarios="1"/>
  <mergeCells count="3">
    <mergeCell ref="D4:H4"/>
    <mergeCell ref="B6:B10"/>
    <mergeCell ref="D12:H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1:H1000"/>
  <sheetViews>
    <sheetView zoomScale="80" zoomScaleNormal="80" workbookViewId="0">
      <selection activeCell="K9" sqref="K9"/>
    </sheetView>
  </sheetViews>
  <sheetFormatPr baseColWidth="10" defaultColWidth="10.6640625" defaultRowHeight="16"/>
  <cols>
    <col min="2" max="2" width="4.1640625" bestFit="1" customWidth="1"/>
    <col min="3" max="8" width="22" customWidth="1"/>
    <col min="11" max="11" width="11.5" bestFit="1" customWidth="1"/>
  </cols>
  <sheetData>
    <row r="1" spans="2:8" s="47" customFormat="1"/>
    <row r="2" spans="2:8" s="47" customFormat="1"/>
    <row r="4" spans="2:8" ht="19">
      <c r="B4" s="1"/>
      <c r="C4" s="1"/>
      <c r="D4" s="233" t="s">
        <v>217</v>
      </c>
      <c r="E4" s="233"/>
      <c r="F4" s="233"/>
      <c r="G4" s="233"/>
      <c r="H4" s="233"/>
    </row>
    <row r="5" spans="2:8" ht="20" thickBot="1">
      <c r="B5" s="1"/>
      <c r="C5" s="1"/>
      <c r="D5" s="1"/>
      <c r="E5" s="1"/>
      <c r="F5" s="1"/>
      <c r="G5" s="1"/>
      <c r="H5" s="1"/>
    </row>
    <row r="6" spans="2:8" ht="41" thickBot="1">
      <c r="B6" s="234" t="s">
        <v>206</v>
      </c>
      <c r="C6" s="14" t="s">
        <v>207</v>
      </c>
      <c r="D6" s="16">
        <f>COUNTIFS(C17:C1000,5,D17:D1000,1)</f>
        <v>0</v>
      </c>
      <c r="E6" s="16">
        <f>COUNTIFS(C17:C1000,5,D17:D1000,2)</f>
        <v>0</v>
      </c>
      <c r="F6" s="17">
        <f>COUNTIFS(C17:C1000,5,D17:D1000,3)</f>
        <v>0</v>
      </c>
      <c r="G6" s="17">
        <f>COUNTIFS(C17:C1000,5,D17:D1000,4)</f>
        <v>0</v>
      </c>
      <c r="H6" s="17">
        <f>COUNTIFS(C17:C1000,5,D17:D1000,5)</f>
        <v>1</v>
      </c>
    </row>
    <row r="7" spans="2:8" ht="41" thickBot="1">
      <c r="B7" s="235"/>
      <c r="C7" s="14" t="s">
        <v>210</v>
      </c>
      <c r="D7" s="18">
        <f>COUNTIFS(C17:C1000,4,D17:D1000,1)</f>
        <v>0</v>
      </c>
      <c r="E7" s="19">
        <f>COUNTIFS(C17:C1000,4,D17:D1000,2)</f>
        <v>0</v>
      </c>
      <c r="F7" s="19">
        <f>COUNTIFS(C17:C1000,4,D17:D1000,3)</f>
        <v>0</v>
      </c>
      <c r="G7" s="20">
        <f>COUNTIFS(C17:C1000,4,D17:D1000,4)</f>
        <v>0</v>
      </c>
      <c r="H7" s="20">
        <f>COUNTIFS(C17:C1000,4,D17:D1000,5)</f>
        <v>3</v>
      </c>
    </row>
    <row r="8" spans="2:8" ht="41" thickBot="1">
      <c r="B8" s="235"/>
      <c r="C8" s="14" t="s">
        <v>212</v>
      </c>
      <c r="D8" s="21">
        <f>COUNTIFS(C17:C1000,3,D17:D1000,1)</f>
        <v>0</v>
      </c>
      <c r="E8" s="18">
        <f>COUNTIFS(C17:C1000,3,D17:D1000,2)</f>
        <v>0</v>
      </c>
      <c r="F8" s="19">
        <f>COUNTIFS(C17:C1000,3,D17:D1000,3)</f>
        <v>0</v>
      </c>
      <c r="G8" s="20">
        <f>COUNTIFS(C17:C1000,3,D17:D1000,4)</f>
        <v>0</v>
      </c>
      <c r="H8" s="20">
        <f>COUNTIFS(C17:C1000,3,D17:D1000,5)</f>
        <v>1</v>
      </c>
    </row>
    <row r="9" spans="2:8" ht="41" thickBot="1">
      <c r="B9" s="235"/>
      <c r="C9" s="14" t="s">
        <v>214</v>
      </c>
      <c r="D9" s="21">
        <f>COUNTIFS(C17:C1000,2,D17:D1000,1)</f>
        <v>0</v>
      </c>
      <c r="E9" s="21">
        <f>COUNTIFS(C17:C1000,2,D17:D1000,2)</f>
        <v>1</v>
      </c>
      <c r="F9" s="18">
        <f>COUNTIFS(C17:C1000,2,D17:D1000,3)</f>
        <v>1</v>
      </c>
      <c r="G9" s="19">
        <f>COUNTIFS(C17:C1000,2,D17:D1000,4)</f>
        <v>0</v>
      </c>
      <c r="H9" s="20">
        <f>COUNTIFS(C17:C1000,2,D17:D1000,5)</f>
        <v>0</v>
      </c>
    </row>
    <row r="10" spans="2:8" ht="41" thickBot="1">
      <c r="B10" s="236"/>
      <c r="C10" s="14" t="s">
        <v>215</v>
      </c>
      <c r="D10" s="21">
        <f>COUNTIFS(C17:C1000,1,D17:D1000,1)</f>
        <v>2</v>
      </c>
      <c r="E10" s="21">
        <f>COUNTIFS(C17:C1000,1,D17:D1000,2)</f>
        <v>0</v>
      </c>
      <c r="F10" s="18">
        <f>COUNTIFS(C17:C1000,1,D17:D1000,3)</f>
        <v>0</v>
      </c>
      <c r="G10" s="19">
        <f>COUNTIFS(C17:C1000,1,D17:D1000,4)</f>
        <v>0</v>
      </c>
      <c r="H10" s="20">
        <f>COUNTIFS(C17:C1000,1,D17:D1000,5)</f>
        <v>0</v>
      </c>
    </row>
    <row r="11" spans="2:8" ht="41" thickBot="1">
      <c r="B11" s="1"/>
      <c r="C11" s="15"/>
      <c r="D11" s="15" t="s">
        <v>178</v>
      </c>
      <c r="E11" s="15" t="s">
        <v>166</v>
      </c>
      <c r="F11" s="15" t="s">
        <v>149</v>
      </c>
      <c r="G11" s="15" t="s">
        <v>134</v>
      </c>
      <c r="H11" s="15" t="s">
        <v>108</v>
      </c>
    </row>
    <row r="12" spans="2:8" ht="20" thickBot="1">
      <c r="D12" s="237" t="s">
        <v>216</v>
      </c>
      <c r="E12" s="238"/>
      <c r="F12" s="238"/>
      <c r="G12" s="238"/>
      <c r="H12" s="239"/>
    </row>
    <row r="16" spans="2:8">
      <c r="C16" s="70" t="s">
        <v>25</v>
      </c>
      <c r="D16" s="70" t="s">
        <v>27</v>
      </c>
    </row>
    <row r="17" spans="3:5">
      <c r="C17" s="71" t="e">
        <f>'Matriz de riesgos Corrupción'!#REF!</f>
        <v>#REF!</v>
      </c>
      <c r="D17" s="71" t="e">
        <f>'Matriz de riesgos Corrupción'!#REF!</f>
        <v>#REF!</v>
      </c>
    </row>
    <row r="18" spans="3:5">
      <c r="C18" s="71" t="e">
        <f>'Matriz de riesgos Corrupción'!#REF!</f>
        <v>#REF!</v>
      </c>
      <c r="D18" s="71" t="e">
        <f>'Matriz de riesgos Corrupción'!#REF!</f>
        <v>#REF!</v>
      </c>
    </row>
    <row r="19" spans="3:5">
      <c r="C19" s="71" t="e">
        <f>'Matriz de riesgos Corrupción'!#REF!</f>
        <v>#REF!</v>
      </c>
      <c r="D19" s="71" t="e">
        <f>'Matriz de riesgos Corrupción'!#REF!</f>
        <v>#REF!</v>
      </c>
    </row>
    <row r="20" spans="3:5">
      <c r="C20" s="71" t="e">
        <f>'Matriz de riesgos Corrupción'!#REF!</f>
        <v>#REF!</v>
      </c>
      <c r="D20" s="71" t="e">
        <f>'Matriz de riesgos Corrupción'!#REF!</f>
        <v>#REF!</v>
      </c>
    </row>
    <row r="21" spans="3:5">
      <c r="C21" s="71" t="e">
        <f>'Matriz de riesgos Corrupción'!#REF!</f>
        <v>#REF!</v>
      </c>
      <c r="D21" s="71" t="e">
        <f>'Matriz de riesgos Corrupción'!#REF!</f>
        <v>#REF!</v>
      </c>
    </row>
    <row r="22" spans="3:5">
      <c r="C22" s="71" t="e">
        <f>'Matriz de riesgos Corrupción'!#REF!</f>
        <v>#REF!</v>
      </c>
      <c r="D22" s="71" t="e">
        <f>'Matriz de riesgos Corrupción'!#REF!</f>
        <v>#REF!</v>
      </c>
    </row>
    <row r="23" spans="3:5">
      <c r="C23" s="71">
        <f>'Matriz de riesgos Corrupción'!P11</f>
        <v>4</v>
      </c>
      <c r="D23" s="71">
        <f>'Matriz de riesgos Corrupción'!Q11</f>
        <v>5</v>
      </c>
    </row>
    <row r="24" spans="3:5" ht="19">
      <c r="C24" s="71">
        <f>'Matriz de riesgos Corrupción'!P12</f>
        <v>0</v>
      </c>
      <c r="D24" s="71">
        <f>'Matriz de riesgos Corrupción'!Q12</f>
        <v>0</v>
      </c>
      <c r="E24" s="1"/>
    </row>
    <row r="25" spans="3:5" ht="19">
      <c r="C25" s="71">
        <f>'Matriz de riesgos Corrupción'!P13</f>
        <v>0</v>
      </c>
      <c r="D25" s="71">
        <f>'Matriz de riesgos Corrupción'!Q13</f>
        <v>0</v>
      </c>
      <c r="E25" s="1"/>
    </row>
    <row r="26" spans="3:5">
      <c r="C26" s="71">
        <f>'Matriz de riesgos Corrupción'!P14</f>
        <v>0</v>
      </c>
      <c r="D26" s="71">
        <f>'Matriz de riesgos Corrupción'!Q14</f>
        <v>0</v>
      </c>
    </row>
    <row r="27" spans="3:5">
      <c r="C27" s="71">
        <f>'Matriz de riesgos Corrupción'!P15</f>
        <v>0</v>
      </c>
      <c r="D27" s="71">
        <f>'Matriz de riesgos Corrupción'!Q15</f>
        <v>0</v>
      </c>
    </row>
    <row r="28" spans="3:5">
      <c r="C28" s="71">
        <f>'Matriz de riesgos Corrupción'!P16</f>
        <v>0</v>
      </c>
      <c r="D28" s="71">
        <f>'Matriz de riesgos Corrupción'!Q16</f>
        <v>0</v>
      </c>
    </row>
    <row r="29" spans="3:5">
      <c r="C29" s="71">
        <f>'Matriz de riesgos Corrupción'!P23</f>
        <v>4</v>
      </c>
      <c r="D29" s="71">
        <f>'Matriz de riesgos Corrupción'!Q23</f>
        <v>5</v>
      </c>
    </row>
    <row r="30" spans="3:5">
      <c r="C30" s="71">
        <f>'Matriz de riesgos Corrupción'!P24</f>
        <v>0</v>
      </c>
      <c r="D30" s="71">
        <f>'Matriz de riesgos Corrupción'!Q24</f>
        <v>0</v>
      </c>
    </row>
    <row r="31" spans="3:5">
      <c r="C31" s="71">
        <f>'Matriz de riesgos Corrupción'!P25</f>
        <v>0</v>
      </c>
      <c r="D31" s="71">
        <f>'Matriz de riesgos Corrupción'!Q25</f>
        <v>0</v>
      </c>
    </row>
    <row r="32" spans="3:5">
      <c r="C32" s="71">
        <f>'Matriz de riesgos Corrupción'!P26</f>
        <v>0</v>
      </c>
      <c r="D32" s="71">
        <f>'Matriz de riesgos Corrupción'!Q26</f>
        <v>0</v>
      </c>
    </row>
    <row r="33" spans="3:4">
      <c r="C33" s="71">
        <f>'Matriz de riesgos Corrupción'!P27</f>
        <v>0</v>
      </c>
      <c r="D33" s="71">
        <f>'Matriz de riesgos Corrupción'!Q27</f>
        <v>0</v>
      </c>
    </row>
    <row r="34" spans="3:4">
      <c r="C34" s="71">
        <f>'Matriz de riesgos Corrupción'!P28</f>
        <v>0</v>
      </c>
      <c r="D34" s="71">
        <f>'Matriz de riesgos Corrupción'!Q28</f>
        <v>0</v>
      </c>
    </row>
    <row r="35" spans="3:4">
      <c r="C35" s="71" t="e">
        <f>'Matriz de riesgos Corrupción'!#REF!</f>
        <v>#REF!</v>
      </c>
      <c r="D35" s="71" t="e">
        <f>'Matriz de riesgos Corrupción'!#REF!</f>
        <v>#REF!</v>
      </c>
    </row>
    <row r="36" spans="3:4">
      <c r="C36" s="71" t="e">
        <f>'Matriz de riesgos Corrupción'!#REF!</f>
        <v>#REF!</v>
      </c>
      <c r="D36" s="71" t="e">
        <f>'Matriz de riesgos Corrupción'!#REF!</f>
        <v>#REF!</v>
      </c>
    </row>
    <row r="37" spans="3:4">
      <c r="C37" s="71" t="e">
        <f>'Matriz de riesgos Corrupción'!#REF!</f>
        <v>#REF!</v>
      </c>
      <c r="D37" s="71" t="e">
        <f>'Matriz de riesgos Corrupción'!#REF!</f>
        <v>#REF!</v>
      </c>
    </row>
    <row r="38" spans="3:4">
      <c r="C38" s="71" t="e">
        <f>'Matriz de riesgos Corrupción'!#REF!</f>
        <v>#REF!</v>
      </c>
      <c r="D38" s="71" t="e">
        <f>'Matriz de riesgos Corrupción'!#REF!</f>
        <v>#REF!</v>
      </c>
    </row>
    <row r="39" spans="3:4">
      <c r="C39" s="71" t="e">
        <f>'Matriz de riesgos Corrupción'!#REF!</f>
        <v>#REF!</v>
      </c>
      <c r="D39" s="71" t="e">
        <f>'Matriz de riesgos Corrupción'!#REF!</f>
        <v>#REF!</v>
      </c>
    </row>
    <row r="40" spans="3:4">
      <c r="C40" s="71" t="e">
        <f>'Matriz de riesgos Corrupción'!#REF!</f>
        <v>#REF!</v>
      </c>
      <c r="D40" s="71" t="e">
        <f>'Matriz de riesgos Corrupción'!#REF!</f>
        <v>#REF!</v>
      </c>
    </row>
    <row r="41" spans="3:4">
      <c r="C41" s="71">
        <f>'Matriz de riesgos Corrupción'!P29</f>
        <v>3</v>
      </c>
      <c r="D41" s="71">
        <f>'Matriz de riesgos Corrupción'!Q29</f>
        <v>5</v>
      </c>
    </row>
    <row r="42" spans="3:4">
      <c r="C42" s="71">
        <f>'Matriz de riesgos Corrupción'!P30</f>
        <v>0</v>
      </c>
      <c r="D42" s="71">
        <f>'Matriz de riesgos Corrupción'!Q30</f>
        <v>0</v>
      </c>
    </row>
    <row r="43" spans="3:4">
      <c r="C43" s="71">
        <f>'Matriz de riesgos Corrupción'!P31</f>
        <v>0</v>
      </c>
      <c r="D43" s="71">
        <f>'Matriz de riesgos Corrupción'!Q31</f>
        <v>0</v>
      </c>
    </row>
    <row r="44" spans="3:4">
      <c r="C44" s="71">
        <f>'Matriz de riesgos Corrupción'!P32</f>
        <v>0</v>
      </c>
      <c r="D44" s="71">
        <f>'Matriz de riesgos Corrupción'!Q32</f>
        <v>0</v>
      </c>
    </row>
    <row r="45" spans="3:4">
      <c r="C45" s="71">
        <f>'Matriz de riesgos Corrupción'!P33</f>
        <v>0</v>
      </c>
      <c r="D45" s="71">
        <f>'Matriz de riesgos Corrupción'!Q33</f>
        <v>0</v>
      </c>
    </row>
    <row r="46" spans="3:4">
      <c r="C46" s="71">
        <f>'Matriz de riesgos Corrupción'!P34</f>
        <v>0</v>
      </c>
      <c r="D46" s="71">
        <f>'Matriz de riesgos Corrupción'!Q34</f>
        <v>0</v>
      </c>
    </row>
    <row r="47" spans="3:4">
      <c r="C47" s="71">
        <f>'Matriz de riesgos Corrupción'!P35</f>
        <v>5</v>
      </c>
      <c r="D47" s="71">
        <f>'Matriz de riesgos Corrupción'!Q35</f>
        <v>5</v>
      </c>
    </row>
    <row r="48" spans="3:4">
      <c r="C48" s="71">
        <f>'Matriz de riesgos Corrupción'!P36</f>
        <v>0</v>
      </c>
      <c r="D48" s="71">
        <f>'Matriz de riesgos Corrupción'!Q36</f>
        <v>0</v>
      </c>
    </row>
    <row r="49" spans="3:4">
      <c r="C49" s="71">
        <f>'Matriz de riesgos Corrupción'!P37</f>
        <v>0</v>
      </c>
      <c r="D49" s="71">
        <f>'Matriz de riesgos Corrupción'!Q37</f>
        <v>0</v>
      </c>
    </row>
    <row r="50" spans="3:4">
      <c r="C50" s="71">
        <f>'Matriz de riesgos Corrupción'!P38</f>
        <v>0</v>
      </c>
      <c r="D50" s="71">
        <f>'Matriz de riesgos Corrupción'!Q38</f>
        <v>0</v>
      </c>
    </row>
    <row r="51" spans="3:4">
      <c r="C51" s="71">
        <f>'Matriz de riesgos Corrupción'!P39</f>
        <v>0</v>
      </c>
      <c r="D51" s="71">
        <f>'Matriz de riesgos Corrupción'!Q39</f>
        <v>0</v>
      </c>
    </row>
    <row r="52" spans="3:4">
      <c r="C52" s="71">
        <f>'Matriz de riesgos Corrupción'!P41</f>
        <v>0</v>
      </c>
      <c r="D52" s="71">
        <f>'Matriz de riesgos Corrupción'!Q41</f>
        <v>0</v>
      </c>
    </row>
    <row r="53" spans="3:4">
      <c r="C53" s="71" t="e">
        <f>'Matriz de riesgos Corrupción'!#REF!</f>
        <v>#REF!</v>
      </c>
      <c r="D53" s="71" t="e">
        <f>'Matriz de riesgos Corrupción'!#REF!</f>
        <v>#REF!</v>
      </c>
    </row>
    <row r="54" spans="3:4">
      <c r="C54" s="71" t="e">
        <f>'Matriz de riesgos Corrupción'!#REF!</f>
        <v>#REF!</v>
      </c>
      <c r="D54" s="71" t="e">
        <f>'Matriz de riesgos Corrupción'!#REF!</f>
        <v>#REF!</v>
      </c>
    </row>
    <row r="55" spans="3:4">
      <c r="C55" s="71" t="e">
        <f>'Matriz de riesgos Corrupción'!#REF!</f>
        <v>#REF!</v>
      </c>
      <c r="D55" s="71" t="e">
        <f>'Matriz de riesgos Corrupción'!#REF!</f>
        <v>#REF!</v>
      </c>
    </row>
    <row r="56" spans="3:4">
      <c r="C56" s="71" t="e">
        <f>'Matriz de riesgos Corrupción'!#REF!</f>
        <v>#REF!</v>
      </c>
      <c r="D56" s="71" t="e">
        <f>'Matriz de riesgos Corrupción'!#REF!</f>
        <v>#REF!</v>
      </c>
    </row>
    <row r="57" spans="3:4">
      <c r="C57" s="71" t="e">
        <f>'Matriz de riesgos Corrupción'!#REF!</f>
        <v>#REF!</v>
      </c>
      <c r="D57" s="71" t="e">
        <f>'Matriz de riesgos Corrupción'!#REF!</f>
        <v>#REF!</v>
      </c>
    </row>
    <row r="58" spans="3:4">
      <c r="C58" s="71" t="e">
        <f>'Matriz de riesgos Corrupción'!#REF!</f>
        <v>#REF!</v>
      </c>
      <c r="D58" s="71" t="e">
        <f>'Matriz de riesgos Corrupción'!#REF!</f>
        <v>#REF!</v>
      </c>
    </row>
    <row r="59" spans="3:4">
      <c r="C59" s="71">
        <f>'Matriz de riesgos Corrupción'!P42</f>
        <v>4</v>
      </c>
      <c r="D59" s="71">
        <f>'Matriz de riesgos Corrupción'!Q42</f>
        <v>5</v>
      </c>
    </row>
    <row r="60" spans="3:4">
      <c r="C60" s="71">
        <f>'Matriz de riesgos Corrupción'!P43</f>
        <v>0</v>
      </c>
      <c r="D60" s="71">
        <f>'Matriz de riesgos Corrupción'!Q43</f>
        <v>0</v>
      </c>
    </row>
    <row r="61" spans="3:4">
      <c r="C61" s="71" t="e">
        <f>'Matriz de riesgos Corrupción'!#REF!</f>
        <v>#REF!</v>
      </c>
      <c r="D61" s="71" t="e">
        <f>'Matriz de riesgos Corrupción'!#REF!</f>
        <v>#REF!</v>
      </c>
    </row>
    <row r="62" spans="3:4">
      <c r="C62" s="71">
        <f>'Matriz de riesgos Corrupción'!P45</f>
        <v>0</v>
      </c>
      <c r="D62" s="71">
        <f>'Matriz de riesgos Corrupción'!Q45</f>
        <v>0</v>
      </c>
    </row>
    <row r="63" spans="3:4">
      <c r="C63" s="71">
        <f>'Matriz de riesgos Corrupción'!P46</f>
        <v>0</v>
      </c>
      <c r="D63" s="71">
        <f>'Matriz de riesgos Corrupción'!Q46</f>
        <v>0</v>
      </c>
    </row>
    <row r="64" spans="3:4">
      <c r="C64" s="71">
        <f>'Matriz de riesgos Corrupción'!P47</f>
        <v>0</v>
      </c>
      <c r="D64" s="71">
        <f>'Matriz de riesgos Corrupción'!Q47</f>
        <v>0</v>
      </c>
    </row>
    <row r="65" spans="3:4">
      <c r="C65" s="71" t="e">
        <f>'Matriz de riesgos Corrupción'!#REF!</f>
        <v>#REF!</v>
      </c>
      <c r="D65" s="71" t="e">
        <f>'Matriz de riesgos Corrupción'!#REF!</f>
        <v>#REF!</v>
      </c>
    </row>
    <row r="66" spans="3:4">
      <c r="C66" s="71" t="e">
        <f>'Matriz de riesgos Corrupción'!#REF!</f>
        <v>#REF!</v>
      </c>
      <c r="D66" s="71" t="e">
        <f>'Matriz de riesgos Corrupción'!#REF!</f>
        <v>#REF!</v>
      </c>
    </row>
    <row r="67" spans="3:4">
      <c r="C67" s="71" t="e">
        <f>'Matriz de riesgos Corrupción'!#REF!</f>
        <v>#REF!</v>
      </c>
      <c r="D67" s="71" t="e">
        <f>'Matriz de riesgos Corrupción'!#REF!</f>
        <v>#REF!</v>
      </c>
    </row>
    <row r="68" spans="3:4">
      <c r="C68" s="71" t="e">
        <f>'Matriz de riesgos Corrupción'!#REF!</f>
        <v>#REF!</v>
      </c>
      <c r="D68" s="71" t="e">
        <f>'Matriz de riesgos Corrupción'!#REF!</f>
        <v>#REF!</v>
      </c>
    </row>
    <row r="69" spans="3:4">
      <c r="C69" s="71" t="e">
        <f>'Matriz de riesgos Corrupción'!#REF!</f>
        <v>#REF!</v>
      </c>
      <c r="D69" s="71" t="e">
        <f>'Matriz de riesgos Corrupción'!#REF!</f>
        <v>#REF!</v>
      </c>
    </row>
    <row r="70" spans="3:4">
      <c r="C70" s="71" t="e">
        <f>'Matriz de riesgos Corrupción'!#REF!</f>
        <v>#REF!</v>
      </c>
      <c r="D70" s="71" t="e">
        <f>'Matriz de riesgos Corrupción'!#REF!</f>
        <v>#REF!</v>
      </c>
    </row>
    <row r="71" spans="3:4">
      <c r="C71" s="71" t="e">
        <f>'Matriz de riesgos Corrupción'!#REF!</f>
        <v>#REF!</v>
      </c>
      <c r="D71" s="71" t="e">
        <f>'Matriz de riesgos Corrupción'!#REF!</f>
        <v>#REF!</v>
      </c>
    </row>
    <row r="72" spans="3:4">
      <c r="C72" s="71" t="e">
        <f>'Matriz de riesgos Corrupción'!#REF!</f>
        <v>#REF!</v>
      </c>
      <c r="D72" s="71" t="e">
        <f>'Matriz de riesgos Corrupción'!#REF!</f>
        <v>#REF!</v>
      </c>
    </row>
    <row r="73" spans="3:4">
      <c r="C73" s="71" t="e">
        <f>'Matriz de riesgos Corrupción'!#REF!</f>
        <v>#REF!</v>
      </c>
      <c r="D73" s="71" t="e">
        <f>'Matriz de riesgos Corrupción'!#REF!</f>
        <v>#REF!</v>
      </c>
    </row>
    <row r="74" spans="3:4">
      <c r="C74" s="71" t="e">
        <f>'Matriz de riesgos Corrupción'!#REF!</f>
        <v>#REF!</v>
      </c>
      <c r="D74" s="71" t="e">
        <f>'Matriz de riesgos Corrupción'!#REF!</f>
        <v>#REF!</v>
      </c>
    </row>
    <row r="75" spans="3:4">
      <c r="C75" s="71" t="e">
        <f>'Matriz de riesgos Corrupción'!#REF!</f>
        <v>#REF!</v>
      </c>
      <c r="D75" s="71" t="e">
        <f>'Matriz de riesgos Corrupción'!#REF!</f>
        <v>#REF!</v>
      </c>
    </row>
    <row r="76" spans="3:4">
      <c r="C76" s="71" t="e">
        <f>'Matriz de riesgos Corrupción'!#REF!</f>
        <v>#REF!</v>
      </c>
      <c r="D76" s="71" t="e">
        <f>'Matriz de riesgos Corrupción'!#REF!</f>
        <v>#REF!</v>
      </c>
    </row>
    <row r="77" spans="3:4">
      <c r="C77" s="71">
        <f>'Matriz de riesgos Corrupción'!P48</f>
        <v>2</v>
      </c>
      <c r="D77" s="71">
        <f>'Matriz de riesgos Corrupción'!Q48</f>
        <v>3</v>
      </c>
    </row>
    <row r="78" spans="3:4">
      <c r="C78" s="71">
        <f>'Matriz de riesgos Corrupción'!P49</f>
        <v>0</v>
      </c>
      <c r="D78" s="71">
        <f>'Matriz de riesgos Corrupción'!Q49</f>
        <v>0</v>
      </c>
    </row>
    <row r="79" spans="3:4">
      <c r="C79" s="71" t="e">
        <f>'Matriz de riesgos Corrupción'!#REF!</f>
        <v>#REF!</v>
      </c>
      <c r="D79" s="71" t="e">
        <f>'Matriz de riesgos Corrupción'!#REF!</f>
        <v>#REF!</v>
      </c>
    </row>
    <row r="80" spans="3:4">
      <c r="C80" s="71">
        <f>'Matriz de riesgos Corrupción'!P51</f>
        <v>0</v>
      </c>
      <c r="D80" s="71">
        <f>'Matriz de riesgos Corrupción'!Q51</f>
        <v>0</v>
      </c>
    </row>
    <row r="81" spans="3:4">
      <c r="C81" s="71">
        <f>'Matriz de riesgos Corrupción'!P52</f>
        <v>0</v>
      </c>
      <c r="D81" s="71">
        <f>'Matriz de riesgos Corrupción'!Q52</f>
        <v>0</v>
      </c>
    </row>
    <row r="82" spans="3:4">
      <c r="C82" s="71">
        <f>'Matriz de riesgos Corrupción'!P53</f>
        <v>0</v>
      </c>
      <c r="D82" s="71">
        <f>'Matriz de riesgos Corrupción'!Q53</f>
        <v>0</v>
      </c>
    </row>
    <row r="83" spans="3:4">
      <c r="C83" s="71" t="e">
        <f>'Matriz de riesgos Corrupción'!#REF!</f>
        <v>#REF!</v>
      </c>
      <c r="D83" s="71" t="e">
        <f>'Matriz de riesgos Corrupción'!#REF!</f>
        <v>#REF!</v>
      </c>
    </row>
    <row r="84" spans="3:4">
      <c r="C84" s="71" t="e">
        <f>'Matriz de riesgos Corrupción'!#REF!</f>
        <v>#REF!</v>
      </c>
      <c r="D84" s="71" t="e">
        <f>'Matriz de riesgos Corrupción'!#REF!</f>
        <v>#REF!</v>
      </c>
    </row>
    <row r="85" spans="3:4">
      <c r="C85" s="71" t="e">
        <f>'Matriz de riesgos Corrupción'!#REF!</f>
        <v>#REF!</v>
      </c>
      <c r="D85" s="71" t="e">
        <f>'Matriz de riesgos Corrupción'!#REF!</f>
        <v>#REF!</v>
      </c>
    </row>
    <row r="86" spans="3:4">
      <c r="C86" s="71" t="e">
        <f>'Matriz de riesgos Corrupción'!#REF!</f>
        <v>#REF!</v>
      </c>
      <c r="D86" s="71" t="e">
        <f>'Matriz de riesgos Corrupción'!#REF!</f>
        <v>#REF!</v>
      </c>
    </row>
    <row r="87" spans="3:4">
      <c r="C87" s="71" t="e">
        <f>'Matriz de riesgos Corrupción'!#REF!</f>
        <v>#REF!</v>
      </c>
      <c r="D87" s="71" t="e">
        <f>'Matriz de riesgos Corrupción'!#REF!</f>
        <v>#REF!</v>
      </c>
    </row>
    <row r="88" spans="3:4">
      <c r="C88" s="71" t="e">
        <f>'Matriz de riesgos Corrupción'!#REF!</f>
        <v>#REF!</v>
      </c>
      <c r="D88" s="71" t="e">
        <f>'Matriz de riesgos Corrupción'!#REF!</f>
        <v>#REF!</v>
      </c>
    </row>
    <row r="89" spans="3:4">
      <c r="C89" s="71">
        <f>'Matriz de riesgos Corrupción'!P54</f>
        <v>2</v>
      </c>
      <c r="D89" s="71">
        <f>'Matriz de riesgos Corrupción'!Q54</f>
        <v>2</v>
      </c>
    </row>
    <row r="90" spans="3:4">
      <c r="C90" s="71">
        <f>'Matriz de riesgos Corrupción'!P55</f>
        <v>0</v>
      </c>
      <c r="D90" s="71">
        <f>'Matriz de riesgos Corrupción'!Q55</f>
        <v>0</v>
      </c>
    </row>
    <row r="91" spans="3:4">
      <c r="C91" s="71">
        <f>'Matriz de riesgos Corrupción'!P56</f>
        <v>0</v>
      </c>
      <c r="D91" s="71">
        <f>'Matriz de riesgos Corrupción'!Q56</f>
        <v>0</v>
      </c>
    </row>
    <row r="92" spans="3:4">
      <c r="C92" s="71">
        <f>'Matriz de riesgos Corrupción'!P57</f>
        <v>0</v>
      </c>
      <c r="D92" s="71">
        <f>'Matriz de riesgos Corrupción'!Q57</f>
        <v>0</v>
      </c>
    </row>
    <row r="93" spans="3:4">
      <c r="C93" s="71">
        <f>'Matriz de riesgos Corrupción'!P58</f>
        <v>0</v>
      </c>
      <c r="D93" s="71">
        <f>'Matriz de riesgos Corrupción'!Q58</f>
        <v>0</v>
      </c>
    </row>
    <row r="94" spans="3:4">
      <c r="C94" s="71">
        <f>'Matriz de riesgos Corrupción'!P59</f>
        <v>0</v>
      </c>
      <c r="D94" s="71">
        <f>'Matriz de riesgos Corrupción'!Q59</f>
        <v>0</v>
      </c>
    </row>
    <row r="95" spans="3:4">
      <c r="C95" s="71">
        <f>'Matriz de riesgos Corrupción'!P60</f>
        <v>1</v>
      </c>
      <c r="D95" s="71">
        <f>'Matriz de riesgos Corrupción'!Q60</f>
        <v>1</v>
      </c>
    </row>
    <row r="96" spans="3:4">
      <c r="C96" s="71">
        <f>'Matriz de riesgos Corrupción'!P61</f>
        <v>0</v>
      </c>
      <c r="D96" s="71">
        <f>'Matriz de riesgos Corrupción'!Q61</f>
        <v>0</v>
      </c>
    </row>
    <row r="97" spans="3:4">
      <c r="C97" s="71">
        <f>'Matriz de riesgos Corrupción'!P62</f>
        <v>0</v>
      </c>
      <c r="D97" s="71">
        <f>'Matriz de riesgos Corrupción'!Q62</f>
        <v>0</v>
      </c>
    </row>
    <row r="98" spans="3:4">
      <c r="C98" s="71">
        <f>'Matriz de riesgos Corrupción'!P63</f>
        <v>0</v>
      </c>
      <c r="D98" s="71">
        <f>'Matriz de riesgos Corrupción'!Q63</f>
        <v>0</v>
      </c>
    </row>
    <row r="99" spans="3:4">
      <c r="C99" s="71">
        <f>'Matriz de riesgos Corrupción'!P64</f>
        <v>0</v>
      </c>
      <c r="D99" s="71">
        <f>'Matriz de riesgos Corrupción'!Q64</f>
        <v>0</v>
      </c>
    </row>
    <row r="100" spans="3:4">
      <c r="C100" s="71">
        <f>'Matriz de riesgos Corrupción'!P65</f>
        <v>0</v>
      </c>
      <c r="D100" s="71">
        <f>'Matriz de riesgos Corrupción'!Q65</f>
        <v>0</v>
      </c>
    </row>
    <row r="101" spans="3:4">
      <c r="C101" s="71">
        <f>'Matriz de riesgos Corrupción'!P66</f>
        <v>1</v>
      </c>
      <c r="D101" s="71">
        <f>'Matriz de riesgos Corrupción'!Q66</f>
        <v>1</v>
      </c>
    </row>
    <row r="102" spans="3:4">
      <c r="C102" s="71">
        <f>'Matriz de riesgos Corrupción'!P67</f>
        <v>0</v>
      </c>
      <c r="D102" s="71">
        <f>'Matriz de riesgos Corrupción'!Q67</f>
        <v>0</v>
      </c>
    </row>
    <row r="103" spans="3:4">
      <c r="C103" s="71">
        <f>'Matriz de riesgos Corrupción'!P68</f>
        <v>0</v>
      </c>
      <c r="D103" s="71">
        <f>'Matriz de riesgos Corrupción'!Q68</f>
        <v>0</v>
      </c>
    </row>
    <row r="104" spans="3:4">
      <c r="C104" s="71">
        <f>'Matriz de riesgos Corrupción'!P69</f>
        <v>0</v>
      </c>
      <c r="D104" s="71">
        <f>'Matriz de riesgos Corrupción'!Q69</f>
        <v>0</v>
      </c>
    </row>
    <row r="105" spans="3:4">
      <c r="C105" s="71">
        <f>'Matriz de riesgos Corrupción'!P70</f>
        <v>0</v>
      </c>
      <c r="D105" s="71">
        <f>'Matriz de riesgos Corrupción'!Q70</f>
        <v>0</v>
      </c>
    </row>
    <row r="106" spans="3:4">
      <c r="C106" s="71">
        <f>'Matriz de riesgos Corrupción'!P71</f>
        <v>0</v>
      </c>
      <c r="D106" s="71">
        <f>'Matriz de riesgos Corrupción'!Q71</f>
        <v>0</v>
      </c>
    </row>
    <row r="107" spans="3:4">
      <c r="C107" s="71" t="e">
        <f>'Matriz de riesgos Corrupción'!#REF!</f>
        <v>#REF!</v>
      </c>
      <c r="D107" s="71" t="e">
        <f>'Matriz de riesgos Corrupción'!#REF!</f>
        <v>#REF!</v>
      </c>
    </row>
    <row r="108" spans="3:4">
      <c r="C108" s="71" t="e">
        <f>'Matriz de riesgos Corrupción'!#REF!</f>
        <v>#REF!</v>
      </c>
      <c r="D108" s="71" t="e">
        <f>'Matriz de riesgos Corrupción'!#REF!</f>
        <v>#REF!</v>
      </c>
    </row>
    <row r="109" spans="3:4">
      <c r="C109" s="71" t="e">
        <f>'Matriz de riesgos Corrupción'!#REF!</f>
        <v>#REF!</v>
      </c>
      <c r="D109" s="71" t="e">
        <f>'Matriz de riesgos Corrupción'!#REF!</f>
        <v>#REF!</v>
      </c>
    </row>
    <row r="110" spans="3:4">
      <c r="C110" s="71" t="e">
        <f>'Matriz de riesgos Corrupción'!#REF!</f>
        <v>#REF!</v>
      </c>
      <c r="D110" s="71" t="e">
        <f>'Matriz de riesgos Corrupción'!#REF!</f>
        <v>#REF!</v>
      </c>
    </row>
    <row r="111" spans="3:4">
      <c r="C111" s="71" t="e">
        <f>'Matriz de riesgos Corrupción'!#REF!</f>
        <v>#REF!</v>
      </c>
      <c r="D111" s="71" t="e">
        <f>'Matriz de riesgos Corrupción'!#REF!</f>
        <v>#REF!</v>
      </c>
    </row>
    <row r="112" spans="3:4">
      <c r="C112" s="71" t="e">
        <f>'Matriz de riesgos Corrupción'!#REF!</f>
        <v>#REF!</v>
      </c>
      <c r="D112" s="71" t="e">
        <f>'Matriz de riesgos Corrupción'!#REF!</f>
        <v>#REF!</v>
      </c>
    </row>
    <row r="113" spans="3:4">
      <c r="C113" s="71" t="e">
        <f>'Matriz de riesgos Corrupción'!#REF!</f>
        <v>#REF!</v>
      </c>
      <c r="D113" s="71" t="e">
        <f>'Matriz de riesgos Corrupción'!#REF!</f>
        <v>#REF!</v>
      </c>
    </row>
    <row r="114" spans="3:4">
      <c r="C114" s="71" t="e">
        <f>'Matriz de riesgos Corrupción'!#REF!</f>
        <v>#REF!</v>
      </c>
      <c r="D114" s="71" t="e">
        <f>'Matriz de riesgos Corrupción'!#REF!</f>
        <v>#REF!</v>
      </c>
    </row>
    <row r="115" spans="3:4">
      <c r="C115" s="71" t="e">
        <f>'Matriz de riesgos Corrupción'!#REF!</f>
        <v>#REF!</v>
      </c>
      <c r="D115" s="71" t="e">
        <f>'Matriz de riesgos Corrupción'!#REF!</f>
        <v>#REF!</v>
      </c>
    </row>
    <row r="116" spans="3:4">
      <c r="C116" s="71" t="e">
        <f>'Matriz de riesgos Corrupción'!#REF!</f>
        <v>#REF!</v>
      </c>
      <c r="D116" s="71" t="e">
        <f>'Matriz de riesgos Corrupción'!#REF!</f>
        <v>#REF!</v>
      </c>
    </row>
    <row r="117" spans="3:4">
      <c r="C117" s="71" t="e">
        <f>'Matriz de riesgos Corrupción'!#REF!</f>
        <v>#REF!</v>
      </c>
      <c r="D117" s="71" t="e">
        <f>'Matriz de riesgos Corrupción'!#REF!</f>
        <v>#REF!</v>
      </c>
    </row>
    <row r="118" spans="3:4">
      <c r="C118" s="71" t="e">
        <f>'Matriz de riesgos Corrupción'!#REF!</f>
        <v>#REF!</v>
      </c>
      <c r="D118" s="71" t="e">
        <f>'Matriz de riesgos Corrupción'!#REF!</f>
        <v>#REF!</v>
      </c>
    </row>
    <row r="119" spans="3:4">
      <c r="C119" s="71" t="e">
        <f>'Matriz de riesgos Corrupción'!#REF!</f>
        <v>#REF!</v>
      </c>
      <c r="D119" s="71" t="e">
        <f>'Matriz de riesgos Corrupción'!#REF!</f>
        <v>#REF!</v>
      </c>
    </row>
    <row r="120" spans="3:4">
      <c r="C120" s="71" t="e">
        <f>'Matriz de riesgos Corrupción'!#REF!</f>
        <v>#REF!</v>
      </c>
      <c r="D120" s="71" t="e">
        <f>'Matriz de riesgos Corrupción'!#REF!</f>
        <v>#REF!</v>
      </c>
    </row>
    <row r="121" spans="3:4">
      <c r="C121" s="71" t="e">
        <f>'Matriz de riesgos Corrupción'!#REF!</f>
        <v>#REF!</v>
      </c>
      <c r="D121" s="71" t="e">
        <f>'Matriz de riesgos Corrupción'!#REF!</f>
        <v>#REF!</v>
      </c>
    </row>
    <row r="122" spans="3:4">
      <c r="C122" s="71" t="e">
        <f>'Matriz de riesgos Corrupción'!#REF!</f>
        <v>#REF!</v>
      </c>
      <c r="D122" s="71" t="e">
        <f>'Matriz de riesgos Corrupción'!#REF!</f>
        <v>#REF!</v>
      </c>
    </row>
    <row r="123" spans="3:4">
      <c r="C123" s="71" t="e">
        <f>'Matriz de riesgos Corrupción'!#REF!</f>
        <v>#REF!</v>
      </c>
      <c r="D123" s="71" t="e">
        <f>'Matriz de riesgos Corrupción'!#REF!</f>
        <v>#REF!</v>
      </c>
    </row>
    <row r="124" spans="3:4">
      <c r="C124" s="71" t="e">
        <f>'Matriz de riesgos Corrupción'!#REF!</f>
        <v>#REF!</v>
      </c>
      <c r="D124" s="71" t="e">
        <f>'Matriz de riesgos Corrupción'!#REF!</f>
        <v>#REF!</v>
      </c>
    </row>
    <row r="125" spans="3:4">
      <c r="C125" s="71" t="e">
        <f>'Matriz de riesgos Corrupción'!#REF!</f>
        <v>#REF!</v>
      </c>
      <c r="D125" s="71" t="e">
        <f>'Matriz de riesgos Corrupción'!#REF!</f>
        <v>#REF!</v>
      </c>
    </row>
    <row r="126" spans="3:4">
      <c r="C126" s="71" t="e">
        <f>'Matriz de riesgos Corrupción'!#REF!</f>
        <v>#REF!</v>
      </c>
      <c r="D126" s="71" t="e">
        <f>'Matriz de riesgos Corrupción'!#REF!</f>
        <v>#REF!</v>
      </c>
    </row>
    <row r="127" spans="3:4">
      <c r="C127" s="71" t="e">
        <f>'Matriz de riesgos Corrupción'!#REF!</f>
        <v>#REF!</v>
      </c>
      <c r="D127" s="71" t="e">
        <f>'Matriz de riesgos Corrupción'!#REF!</f>
        <v>#REF!</v>
      </c>
    </row>
    <row r="128" spans="3:4">
      <c r="C128" s="71" t="e">
        <f>'Matriz de riesgos Corrupción'!#REF!</f>
        <v>#REF!</v>
      </c>
      <c r="D128" s="71" t="e">
        <f>'Matriz de riesgos Corrupción'!#REF!</f>
        <v>#REF!</v>
      </c>
    </row>
    <row r="129" spans="3:4">
      <c r="C129" s="71" t="e">
        <f>'Matriz de riesgos Corrupción'!#REF!</f>
        <v>#REF!</v>
      </c>
      <c r="D129" s="71" t="e">
        <f>'Matriz de riesgos Corrupción'!#REF!</f>
        <v>#REF!</v>
      </c>
    </row>
    <row r="130" spans="3:4">
      <c r="C130" s="71" t="e">
        <f>'Matriz de riesgos Corrupción'!#REF!</f>
        <v>#REF!</v>
      </c>
      <c r="D130" s="71" t="e">
        <f>'Matriz de riesgos Corrupción'!#REF!</f>
        <v>#REF!</v>
      </c>
    </row>
    <row r="131" spans="3:4">
      <c r="C131" s="71" t="e">
        <f>'Matriz de riesgos Corrupción'!#REF!</f>
        <v>#REF!</v>
      </c>
      <c r="D131" s="71" t="e">
        <f>'Matriz de riesgos Corrupción'!#REF!</f>
        <v>#REF!</v>
      </c>
    </row>
    <row r="132" spans="3:4">
      <c r="C132" s="71" t="e">
        <f>'Matriz de riesgos Corrupción'!#REF!</f>
        <v>#REF!</v>
      </c>
      <c r="D132" s="71" t="e">
        <f>'Matriz de riesgos Corrupción'!#REF!</f>
        <v>#REF!</v>
      </c>
    </row>
    <row r="133" spans="3:4">
      <c r="C133" s="71" t="e">
        <f>'Matriz de riesgos Corrupción'!#REF!</f>
        <v>#REF!</v>
      </c>
      <c r="D133" s="71" t="e">
        <f>'Matriz de riesgos Corrupción'!#REF!</f>
        <v>#REF!</v>
      </c>
    </row>
    <row r="134" spans="3:4">
      <c r="C134" s="71" t="e">
        <f>'Matriz de riesgos Corrupción'!#REF!</f>
        <v>#REF!</v>
      </c>
      <c r="D134" s="71" t="e">
        <f>'Matriz de riesgos Corrupción'!#REF!</f>
        <v>#REF!</v>
      </c>
    </row>
    <row r="135" spans="3:4">
      <c r="C135" s="71" t="e">
        <f>'Matriz de riesgos Corrupción'!#REF!</f>
        <v>#REF!</v>
      </c>
      <c r="D135" s="71" t="e">
        <f>'Matriz de riesgos Corrupción'!#REF!</f>
        <v>#REF!</v>
      </c>
    </row>
    <row r="136" spans="3:4">
      <c r="C136" s="71" t="e">
        <f>'Matriz de riesgos Corrupción'!#REF!</f>
        <v>#REF!</v>
      </c>
      <c r="D136" s="71" t="e">
        <f>'Matriz de riesgos Corrupción'!#REF!</f>
        <v>#REF!</v>
      </c>
    </row>
    <row r="137" spans="3:4">
      <c r="C137" s="71" t="e">
        <f>'Matriz de riesgos Corrupción'!#REF!</f>
        <v>#REF!</v>
      </c>
      <c r="D137" s="71" t="e">
        <f>'Matriz de riesgos Corrupción'!#REF!</f>
        <v>#REF!</v>
      </c>
    </row>
    <row r="138" spans="3:4">
      <c r="C138" s="71" t="e">
        <f>'Matriz de riesgos Corrupción'!#REF!</f>
        <v>#REF!</v>
      </c>
      <c r="D138" s="71" t="e">
        <f>'Matriz de riesgos Corrupción'!#REF!</f>
        <v>#REF!</v>
      </c>
    </row>
    <row r="139" spans="3:4">
      <c r="C139" s="71" t="e">
        <f>'Matriz de riesgos Corrupción'!#REF!</f>
        <v>#REF!</v>
      </c>
      <c r="D139" s="71" t="e">
        <f>'Matriz de riesgos Corrupción'!#REF!</f>
        <v>#REF!</v>
      </c>
    </row>
    <row r="140" spans="3:4">
      <c r="C140" s="71" t="e">
        <f>'Matriz de riesgos Corrupción'!#REF!</f>
        <v>#REF!</v>
      </c>
      <c r="D140" s="71" t="e">
        <f>'Matriz de riesgos Corrupción'!#REF!</f>
        <v>#REF!</v>
      </c>
    </row>
    <row r="141" spans="3:4">
      <c r="C141" s="71" t="e">
        <f>'Matriz de riesgos Corrupción'!#REF!</f>
        <v>#REF!</v>
      </c>
      <c r="D141" s="71" t="e">
        <f>'Matriz de riesgos Corrupción'!#REF!</f>
        <v>#REF!</v>
      </c>
    </row>
    <row r="142" spans="3:4">
      <c r="C142" s="71" t="e">
        <f>'Matriz de riesgos Corrupción'!#REF!</f>
        <v>#REF!</v>
      </c>
      <c r="D142" s="71" t="e">
        <f>'Matriz de riesgos Corrupción'!#REF!</f>
        <v>#REF!</v>
      </c>
    </row>
    <row r="143" spans="3:4">
      <c r="C143" s="71" t="e">
        <f>'Matriz de riesgos Corrupción'!#REF!</f>
        <v>#REF!</v>
      </c>
      <c r="D143" s="71" t="e">
        <f>'Matriz de riesgos Corrupción'!#REF!</f>
        <v>#REF!</v>
      </c>
    </row>
    <row r="144" spans="3:4">
      <c r="C144" s="71" t="e">
        <f>'Matriz de riesgos Corrupción'!#REF!</f>
        <v>#REF!</v>
      </c>
      <c r="D144" s="71" t="e">
        <f>'Matriz de riesgos Corrupción'!#REF!</f>
        <v>#REF!</v>
      </c>
    </row>
    <row r="145" spans="3:4">
      <c r="C145" s="71" t="e">
        <f>'Matriz de riesgos Corrupción'!#REF!</f>
        <v>#REF!</v>
      </c>
      <c r="D145" s="71" t="e">
        <f>'Matriz de riesgos Corrupción'!#REF!</f>
        <v>#REF!</v>
      </c>
    </row>
    <row r="146" spans="3:4">
      <c r="C146" s="71" t="e">
        <f>'Matriz de riesgos Corrupción'!#REF!</f>
        <v>#REF!</v>
      </c>
      <c r="D146" s="71" t="e">
        <f>'Matriz de riesgos Corrupción'!#REF!</f>
        <v>#REF!</v>
      </c>
    </row>
    <row r="147" spans="3:4">
      <c r="C147" s="71" t="e">
        <f>'Matriz de riesgos Corrupción'!#REF!</f>
        <v>#REF!</v>
      </c>
      <c r="D147" s="71" t="e">
        <f>'Matriz de riesgos Corrupción'!#REF!</f>
        <v>#REF!</v>
      </c>
    </row>
    <row r="148" spans="3:4">
      <c r="C148" s="71" t="e">
        <f>'Matriz de riesgos Corrupción'!#REF!</f>
        <v>#REF!</v>
      </c>
      <c r="D148" s="71" t="e">
        <f>'Matriz de riesgos Corrupción'!#REF!</f>
        <v>#REF!</v>
      </c>
    </row>
    <row r="149" spans="3:4">
      <c r="C149" s="71" t="e">
        <f>'Matriz de riesgos Corrupción'!#REF!</f>
        <v>#REF!</v>
      </c>
      <c r="D149" s="71" t="e">
        <f>'Matriz de riesgos Corrupción'!#REF!</f>
        <v>#REF!</v>
      </c>
    </row>
    <row r="150" spans="3:4">
      <c r="C150" s="71" t="e">
        <f>'Matriz de riesgos Corrupción'!#REF!</f>
        <v>#REF!</v>
      </c>
      <c r="D150" s="71" t="e">
        <f>'Matriz de riesgos Corrupción'!#REF!</f>
        <v>#REF!</v>
      </c>
    </row>
    <row r="151" spans="3:4">
      <c r="C151" s="71" t="e">
        <f>'Matriz de riesgos Corrupción'!#REF!</f>
        <v>#REF!</v>
      </c>
      <c r="D151" s="71" t="e">
        <f>'Matriz de riesgos Corrupción'!#REF!</f>
        <v>#REF!</v>
      </c>
    </row>
    <row r="152" spans="3:4">
      <c r="C152" s="71" t="e">
        <f>'Matriz de riesgos Corrupción'!#REF!</f>
        <v>#REF!</v>
      </c>
      <c r="D152" s="71" t="e">
        <f>'Matriz de riesgos Corrupción'!#REF!</f>
        <v>#REF!</v>
      </c>
    </row>
    <row r="153" spans="3:4">
      <c r="C153" s="71" t="e">
        <f>'Matriz de riesgos Corrupción'!#REF!</f>
        <v>#REF!</v>
      </c>
      <c r="D153" s="71" t="e">
        <f>'Matriz de riesgos Corrupción'!#REF!</f>
        <v>#REF!</v>
      </c>
    </row>
    <row r="154" spans="3:4">
      <c r="C154" s="71" t="e">
        <f>'Matriz de riesgos Corrupción'!#REF!</f>
        <v>#REF!</v>
      </c>
      <c r="D154" s="71" t="e">
        <f>'Matriz de riesgos Corrupción'!#REF!</f>
        <v>#REF!</v>
      </c>
    </row>
    <row r="155" spans="3:4">
      <c r="C155" s="71" t="e">
        <f>'Matriz de riesgos Corrupción'!#REF!</f>
        <v>#REF!</v>
      </c>
      <c r="D155" s="71" t="e">
        <f>'Matriz de riesgos Corrupción'!#REF!</f>
        <v>#REF!</v>
      </c>
    </row>
    <row r="156" spans="3:4">
      <c r="C156" s="71" t="e">
        <f>'Matriz de riesgos Corrupción'!#REF!</f>
        <v>#REF!</v>
      </c>
      <c r="D156" s="71" t="e">
        <f>'Matriz de riesgos Corrupción'!#REF!</f>
        <v>#REF!</v>
      </c>
    </row>
    <row r="157" spans="3:4">
      <c r="C157" s="71" t="e">
        <f>'Matriz de riesgos Corrupción'!#REF!</f>
        <v>#REF!</v>
      </c>
      <c r="D157" s="71" t="e">
        <f>'Matriz de riesgos Corrupción'!#REF!</f>
        <v>#REF!</v>
      </c>
    </row>
    <row r="158" spans="3:4">
      <c r="C158" s="71" t="e">
        <f>'Matriz de riesgos Corrupción'!#REF!</f>
        <v>#REF!</v>
      </c>
      <c r="D158" s="71" t="e">
        <f>'Matriz de riesgos Corrupción'!#REF!</f>
        <v>#REF!</v>
      </c>
    </row>
    <row r="159" spans="3:4">
      <c r="C159" s="71" t="e">
        <f>'Matriz de riesgos Corrupción'!#REF!</f>
        <v>#REF!</v>
      </c>
      <c r="D159" s="71" t="e">
        <f>'Matriz de riesgos Corrupción'!#REF!</f>
        <v>#REF!</v>
      </c>
    </row>
    <row r="160" spans="3:4">
      <c r="C160" s="71" t="e">
        <f>'Matriz de riesgos Corrupción'!#REF!</f>
        <v>#REF!</v>
      </c>
      <c r="D160" s="71" t="e">
        <f>'Matriz de riesgos Corrupción'!#REF!</f>
        <v>#REF!</v>
      </c>
    </row>
    <row r="161" spans="3:4">
      <c r="C161" s="71" t="e">
        <f>'Matriz de riesgos Corrupción'!#REF!</f>
        <v>#REF!</v>
      </c>
      <c r="D161" s="71" t="e">
        <f>'Matriz de riesgos Corrupción'!#REF!</f>
        <v>#REF!</v>
      </c>
    </row>
    <row r="162" spans="3:4">
      <c r="C162" s="71" t="e">
        <f>'Matriz de riesgos Corrupción'!#REF!</f>
        <v>#REF!</v>
      </c>
      <c r="D162" s="71" t="e">
        <f>'Matriz de riesgos Corrupción'!#REF!</f>
        <v>#REF!</v>
      </c>
    </row>
    <row r="163" spans="3:4">
      <c r="C163" s="71" t="e">
        <f>'Matriz de riesgos Corrupción'!#REF!</f>
        <v>#REF!</v>
      </c>
      <c r="D163" s="71" t="e">
        <f>'Matriz de riesgos Corrupción'!#REF!</f>
        <v>#REF!</v>
      </c>
    </row>
    <row r="164" spans="3:4">
      <c r="C164" s="71" t="e">
        <f>'Matriz de riesgos Corrupción'!#REF!</f>
        <v>#REF!</v>
      </c>
      <c r="D164" s="71" t="e">
        <f>'Matriz de riesgos Corrupción'!#REF!</f>
        <v>#REF!</v>
      </c>
    </row>
    <row r="165" spans="3:4">
      <c r="C165" s="71" t="e">
        <f>'Matriz de riesgos Corrupción'!#REF!</f>
        <v>#REF!</v>
      </c>
      <c r="D165" s="71" t="e">
        <f>'Matriz de riesgos Corrupción'!#REF!</f>
        <v>#REF!</v>
      </c>
    </row>
    <row r="166" spans="3:4">
      <c r="C166" s="71" t="e">
        <f>'Matriz de riesgos Corrupción'!#REF!</f>
        <v>#REF!</v>
      </c>
      <c r="D166" s="71" t="e">
        <f>'Matriz de riesgos Corrupción'!#REF!</f>
        <v>#REF!</v>
      </c>
    </row>
    <row r="167" spans="3:4">
      <c r="C167" s="71" t="e">
        <f>'Matriz de riesgos Corrupción'!#REF!</f>
        <v>#REF!</v>
      </c>
      <c r="D167" s="71" t="e">
        <f>'Matriz de riesgos Corrupción'!#REF!</f>
        <v>#REF!</v>
      </c>
    </row>
    <row r="168" spans="3:4">
      <c r="C168" s="71" t="e">
        <f>'Matriz de riesgos Corrupción'!#REF!</f>
        <v>#REF!</v>
      </c>
      <c r="D168" s="71" t="e">
        <f>'Matriz de riesgos Corrupción'!#REF!</f>
        <v>#REF!</v>
      </c>
    </row>
    <row r="169" spans="3:4">
      <c r="C169" s="71" t="e">
        <f>'Matriz de riesgos Corrupción'!#REF!</f>
        <v>#REF!</v>
      </c>
      <c r="D169" s="71" t="e">
        <f>'Matriz de riesgos Corrupción'!#REF!</f>
        <v>#REF!</v>
      </c>
    </row>
    <row r="170" spans="3:4">
      <c r="C170" s="71" t="e">
        <f>'Matriz de riesgos Corrupción'!#REF!</f>
        <v>#REF!</v>
      </c>
      <c r="D170" s="71" t="e">
        <f>'Matriz de riesgos Corrupción'!#REF!</f>
        <v>#REF!</v>
      </c>
    </row>
    <row r="171" spans="3:4">
      <c r="C171" s="71" t="e">
        <f>'Matriz de riesgos Corrupción'!#REF!</f>
        <v>#REF!</v>
      </c>
      <c r="D171" s="71" t="e">
        <f>'Matriz de riesgos Corrupción'!#REF!</f>
        <v>#REF!</v>
      </c>
    </row>
    <row r="172" spans="3:4">
      <c r="C172" s="71" t="e">
        <f>'Matriz de riesgos Corrupción'!#REF!</f>
        <v>#REF!</v>
      </c>
      <c r="D172" s="71" t="e">
        <f>'Matriz de riesgos Corrupción'!#REF!</f>
        <v>#REF!</v>
      </c>
    </row>
    <row r="173" spans="3:4">
      <c r="C173" s="71" t="e">
        <f>'Matriz de riesgos Corrupción'!#REF!</f>
        <v>#REF!</v>
      </c>
      <c r="D173" s="71" t="e">
        <f>'Matriz de riesgos Corrupción'!#REF!</f>
        <v>#REF!</v>
      </c>
    </row>
    <row r="174" spans="3:4">
      <c r="C174" s="71" t="e">
        <f>'Matriz de riesgos Corrupción'!#REF!</f>
        <v>#REF!</v>
      </c>
      <c r="D174" s="71" t="e">
        <f>'Matriz de riesgos Corrupción'!#REF!</f>
        <v>#REF!</v>
      </c>
    </row>
    <row r="175" spans="3:4">
      <c r="C175" s="71" t="e">
        <f>'Matriz de riesgos Corrupción'!#REF!</f>
        <v>#REF!</v>
      </c>
      <c r="D175" s="71" t="e">
        <f>'Matriz de riesgos Corrupción'!#REF!</f>
        <v>#REF!</v>
      </c>
    </row>
    <row r="176" spans="3:4">
      <c r="C176" s="71" t="e">
        <f>'Matriz de riesgos Corrupción'!#REF!</f>
        <v>#REF!</v>
      </c>
      <c r="D176" s="71" t="e">
        <f>'Matriz de riesgos Corrupción'!#REF!</f>
        <v>#REF!</v>
      </c>
    </row>
    <row r="177" spans="3:4">
      <c r="C177" s="71" t="e">
        <f>'Matriz de riesgos Corrupción'!#REF!</f>
        <v>#REF!</v>
      </c>
      <c r="D177" s="71" t="e">
        <f>'Matriz de riesgos Corrupción'!#REF!</f>
        <v>#REF!</v>
      </c>
    </row>
    <row r="178" spans="3:4">
      <c r="C178" s="71" t="e">
        <f>'Matriz de riesgos Corrupción'!#REF!</f>
        <v>#REF!</v>
      </c>
      <c r="D178" s="71" t="e">
        <f>'Matriz de riesgos Corrupción'!#REF!</f>
        <v>#REF!</v>
      </c>
    </row>
    <row r="179" spans="3:4">
      <c r="C179" s="71" t="e">
        <f>'Matriz de riesgos Corrupción'!#REF!</f>
        <v>#REF!</v>
      </c>
      <c r="D179" s="71" t="e">
        <f>'Matriz de riesgos Corrupción'!#REF!</f>
        <v>#REF!</v>
      </c>
    </row>
    <row r="180" spans="3:4">
      <c r="C180" s="71" t="e">
        <f>'Matriz de riesgos Corrupción'!#REF!</f>
        <v>#REF!</v>
      </c>
      <c r="D180" s="71" t="e">
        <f>'Matriz de riesgos Corrupción'!#REF!</f>
        <v>#REF!</v>
      </c>
    </row>
    <row r="181" spans="3:4">
      <c r="C181" s="71" t="e">
        <f>'Matriz de riesgos Corrupción'!#REF!</f>
        <v>#REF!</v>
      </c>
      <c r="D181" s="71" t="e">
        <f>'Matriz de riesgos Corrupción'!#REF!</f>
        <v>#REF!</v>
      </c>
    </row>
    <row r="182" spans="3:4">
      <c r="C182" s="71" t="e">
        <f>'Matriz de riesgos Corrupción'!#REF!</f>
        <v>#REF!</v>
      </c>
      <c r="D182" s="71" t="e">
        <f>'Matriz de riesgos Corrupción'!#REF!</f>
        <v>#REF!</v>
      </c>
    </row>
    <row r="183" spans="3:4">
      <c r="C183" s="71" t="e">
        <f>'Matriz de riesgos Corrupción'!#REF!</f>
        <v>#REF!</v>
      </c>
      <c r="D183" s="71" t="e">
        <f>'Matriz de riesgos Corrupción'!#REF!</f>
        <v>#REF!</v>
      </c>
    </row>
    <row r="184" spans="3:4">
      <c r="C184" s="71" t="e">
        <f>'Matriz de riesgos Corrupción'!#REF!</f>
        <v>#REF!</v>
      </c>
      <c r="D184" s="71" t="e">
        <f>'Matriz de riesgos Corrupción'!#REF!</f>
        <v>#REF!</v>
      </c>
    </row>
    <row r="185" spans="3:4">
      <c r="C185" s="71" t="e">
        <f>'Matriz de riesgos Corrupción'!#REF!</f>
        <v>#REF!</v>
      </c>
      <c r="D185" s="71" t="e">
        <f>'Matriz de riesgos Corrupción'!#REF!</f>
        <v>#REF!</v>
      </c>
    </row>
    <row r="186" spans="3:4">
      <c r="C186" s="71" t="e">
        <f>'Matriz de riesgos Corrupción'!#REF!</f>
        <v>#REF!</v>
      </c>
      <c r="D186" s="71" t="e">
        <f>'Matriz de riesgos Corrupción'!#REF!</f>
        <v>#REF!</v>
      </c>
    </row>
    <row r="187" spans="3:4">
      <c r="C187" s="71" t="e">
        <f>'Matriz de riesgos Corrupción'!#REF!</f>
        <v>#REF!</v>
      </c>
      <c r="D187" s="71" t="e">
        <f>'Matriz de riesgos Corrupción'!#REF!</f>
        <v>#REF!</v>
      </c>
    </row>
    <row r="188" spans="3:4">
      <c r="C188" s="71" t="e">
        <f>'Matriz de riesgos Corrupción'!#REF!</f>
        <v>#REF!</v>
      </c>
      <c r="D188" s="71" t="e">
        <f>'Matriz de riesgos Corrupción'!#REF!</f>
        <v>#REF!</v>
      </c>
    </row>
    <row r="189" spans="3:4">
      <c r="C189" s="71" t="e">
        <f>'Matriz de riesgos Corrupción'!#REF!</f>
        <v>#REF!</v>
      </c>
      <c r="D189" s="71" t="e">
        <f>'Matriz de riesgos Corrupción'!#REF!</f>
        <v>#REF!</v>
      </c>
    </row>
    <row r="190" spans="3:4">
      <c r="C190" s="71" t="e">
        <f>'Matriz de riesgos Corrupción'!#REF!</f>
        <v>#REF!</v>
      </c>
      <c r="D190" s="71" t="e">
        <f>'Matriz de riesgos Corrupción'!#REF!</f>
        <v>#REF!</v>
      </c>
    </row>
    <row r="191" spans="3:4">
      <c r="C191" s="71" t="e">
        <f>'Matriz de riesgos Corrupción'!#REF!</f>
        <v>#REF!</v>
      </c>
      <c r="D191" s="71" t="e">
        <f>'Matriz de riesgos Corrupción'!#REF!</f>
        <v>#REF!</v>
      </c>
    </row>
    <row r="192" spans="3:4">
      <c r="C192" s="71" t="e">
        <f>'Matriz de riesgos Corrupción'!#REF!</f>
        <v>#REF!</v>
      </c>
      <c r="D192" s="71" t="e">
        <f>'Matriz de riesgos Corrupción'!#REF!</f>
        <v>#REF!</v>
      </c>
    </row>
    <row r="193" spans="3:4">
      <c r="C193" s="71" t="e">
        <f>'Matriz de riesgos Corrupción'!#REF!</f>
        <v>#REF!</v>
      </c>
      <c r="D193" s="71" t="e">
        <f>'Matriz de riesgos Corrupción'!#REF!</f>
        <v>#REF!</v>
      </c>
    </row>
    <row r="194" spans="3:4">
      <c r="C194" s="71" t="e">
        <f>'Matriz de riesgos Corrupción'!#REF!</f>
        <v>#REF!</v>
      </c>
      <c r="D194" s="71" t="e">
        <f>'Matriz de riesgos Corrupción'!#REF!</f>
        <v>#REF!</v>
      </c>
    </row>
    <row r="195" spans="3:4">
      <c r="C195" s="71" t="e">
        <f>'Matriz de riesgos Corrupción'!#REF!</f>
        <v>#REF!</v>
      </c>
      <c r="D195" s="71" t="e">
        <f>'Matriz de riesgos Corrupción'!#REF!</f>
        <v>#REF!</v>
      </c>
    </row>
    <row r="196" spans="3:4">
      <c r="C196" s="71" t="e">
        <f>'Matriz de riesgos Corrupción'!#REF!</f>
        <v>#REF!</v>
      </c>
      <c r="D196" s="71" t="e">
        <f>'Matriz de riesgos Corrupción'!#REF!</f>
        <v>#REF!</v>
      </c>
    </row>
    <row r="197" spans="3:4">
      <c r="C197" s="71" t="e">
        <f>'Matriz de riesgos Corrupción'!#REF!</f>
        <v>#REF!</v>
      </c>
      <c r="D197" s="71" t="e">
        <f>'Matriz de riesgos Corrupción'!#REF!</f>
        <v>#REF!</v>
      </c>
    </row>
    <row r="198" spans="3:4">
      <c r="C198" s="71" t="e">
        <f>'Matriz de riesgos Corrupción'!#REF!</f>
        <v>#REF!</v>
      </c>
      <c r="D198" s="71" t="e">
        <f>'Matriz de riesgos Corrupción'!#REF!</f>
        <v>#REF!</v>
      </c>
    </row>
    <row r="199" spans="3:4">
      <c r="C199" s="71" t="e">
        <f>'Matriz de riesgos Corrupción'!#REF!</f>
        <v>#REF!</v>
      </c>
      <c r="D199" s="71" t="e">
        <f>'Matriz de riesgos Corrupción'!#REF!</f>
        <v>#REF!</v>
      </c>
    </row>
    <row r="200" spans="3:4">
      <c r="C200" s="71" t="e">
        <f>'Matriz de riesgos Corrupción'!#REF!</f>
        <v>#REF!</v>
      </c>
      <c r="D200" s="71" t="e">
        <f>'Matriz de riesgos Corrupción'!#REF!</f>
        <v>#REF!</v>
      </c>
    </row>
    <row r="201" spans="3:4">
      <c r="C201" s="71" t="e">
        <f>'Matriz de riesgos Corrupción'!#REF!</f>
        <v>#REF!</v>
      </c>
      <c r="D201" s="71" t="e">
        <f>'Matriz de riesgos Corrupción'!#REF!</f>
        <v>#REF!</v>
      </c>
    </row>
    <row r="202" spans="3:4">
      <c r="C202" s="71" t="e">
        <f>'Matriz de riesgos Corrupción'!#REF!</f>
        <v>#REF!</v>
      </c>
      <c r="D202" s="71" t="e">
        <f>'Matriz de riesgos Corrupción'!#REF!</f>
        <v>#REF!</v>
      </c>
    </row>
    <row r="203" spans="3:4">
      <c r="C203" s="71" t="e">
        <f>'Matriz de riesgos Corrupción'!#REF!</f>
        <v>#REF!</v>
      </c>
      <c r="D203" s="71" t="e">
        <f>'Matriz de riesgos Corrupción'!#REF!</f>
        <v>#REF!</v>
      </c>
    </row>
    <row r="204" spans="3:4">
      <c r="C204" s="71" t="e">
        <f>'Matriz de riesgos Corrupción'!#REF!</f>
        <v>#REF!</v>
      </c>
      <c r="D204" s="71" t="e">
        <f>'Matriz de riesgos Corrupción'!#REF!</f>
        <v>#REF!</v>
      </c>
    </row>
    <row r="205" spans="3:4">
      <c r="C205" s="71" t="e">
        <f>'Matriz de riesgos Corrupción'!#REF!</f>
        <v>#REF!</v>
      </c>
      <c r="D205" s="71" t="e">
        <f>'Matriz de riesgos Corrupción'!#REF!</f>
        <v>#REF!</v>
      </c>
    </row>
    <row r="206" spans="3:4">
      <c r="C206" s="71" t="e">
        <f>'Matriz de riesgos Corrupción'!#REF!</f>
        <v>#REF!</v>
      </c>
      <c r="D206" s="71" t="e">
        <f>'Matriz de riesgos Corrupción'!#REF!</f>
        <v>#REF!</v>
      </c>
    </row>
    <row r="207" spans="3:4">
      <c r="C207" s="71" t="e">
        <f>'Matriz de riesgos Corrupción'!#REF!</f>
        <v>#REF!</v>
      </c>
      <c r="D207" s="71" t="e">
        <f>'Matriz de riesgos Corrupción'!#REF!</f>
        <v>#REF!</v>
      </c>
    </row>
    <row r="208" spans="3:4">
      <c r="C208" s="71" t="e">
        <f>'Matriz de riesgos Corrupción'!#REF!</f>
        <v>#REF!</v>
      </c>
      <c r="D208" s="71" t="e">
        <f>'Matriz de riesgos Corrupción'!#REF!</f>
        <v>#REF!</v>
      </c>
    </row>
    <row r="209" spans="3:4">
      <c r="C209" s="71" t="e">
        <f>'Matriz de riesgos Corrupción'!#REF!</f>
        <v>#REF!</v>
      </c>
      <c r="D209" s="71" t="e">
        <f>'Matriz de riesgos Corrupción'!#REF!</f>
        <v>#REF!</v>
      </c>
    </row>
    <row r="210" spans="3:4">
      <c r="C210" s="71" t="e">
        <f>'Matriz de riesgos Corrupción'!#REF!</f>
        <v>#REF!</v>
      </c>
      <c r="D210" s="71" t="e">
        <f>'Matriz de riesgos Corrupción'!#REF!</f>
        <v>#REF!</v>
      </c>
    </row>
    <row r="211" spans="3:4">
      <c r="C211" s="71" t="e">
        <f>'Matriz de riesgos Corrupción'!#REF!</f>
        <v>#REF!</v>
      </c>
      <c r="D211" s="71" t="e">
        <f>'Matriz de riesgos Corrupción'!#REF!</f>
        <v>#REF!</v>
      </c>
    </row>
    <row r="212" spans="3:4">
      <c r="C212" s="71" t="e">
        <f>'Matriz de riesgos Corrupción'!#REF!</f>
        <v>#REF!</v>
      </c>
      <c r="D212" s="71" t="e">
        <f>'Matriz de riesgos Corrupción'!#REF!</f>
        <v>#REF!</v>
      </c>
    </row>
    <row r="213" spans="3:4">
      <c r="C213" s="71" t="e">
        <f>'Matriz de riesgos Corrupción'!#REF!</f>
        <v>#REF!</v>
      </c>
      <c r="D213" s="71" t="e">
        <f>'Matriz de riesgos Corrupción'!#REF!</f>
        <v>#REF!</v>
      </c>
    </row>
    <row r="214" spans="3:4">
      <c r="C214" s="71" t="e">
        <f>'Matriz de riesgos Corrupción'!#REF!</f>
        <v>#REF!</v>
      </c>
      <c r="D214" s="71" t="e">
        <f>'Matriz de riesgos Corrupción'!#REF!</f>
        <v>#REF!</v>
      </c>
    </row>
    <row r="215" spans="3:4">
      <c r="C215" s="71" t="e">
        <f>'Matriz de riesgos Corrupción'!#REF!</f>
        <v>#REF!</v>
      </c>
      <c r="D215" s="71" t="e">
        <f>'Matriz de riesgos Corrupción'!#REF!</f>
        <v>#REF!</v>
      </c>
    </row>
    <row r="216" spans="3:4">
      <c r="C216" s="71" t="e">
        <f>'Matriz de riesgos Corrupción'!#REF!</f>
        <v>#REF!</v>
      </c>
      <c r="D216" s="71" t="e">
        <f>'Matriz de riesgos Corrupción'!#REF!</f>
        <v>#REF!</v>
      </c>
    </row>
    <row r="217" spans="3:4">
      <c r="C217" s="71" t="e">
        <f>'Matriz de riesgos Corrupción'!#REF!</f>
        <v>#REF!</v>
      </c>
      <c r="D217" s="71" t="e">
        <f>'Matriz de riesgos Corrupción'!#REF!</f>
        <v>#REF!</v>
      </c>
    </row>
    <row r="218" spans="3:4">
      <c r="C218" s="71" t="e">
        <f>'Matriz de riesgos Corrupción'!#REF!</f>
        <v>#REF!</v>
      </c>
      <c r="D218" s="71" t="e">
        <f>'Matriz de riesgos Corrupción'!#REF!</f>
        <v>#REF!</v>
      </c>
    </row>
    <row r="219" spans="3:4">
      <c r="C219" s="71" t="e">
        <f>'Matriz de riesgos Corrupción'!#REF!</f>
        <v>#REF!</v>
      </c>
      <c r="D219" s="71" t="e">
        <f>'Matriz de riesgos Corrupción'!#REF!</f>
        <v>#REF!</v>
      </c>
    </row>
    <row r="220" spans="3:4">
      <c r="C220" s="71" t="e">
        <f>'Matriz de riesgos Corrupción'!#REF!</f>
        <v>#REF!</v>
      </c>
      <c r="D220" s="71" t="e">
        <f>'Matriz de riesgos Corrupción'!#REF!</f>
        <v>#REF!</v>
      </c>
    </row>
    <row r="221" spans="3:4">
      <c r="C221" s="71" t="e">
        <f>'Matriz de riesgos Corrupción'!#REF!</f>
        <v>#REF!</v>
      </c>
      <c r="D221" s="71" t="e">
        <f>'Matriz de riesgos Corrupción'!#REF!</f>
        <v>#REF!</v>
      </c>
    </row>
    <row r="222" spans="3:4">
      <c r="C222" s="71" t="e">
        <f>'Matriz de riesgos Corrupción'!#REF!</f>
        <v>#REF!</v>
      </c>
      <c r="D222" s="71" t="e">
        <f>'Matriz de riesgos Corrupción'!#REF!</f>
        <v>#REF!</v>
      </c>
    </row>
    <row r="223" spans="3:4">
      <c r="C223" s="71" t="e">
        <f>'Matriz de riesgos Corrupción'!#REF!</f>
        <v>#REF!</v>
      </c>
      <c r="D223" s="71" t="e">
        <f>'Matriz de riesgos Corrupción'!#REF!</f>
        <v>#REF!</v>
      </c>
    </row>
    <row r="224" spans="3:4">
      <c r="C224" s="71" t="e">
        <f>'Matriz de riesgos Corrupción'!#REF!</f>
        <v>#REF!</v>
      </c>
      <c r="D224" s="71" t="e">
        <f>'Matriz de riesgos Corrupción'!#REF!</f>
        <v>#REF!</v>
      </c>
    </row>
    <row r="225" spans="3:4">
      <c r="C225" s="71" t="e">
        <f>'Matriz de riesgos Corrupción'!#REF!</f>
        <v>#REF!</v>
      </c>
      <c r="D225" s="71" t="e">
        <f>'Matriz de riesgos Corrupción'!#REF!</f>
        <v>#REF!</v>
      </c>
    </row>
    <row r="226" spans="3:4">
      <c r="C226" s="71" t="e">
        <f>'Matriz de riesgos Corrupción'!#REF!</f>
        <v>#REF!</v>
      </c>
      <c r="D226" s="71" t="e">
        <f>'Matriz de riesgos Corrupción'!#REF!</f>
        <v>#REF!</v>
      </c>
    </row>
    <row r="227" spans="3:4">
      <c r="C227" s="71" t="e">
        <f>'Matriz de riesgos Corrupción'!#REF!</f>
        <v>#REF!</v>
      </c>
      <c r="D227" s="71" t="e">
        <f>'Matriz de riesgos Corrupción'!#REF!</f>
        <v>#REF!</v>
      </c>
    </row>
    <row r="228" spans="3:4">
      <c r="C228" s="71" t="e">
        <f>'Matriz de riesgos Corrupción'!#REF!</f>
        <v>#REF!</v>
      </c>
      <c r="D228" s="71" t="e">
        <f>'Matriz de riesgos Corrupción'!#REF!</f>
        <v>#REF!</v>
      </c>
    </row>
    <row r="229" spans="3:4">
      <c r="C229" s="71" t="e">
        <f>'Matriz de riesgos Corrupción'!#REF!</f>
        <v>#REF!</v>
      </c>
      <c r="D229" s="71" t="e">
        <f>'Matriz de riesgos Corrupción'!#REF!</f>
        <v>#REF!</v>
      </c>
    </row>
    <row r="230" spans="3:4">
      <c r="C230" s="71" t="e">
        <f>'Matriz de riesgos Corrupción'!#REF!</f>
        <v>#REF!</v>
      </c>
      <c r="D230" s="71" t="e">
        <f>'Matriz de riesgos Corrupción'!#REF!</f>
        <v>#REF!</v>
      </c>
    </row>
    <row r="231" spans="3:4">
      <c r="C231" s="71" t="e">
        <f>'Matriz de riesgos Corrupción'!#REF!</f>
        <v>#REF!</v>
      </c>
      <c r="D231" s="71" t="e">
        <f>'Matriz de riesgos Corrupción'!#REF!</f>
        <v>#REF!</v>
      </c>
    </row>
    <row r="232" spans="3:4">
      <c r="C232" s="71" t="e">
        <f>'Matriz de riesgos Corrupción'!#REF!</f>
        <v>#REF!</v>
      </c>
      <c r="D232" s="71" t="e">
        <f>'Matriz de riesgos Corrupción'!#REF!</f>
        <v>#REF!</v>
      </c>
    </row>
    <row r="233" spans="3:4">
      <c r="C233" s="71" t="e">
        <f>'Matriz de riesgos Corrupción'!#REF!</f>
        <v>#REF!</v>
      </c>
      <c r="D233" s="71" t="e">
        <f>'Matriz de riesgos Corrupción'!#REF!</f>
        <v>#REF!</v>
      </c>
    </row>
    <row r="234" spans="3:4">
      <c r="C234" s="71" t="e">
        <f>'Matriz de riesgos Corrupción'!#REF!</f>
        <v>#REF!</v>
      </c>
      <c r="D234" s="71" t="e">
        <f>'Matriz de riesgos Corrupción'!#REF!</f>
        <v>#REF!</v>
      </c>
    </row>
    <row r="235" spans="3:4">
      <c r="C235" s="71" t="e">
        <f>'Matriz de riesgos Corrupción'!#REF!</f>
        <v>#REF!</v>
      </c>
      <c r="D235" s="71" t="e">
        <f>'Matriz de riesgos Corrupción'!#REF!</f>
        <v>#REF!</v>
      </c>
    </row>
    <row r="236" spans="3:4">
      <c r="C236" s="71" t="e">
        <f>'Matriz de riesgos Corrupción'!#REF!</f>
        <v>#REF!</v>
      </c>
      <c r="D236" s="71" t="e">
        <f>'Matriz de riesgos Corrupción'!#REF!</f>
        <v>#REF!</v>
      </c>
    </row>
    <row r="237" spans="3:4">
      <c r="C237" s="71" t="e">
        <f>'Matriz de riesgos Corrupción'!#REF!</f>
        <v>#REF!</v>
      </c>
      <c r="D237" s="71" t="e">
        <f>'Matriz de riesgos Corrupción'!#REF!</f>
        <v>#REF!</v>
      </c>
    </row>
    <row r="238" spans="3:4">
      <c r="C238" s="71" t="e">
        <f>'Matriz de riesgos Corrupción'!#REF!</f>
        <v>#REF!</v>
      </c>
      <c r="D238" s="71" t="e">
        <f>'Matriz de riesgos Corrupción'!#REF!</f>
        <v>#REF!</v>
      </c>
    </row>
    <row r="239" spans="3:4">
      <c r="C239" s="71" t="e">
        <f>'Matriz de riesgos Corrupción'!#REF!</f>
        <v>#REF!</v>
      </c>
      <c r="D239" s="71" t="e">
        <f>'Matriz de riesgos Corrupción'!#REF!</f>
        <v>#REF!</v>
      </c>
    </row>
    <row r="240" spans="3:4">
      <c r="C240" s="71" t="e">
        <f>'Matriz de riesgos Corrupción'!#REF!</f>
        <v>#REF!</v>
      </c>
      <c r="D240" s="71" t="e">
        <f>'Matriz de riesgos Corrupción'!#REF!</f>
        <v>#REF!</v>
      </c>
    </row>
    <row r="241" spans="3:4">
      <c r="C241" s="71" t="e">
        <f>'Matriz de riesgos Corrupción'!#REF!</f>
        <v>#REF!</v>
      </c>
      <c r="D241" s="71" t="e">
        <f>'Matriz de riesgos Corrupción'!#REF!</f>
        <v>#REF!</v>
      </c>
    </row>
    <row r="242" spans="3:4">
      <c r="C242" s="71" t="e">
        <f>'Matriz de riesgos Corrupción'!#REF!</f>
        <v>#REF!</v>
      </c>
      <c r="D242" s="71" t="e">
        <f>'Matriz de riesgos Corrupción'!#REF!</f>
        <v>#REF!</v>
      </c>
    </row>
    <row r="243" spans="3:4">
      <c r="C243" s="71" t="e">
        <f>'Matriz de riesgos Corrupción'!#REF!</f>
        <v>#REF!</v>
      </c>
      <c r="D243" s="71" t="e">
        <f>'Matriz de riesgos Corrupción'!#REF!</f>
        <v>#REF!</v>
      </c>
    </row>
    <row r="244" spans="3:4">
      <c r="C244" s="71" t="e">
        <f>'Matriz de riesgos Corrupción'!#REF!</f>
        <v>#REF!</v>
      </c>
      <c r="D244" s="71" t="e">
        <f>'Matriz de riesgos Corrupción'!#REF!</f>
        <v>#REF!</v>
      </c>
    </row>
    <row r="245" spans="3:4">
      <c r="C245" s="71" t="e">
        <f>'Matriz de riesgos Corrupción'!#REF!</f>
        <v>#REF!</v>
      </c>
      <c r="D245" s="71" t="e">
        <f>'Matriz de riesgos Corrupción'!#REF!</f>
        <v>#REF!</v>
      </c>
    </row>
    <row r="246" spans="3:4">
      <c r="C246" s="71" t="e">
        <f>'Matriz de riesgos Corrupción'!#REF!</f>
        <v>#REF!</v>
      </c>
      <c r="D246" s="71" t="e">
        <f>'Matriz de riesgos Corrupción'!#REF!</f>
        <v>#REF!</v>
      </c>
    </row>
    <row r="247" spans="3:4">
      <c r="C247" s="71" t="e">
        <f>'Matriz de riesgos Corrupción'!#REF!</f>
        <v>#REF!</v>
      </c>
      <c r="D247" s="71" t="e">
        <f>'Matriz de riesgos Corrupción'!#REF!</f>
        <v>#REF!</v>
      </c>
    </row>
    <row r="248" spans="3:4">
      <c r="C248" s="71" t="e">
        <f>'Matriz de riesgos Corrupción'!#REF!</f>
        <v>#REF!</v>
      </c>
      <c r="D248" s="71" t="e">
        <f>'Matriz de riesgos Corrupción'!#REF!</f>
        <v>#REF!</v>
      </c>
    </row>
    <row r="249" spans="3:4">
      <c r="C249" s="71" t="e">
        <f>'Matriz de riesgos Corrupción'!#REF!</f>
        <v>#REF!</v>
      </c>
      <c r="D249" s="71" t="e">
        <f>'Matriz de riesgos Corrupción'!#REF!</f>
        <v>#REF!</v>
      </c>
    </row>
    <row r="250" spans="3:4">
      <c r="C250" s="71" t="e">
        <f>'Matriz de riesgos Corrupción'!#REF!</f>
        <v>#REF!</v>
      </c>
      <c r="D250" s="71" t="e">
        <f>'Matriz de riesgos Corrupción'!#REF!</f>
        <v>#REF!</v>
      </c>
    </row>
    <row r="251" spans="3:4">
      <c r="C251" s="71" t="e">
        <f>'Matriz de riesgos Corrupción'!#REF!</f>
        <v>#REF!</v>
      </c>
      <c r="D251" s="71" t="e">
        <f>'Matriz de riesgos Corrupción'!#REF!</f>
        <v>#REF!</v>
      </c>
    </row>
    <row r="252" spans="3:4">
      <c r="C252" s="71" t="e">
        <f>'Matriz de riesgos Corrupción'!#REF!</f>
        <v>#REF!</v>
      </c>
      <c r="D252" s="71" t="e">
        <f>'Matriz de riesgos Corrupción'!#REF!</f>
        <v>#REF!</v>
      </c>
    </row>
    <row r="253" spans="3:4">
      <c r="C253" s="71" t="e">
        <f>'Matriz de riesgos Corrupción'!#REF!</f>
        <v>#REF!</v>
      </c>
      <c r="D253" s="71" t="e">
        <f>'Matriz de riesgos Corrupción'!#REF!</f>
        <v>#REF!</v>
      </c>
    </row>
    <row r="254" spans="3:4">
      <c r="C254" s="71" t="e">
        <f>'Matriz de riesgos Corrupción'!#REF!</f>
        <v>#REF!</v>
      </c>
      <c r="D254" s="71" t="e">
        <f>'Matriz de riesgos Corrupción'!#REF!</f>
        <v>#REF!</v>
      </c>
    </row>
    <row r="255" spans="3:4">
      <c r="C255" s="71" t="e">
        <f>'Matriz de riesgos Corrupción'!#REF!</f>
        <v>#REF!</v>
      </c>
      <c r="D255" s="71" t="e">
        <f>'Matriz de riesgos Corrupción'!#REF!</f>
        <v>#REF!</v>
      </c>
    </row>
    <row r="256" spans="3:4">
      <c r="C256" s="71" t="e">
        <f>'Matriz de riesgos Corrupción'!#REF!</f>
        <v>#REF!</v>
      </c>
      <c r="D256" s="71" t="e">
        <f>'Matriz de riesgos Corrupción'!#REF!</f>
        <v>#REF!</v>
      </c>
    </row>
    <row r="257" spans="3:4">
      <c r="C257" s="71" t="e">
        <f>'Matriz de riesgos Corrupción'!#REF!</f>
        <v>#REF!</v>
      </c>
      <c r="D257" s="71" t="e">
        <f>'Matriz de riesgos Corrupción'!#REF!</f>
        <v>#REF!</v>
      </c>
    </row>
    <row r="258" spans="3:4">
      <c r="C258" s="71" t="e">
        <f>'Matriz de riesgos Corrupción'!#REF!</f>
        <v>#REF!</v>
      </c>
      <c r="D258" s="71" t="e">
        <f>'Matriz de riesgos Corrupción'!#REF!</f>
        <v>#REF!</v>
      </c>
    </row>
    <row r="259" spans="3:4">
      <c r="C259" s="71" t="e">
        <f>'Matriz de riesgos Corrupción'!#REF!</f>
        <v>#REF!</v>
      </c>
      <c r="D259" s="71" t="e">
        <f>'Matriz de riesgos Corrupción'!#REF!</f>
        <v>#REF!</v>
      </c>
    </row>
    <row r="260" spans="3:4">
      <c r="C260" s="71" t="e">
        <f>'Matriz de riesgos Corrupción'!#REF!</f>
        <v>#REF!</v>
      </c>
      <c r="D260" s="71" t="e">
        <f>'Matriz de riesgos Corrupción'!#REF!</f>
        <v>#REF!</v>
      </c>
    </row>
    <row r="261" spans="3:4">
      <c r="C261" s="71" t="e">
        <f>'Matriz de riesgos Corrupción'!#REF!</f>
        <v>#REF!</v>
      </c>
      <c r="D261" s="71" t="e">
        <f>'Matriz de riesgos Corrupción'!#REF!</f>
        <v>#REF!</v>
      </c>
    </row>
    <row r="262" spans="3:4">
      <c r="C262" s="71" t="e">
        <f>'Matriz de riesgos Corrupción'!#REF!</f>
        <v>#REF!</v>
      </c>
      <c r="D262" s="71" t="e">
        <f>'Matriz de riesgos Corrupción'!#REF!</f>
        <v>#REF!</v>
      </c>
    </row>
    <row r="263" spans="3:4">
      <c r="C263" s="71" t="e">
        <f>'Matriz de riesgos Corrupción'!#REF!</f>
        <v>#REF!</v>
      </c>
      <c r="D263" s="71" t="e">
        <f>'Matriz de riesgos Corrupción'!#REF!</f>
        <v>#REF!</v>
      </c>
    </row>
    <row r="264" spans="3:4">
      <c r="C264" s="71" t="e">
        <f>'Matriz de riesgos Corrupción'!#REF!</f>
        <v>#REF!</v>
      </c>
      <c r="D264" s="71" t="e">
        <f>'Matriz de riesgos Corrupción'!#REF!</f>
        <v>#REF!</v>
      </c>
    </row>
    <row r="265" spans="3:4">
      <c r="C265" s="71" t="e">
        <f>'Matriz de riesgos Corrupción'!#REF!</f>
        <v>#REF!</v>
      </c>
      <c r="D265" s="71" t="e">
        <f>'Matriz de riesgos Corrupción'!#REF!</f>
        <v>#REF!</v>
      </c>
    </row>
    <row r="266" spans="3:4">
      <c r="C266" s="71" t="e">
        <f>'Matriz de riesgos Corrupción'!#REF!</f>
        <v>#REF!</v>
      </c>
      <c r="D266" s="71" t="e">
        <f>'Matriz de riesgos Corrupción'!#REF!</f>
        <v>#REF!</v>
      </c>
    </row>
    <row r="267" spans="3:4">
      <c r="C267" s="71" t="e">
        <f>'Matriz de riesgos Corrupción'!#REF!</f>
        <v>#REF!</v>
      </c>
      <c r="D267" s="71" t="e">
        <f>'Matriz de riesgos Corrupción'!#REF!</f>
        <v>#REF!</v>
      </c>
    </row>
    <row r="268" spans="3:4">
      <c r="C268" s="71" t="e">
        <f>'Matriz de riesgos Corrupción'!#REF!</f>
        <v>#REF!</v>
      </c>
      <c r="D268" s="71" t="e">
        <f>'Matriz de riesgos Corrupción'!#REF!</f>
        <v>#REF!</v>
      </c>
    </row>
    <row r="269" spans="3:4">
      <c r="C269" s="71" t="e">
        <f>'Matriz de riesgos Corrupción'!#REF!</f>
        <v>#REF!</v>
      </c>
      <c r="D269" s="71" t="e">
        <f>'Matriz de riesgos Corrupción'!#REF!</f>
        <v>#REF!</v>
      </c>
    </row>
    <row r="270" spans="3:4">
      <c r="C270" s="71" t="e">
        <f>'Matriz de riesgos Corrupción'!#REF!</f>
        <v>#REF!</v>
      </c>
      <c r="D270" s="71" t="e">
        <f>'Matriz de riesgos Corrupción'!#REF!</f>
        <v>#REF!</v>
      </c>
    </row>
    <row r="271" spans="3:4">
      <c r="C271" s="71" t="e">
        <f>'Matriz de riesgos Corrupción'!#REF!</f>
        <v>#REF!</v>
      </c>
      <c r="D271" s="71" t="e">
        <f>'Matriz de riesgos Corrupción'!#REF!</f>
        <v>#REF!</v>
      </c>
    </row>
    <row r="272" spans="3:4">
      <c r="C272" s="71" t="e">
        <f>'Matriz de riesgos Corrupción'!#REF!</f>
        <v>#REF!</v>
      </c>
      <c r="D272" s="71" t="e">
        <f>'Matriz de riesgos Corrupción'!#REF!</f>
        <v>#REF!</v>
      </c>
    </row>
    <row r="273" spans="3:4">
      <c r="C273" s="71" t="e">
        <f>'Matriz de riesgos Corrupción'!#REF!</f>
        <v>#REF!</v>
      </c>
      <c r="D273" s="71" t="e">
        <f>'Matriz de riesgos Corrupción'!#REF!</f>
        <v>#REF!</v>
      </c>
    </row>
    <row r="274" spans="3:4">
      <c r="C274" s="71" t="e">
        <f>'Matriz de riesgos Corrupción'!#REF!</f>
        <v>#REF!</v>
      </c>
      <c r="D274" s="71" t="e">
        <f>'Matriz de riesgos Corrupción'!#REF!</f>
        <v>#REF!</v>
      </c>
    </row>
    <row r="275" spans="3:4">
      <c r="C275" s="71" t="e">
        <f>'Matriz de riesgos Corrupción'!#REF!</f>
        <v>#REF!</v>
      </c>
      <c r="D275" s="71" t="e">
        <f>'Matriz de riesgos Corrupción'!#REF!</f>
        <v>#REF!</v>
      </c>
    </row>
    <row r="276" spans="3:4">
      <c r="C276" s="71" t="e">
        <f>'Matriz de riesgos Corrupción'!#REF!</f>
        <v>#REF!</v>
      </c>
      <c r="D276" s="71" t="e">
        <f>'Matriz de riesgos Corrupción'!#REF!</f>
        <v>#REF!</v>
      </c>
    </row>
    <row r="277" spans="3:4">
      <c r="C277" s="71" t="e">
        <f>'Matriz de riesgos Corrupción'!#REF!</f>
        <v>#REF!</v>
      </c>
      <c r="D277" s="71" t="e">
        <f>'Matriz de riesgos Corrupción'!#REF!</f>
        <v>#REF!</v>
      </c>
    </row>
    <row r="278" spans="3:4">
      <c r="C278" s="71" t="e">
        <f>'Matriz de riesgos Corrupción'!#REF!</f>
        <v>#REF!</v>
      </c>
      <c r="D278" s="71" t="e">
        <f>'Matriz de riesgos Corrupción'!#REF!</f>
        <v>#REF!</v>
      </c>
    </row>
    <row r="279" spans="3:4">
      <c r="C279" s="71" t="e">
        <f>'Matriz de riesgos Corrupción'!#REF!</f>
        <v>#REF!</v>
      </c>
      <c r="D279" s="71" t="e">
        <f>'Matriz de riesgos Corrupción'!#REF!</f>
        <v>#REF!</v>
      </c>
    </row>
    <row r="280" spans="3:4">
      <c r="C280" s="71" t="e">
        <f>'Matriz de riesgos Corrupción'!#REF!</f>
        <v>#REF!</v>
      </c>
      <c r="D280" s="71" t="e">
        <f>'Matriz de riesgos Corrupción'!#REF!</f>
        <v>#REF!</v>
      </c>
    </row>
    <row r="281" spans="3:4">
      <c r="C281" s="71" t="e">
        <f>'Matriz de riesgos Corrupción'!#REF!</f>
        <v>#REF!</v>
      </c>
      <c r="D281" s="71" t="e">
        <f>'Matriz de riesgos Corrupción'!#REF!</f>
        <v>#REF!</v>
      </c>
    </row>
    <row r="282" spans="3:4">
      <c r="C282" s="71" t="e">
        <f>'Matriz de riesgos Corrupción'!#REF!</f>
        <v>#REF!</v>
      </c>
      <c r="D282" s="71" t="e">
        <f>'Matriz de riesgos Corrupción'!#REF!</f>
        <v>#REF!</v>
      </c>
    </row>
    <row r="283" spans="3:4">
      <c r="C283" s="71" t="e">
        <f>'Matriz de riesgos Corrupción'!#REF!</f>
        <v>#REF!</v>
      </c>
      <c r="D283" s="71" t="e">
        <f>'Matriz de riesgos Corrupción'!#REF!</f>
        <v>#REF!</v>
      </c>
    </row>
    <row r="284" spans="3:4">
      <c r="C284" s="71" t="e">
        <f>'Matriz de riesgos Corrupción'!#REF!</f>
        <v>#REF!</v>
      </c>
      <c r="D284" s="71" t="e">
        <f>'Matriz de riesgos Corrupción'!#REF!</f>
        <v>#REF!</v>
      </c>
    </row>
    <row r="285" spans="3:4">
      <c r="C285" s="71" t="e">
        <f>'Matriz de riesgos Corrupción'!#REF!</f>
        <v>#REF!</v>
      </c>
      <c r="D285" s="71" t="e">
        <f>'Matriz de riesgos Corrupción'!#REF!</f>
        <v>#REF!</v>
      </c>
    </row>
    <row r="286" spans="3:4">
      <c r="C286" s="71" t="e">
        <f>'Matriz de riesgos Corrupción'!#REF!</f>
        <v>#REF!</v>
      </c>
      <c r="D286" s="71" t="e">
        <f>'Matriz de riesgos Corrupción'!#REF!</f>
        <v>#REF!</v>
      </c>
    </row>
    <row r="287" spans="3:4">
      <c r="C287" s="71" t="e">
        <f>'Matriz de riesgos Corrupción'!#REF!</f>
        <v>#REF!</v>
      </c>
      <c r="D287" s="71" t="e">
        <f>'Matriz de riesgos Corrupción'!#REF!</f>
        <v>#REF!</v>
      </c>
    </row>
    <row r="288" spans="3:4">
      <c r="C288" s="71" t="e">
        <f>'Matriz de riesgos Corrupción'!#REF!</f>
        <v>#REF!</v>
      </c>
      <c r="D288" s="71" t="e">
        <f>'Matriz de riesgos Corrupción'!#REF!</f>
        <v>#REF!</v>
      </c>
    </row>
    <row r="289" spans="3:4">
      <c r="C289" s="71" t="e">
        <f>'Matriz de riesgos Corrupción'!#REF!</f>
        <v>#REF!</v>
      </c>
      <c r="D289" s="71" t="e">
        <f>'Matriz de riesgos Corrupción'!#REF!</f>
        <v>#REF!</v>
      </c>
    </row>
    <row r="290" spans="3:4">
      <c r="C290" s="71" t="e">
        <f>'Matriz de riesgos Corrupción'!#REF!</f>
        <v>#REF!</v>
      </c>
      <c r="D290" s="71" t="e">
        <f>'Matriz de riesgos Corrupción'!#REF!</f>
        <v>#REF!</v>
      </c>
    </row>
    <row r="291" spans="3:4">
      <c r="C291" s="71" t="e">
        <f>'Matriz de riesgos Corrupción'!#REF!</f>
        <v>#REF!</v>
      </c>
      <c r="D291" s="71" t="e">
        <f>'Matriz de riesgos Corrupción'!#REF!</f>
        <v>#REF!</v>
      </c>
    </row>
    <row r="292" spans="3:4">
      <c r="C292" s="71" t="e">
        <f>'Matriz de riesgos Corrupción'!#REF!</f>
        <v>#REF!</v>
      </c>
      <c r="D292" s="71" t="e">
        <f>'Matriz de riesgos Corrupción'!#REF!</f>
        <v>#REF!</v>
      </c>
    </row>
    <row r="293" spans="3:4">
      <c r="C293" s="71" t="e">
        <f>'Matriz de riesgos Corrupción'!#REF!</f>
        <v>#REF!</v>
      </c>
      <c r="D293" s="71" t="e">
        <f>'Matriz de riesgos Corrupción'!#REF!</f>
        <v>#REF!</v>
      </c>
    </row>
    <row r="294" spans="3:4">
      <c r="C294" s="71" t="e">
        <f>'Matriz de riesgos Corrupción'!#REF!</f>
        <v>#REF!</v>
      </c>
      <c r="D294" s="71" t="e">
        <f>'Matriz de riesgos Corrupción'!#REF!</f>
        <v>#REF!</v>
      </c>
    </row>
    <row r="295" spans="3:4">
      <c r="C295" s="71" t="e">
        <f>'Matriz de riesgos Corrupción'!#REF!</f>
        <v>#REF!</v>
      </c>
      <c r="D295" s="71" t="e">
        <f>'Matriz de riesgos Corrupción'!#REF!</f>
        <v>#REF!</v>
      </c>
    </row>
    <row r="296" spans="3:4">
      <c r="C296" s="71" t="e">
        <f>'Matriz de riesgos Corrupción'!#REF!</f>
        <v>#REF!</v>
      </c>
      <c r="D296" s="71" t="e">
        <f>'Matriz de riesgos Corrupción'!#REF!</f>
        <v>#REF!</v>
      </c>
    </row>
    <row r="297" spans="3:4">
      <c r="C297" s="71" t="e">
        <f>'Matriz de riesgos Corrupción'!#REF!</f>
        <v>#REF!</v>
      </c>
      <c r="D297" s="71" t="e">
        <f>'Matriz de riesgos Corrupción'!#REF!</f>
        <v>#REF!</v>
      </c>
    </row>
    <row r="298" spans="3:4">
      <c r="C298" s="71" t="e">
        <f>'Matriz de riesgos Corrupción'!#REF!</f>
        <v>#REF!</v>
      </c>
      <c r="D298" s="71" t="e">
        <f>'Matriz de riesgos Corrupción'!#REF!</f>
        <v>#REF!</v>
      </c>
    </row>
    <row r="299" spans="3:4">
      <c r="C299" s="71" t="e">
        <f>'Matriz de riesgos Corrupción'!#REF!</f>
        <v>#REF!</v>
      </c>
      <c r="D299" s="71" t="e">
        <f>'Matriz de riesgos Corrupción'!#REF!</f>
        <v>#REF!</v>
      </c>
    </row>
    <row r="300" spans="3:4">
      <c r="C300" s="71" t="e">
        <f>'Matriz de riesgos Corrupción'!#REF!</f>
        <v>#REF!</v>
      </c>
      <c r="D300" s="71" t="e">
        <f>'Matriz de riesgos Corrupción'!#REF!</f>
        <v>#REF!</v>
      </c>
    </row>
    <row r="301" spans="3:4">
      <c r="C301" s="71" t="e">
        <f>'Matriz de riesgos Corrupción'!#REF!</f>
        <v>#REF!</v>
      </c>
      <c r="D301" s="71" t="e">
        <f>'Matriz de riesgos Corrupción'!#REF!</f>
        <v>#REF!</v>
      </c>
    </row>
    <row r="302" spans="3:4">
      <c r="C302" s="71" t="e">
        <f>'Matriz de riesgos Corrupción'!#REF!</f>
        <v>#REF!</v>
      </c>
      <c r="D302" s="71" t="e">
        <f>'Matriz de riesgos Corrupción'!#REF!</f>
        <v>#REF!</v>
      </c>
    </row>
    <row r="303" spans="3:4">
      <c r="C303" s="71" t="e">
        <f>'Matriz de riesgos Corrupción'!#REF!</f>
        <v>#REF!</v>
      </c>
      <c r="D303" s="71" t="e">
        <f>'Matriz de riesgos Corrupción'!#REF!</f>
        <v>#REF!</v>
      </c>
    </row>
    <row r="304" spans="3:4">
      <c r="C304" s="71" t="e">
        <f>'Matriz de riesgos Corrupción'!#REF!</f>
        <v>#REF!</v>
      </c>
      <c r="D304" s="71" t="e">
        <f>'Matriz de riesgos Corrupción'!#REF!</f>
        <v>#REF!</v>
      </c>
    </row>
    <row r="305" spans="3:4">
      <c r="C305" s="71" t="e">
        <f>'Matriz de riesgos Corrupción'!#REF!</f>
        <v>#REF!</v>
      </c>
      <c r="D305" s="71" t="e">
        <f>'Matriz de riesgos Corrupción'!#REF!</f>
        <v>#REF!</v>
      </c>
    </row>
    <row r="306" spans="3:4">
      <c r="C306" s="71" t="e">
        <f>'Matriz de riesgos Corrupción'!#REF!</f>
        <v>#REF!</v>
      </c>
      <c r="D306" s="71" t="e">
        <f>'Matriz de riesgos Corrupción'!#REF!</f>
        <v>#REF!</v>
      </c>
    </row>
    <row r="307" spans="3:4">
      <c r="C307" s="71" t="e">
        <f>'Matriz de riesgos Corrupción'!#REF!</f>
        <v>#REF!</v>
      </c>
      <c r="D307" s="71" t="e">
        <f>'Matriz de riesgos Corrupción'!#REF!</f>
        <v>#REF!</v>
      </c>
    </row>
    <row r="308" spans="3:4">
      <c r="C308" s="71" t="e">
        <f>'Matriz de riesgos Corrupción'!#REF!</f>
        <v>#REF!</v>
      </c>
      <c r="D308" s="71" t="e">
        <f>'Matriz de riesgos Corrupción'!#REF!</f>
        <v>#REF!</v>
      </c>
    </row>
    <row r="309" spans="3:4">
      <c r="C309" s="71" t="e">
        <f>'Matriz de riesgos Corrupción'!#REF!</f>
        <v>#REF!</v>
      </c>
      <c r="D309" s="71" t="e">
        <f>'Matriz de riesgos Corrupción'!#REF!</f>
        <v>#REF!</v>
      </c>
    </row>
    <row r="310" spans="3:4">
      <c r="C310" s="71" t="e">
        <f>'Matriz de riesgos Corrupción'!#REF!</f>
        <v>#REF!</v>
      </c>
      <c r="D310" s="71" t="e">
        <f>'Matriz de riesgos Corrupción'!#REF!</f>
        <v>#REF!</v>
      </c>
    </row>
    <row r="311" spans="3:4">
      <c r="C311" s="71" t="e">
        <f>'Matriz de riesgos Corrupción'!#REF!</f>
        <v>#REF!</v>
      </c>
      <c r="D311" s="71" t="e">
        <f>'Matriz de riesgos Corrupción'!#REF!</f>
        <v>#REF!</v>
      </c>
    </row>
    <row r="312" spans="3:4">
      <c r="C312" s="71" t="e">
        <f>'Matriz de riesgos Corrupción'!#REF!</f>
        <v>#REF!</v>
      </c>
      <c r="D312" s="71" t="e">
        <f>'Matriz de riesgos Corrupción'!#REF!</f>
        <v>#REF!</v>
      </c>
    </row>
    <row r="313" spans="3:4">
      <c r="C313" s="71" t="e">
        <f>'Matriz de riesgos Corrupción'!#REF!</f>
        <v>#REF!</v>
      </c>
      <c r="D313" s="71" t="e">
        <f>'Matriz de riesgos Corrupción'!#REF!</f>
        <v>#REF!</v>
      </c>
    </row>
    <row r="314" spans="3:4">
      <c r="C314" s="71" t="e">
        <f>'Matriz de riesgos Corrupción'!#REF!</f>
        <v>#REF!</v>
      </c>
      <c r="D314" s="71" t="e">
        <f>'Matriz de riesgos Corrupción'!#REF!</f>
        <v>#REF!</v>
      </c>
    </row>
    <row r="315" spans="3:4">
      <c r="C315" s="71" t="e">
        <f>'Matriz de riesgos Corrupción'!#REF!</f>
        <v>#REF!</v>
      </c>
      <c r="D315" s="71" t="e">
        <f>'Matriz de riesgos Corrupción'!#REF!</f>
        <v>#REF!</v>
      </c>
    </row>
    <row r="316" spans="3:4">
      <c r="C316" s="71" t="e">
        <f>'Matriz de riesgos Corrupción'!#REF!</f>
        <v>#REF!</v>
      </c>
      <c r="D316" s="71" t="e">
        <f>'Matriz de riesgos Corrupción'!#REF!</f>
        <v>#REF!</v>
      </c>
    </row>
    <row r="317" spans="3:4">
      <c r="C317" s="71" t="e">
        <f>'Matriz de riesgos Corrupción'!#REF!</f>
        <v>#REF!</v>
      </c>
      <c r="D317" s="71" t="e">
        <f>'Matriz de riesgos Corrupción'!#REF!</f>
        <v>#REF!</v>
      </c>
    </row>
    <row r="318" spans="3:4">
      <c r="C318" s="71" t="e">
        <f>'Matriz de riesgos Corrupción'!#REF!</f>
        <v>#REF!</v>
      </c>
      <c r="D318" s="71" t="e">
        <f>'Matriz de riesgos Corrupción'!#REF!</f>
        <v>#REF!</v>
      </c>
    </row>
    <row r="319" spans="3:4">
      <c r="C319" s="71" t="e">
        <f>'Matriz de riesgos Corrupción'!#REF!</f>
        <v>#REF!</v>
      </c>
      <c r="D319" s="71" t="e">
        <f>'Matriz de riesgos Corrupción'!#REF!</f>
        <v>#REF!</v>
      </c>
    </row>
    <row r="320" spans="3:4">
      <c r="C320" s="71" t="e">
        <f>'Matriz de riesgos Corrupción'!#REF!</f>
        <v>#REF!</v>
      </c>
      <c r="D320" s="71" t="e">
        <f>'Matriz de riesgos Corrupción'!#REF!</f>
        <v>#REF!</v>
      </c>
    </row>
    <row r="321" spans="3:4">
      <c r="C321" s="71" t="e">
        <f>'Matriz de riesgos Corrupción'!#REF!</f>
        <v>#REF!</v>
      </c>
      <c r="D321" s="71" t="e">
        <f>'Matriz de riesgos Corrupción'!#REF!</f>
        <v>#REF!</v>
      </c>
    </row>
    <row r="322" spans="3:4">
      <c r="C322" s="71" t="e">
        <f>'Matriz de riesgos Corrupción'!#REF!</f>
        <v>#REF!</v>
      </c>
      <c r="D322" s="71" t="e">
        <f>'Matriz de riesgos Corrupción'!#REF!</f>
        <v>#REF!</v>
      </c>
    </row>
    <row r="323" spans="3:4">
      <c r="C323" s="71" t="e">
        <f>'Matriz de riesgos Corrupción'!#REF!</f>
        <v>#REF!</v>
      </c>
      <c r="D323" s="71" t="e">
        <f>'Matriz de riesgos Corrupción'!#REF!</f>
        <v>#REF!</v>
      </c>
    </row>
    <row r="324" spans="3:4">
      <c r="C324" s="71" t="e">
        <f>'Matriz de riesgos Corrupción'!#REF!</f>
        <v>#REF!</v>
      </c>
      <c r="D324" s="71" t="e">
        <f>'Matriz de riesgos Corrupción'!#REF!</f>
        <v>#REF!</v>
      </c>
    </row>
    <row r="325" spans="3:4">
      <c r="C325" s="71" t="e">
        <f>'Matriz de riesgos Corrupción'!#REF!</f>
        <v>#REF!</v>
      </c>
      <c r="D325" s="71" t="e">
        <f>'Matriz de riesgos Corrupción'!#REF!</f>
        <v>#REF!</v>
      </c>
    </row>
    <row r="326" spans="3:4">
      <c r="C326" s="71" t="e">
        <f>'Matriz de riesgos Corrupción'!#REF!</f>
        <v>#REF!</v>
      </c>
      <c r="D326" s="71" t="e">
        <f>'Matriz de riesgos Corrupción'!#REF!</f>
        <v>#REF!</v>
      </c>
    </row>
    <row r="327" spans="3:4">
      <c r="C327" s="71" t="e">
        <f>'Matriz de riesgos Corrupción'!#REF!</f>
        <v>#REF!</v>
      </c>
      <c r="D327" s="71" t="e">
        <f>'Matriz de riesgos Corrupción'!#REF!</f>
        <v>#REF!</v>
      </c>
    </row>
    <row r="328" spans="3:4">
      <c r="C328" s="71" t="e">
        <f>'Matriz de riesgos Corrupción'!#REF!</f>
        <v>#REF!</v>
      </c>
      <c r="D328" s="71" t="e">
        <f>'Matriz de riesgos Corrupción'!#REF!</f>
        <v>#REF!</v>
      </c>
    </row>
    <row r="329" spans="3:4">
      <c r="C329" s="71" t="e">
        <f>'Matriz de riesgos Corrupción'!#REF!</f>
        <v>#REF!</v>
      </c>
      <c r="D329" s="71" t="e">
        <f>'Matriz de riesgos Corrupción'!#REF!</f>
        <v>#REF!</v>
      </c>
    </row>
    <row r="330" spans="3:4">
      <c r="C330" s="71" t="e">
        <f>'Matriz de riesgos Corrupción'!#REF!</f>
        <v>#REF!</v>
      </c>
      <c r="D330" s="71" t="e">
        <f>'Matriz de riesgos Corrupción'!#REF!</f>
        <v>#REF!</v>
      </c>
    </row>
    <row r="331" spans="3:4">
      <c r="C331" s="71" t="e">
        <f>'Matriz de riesgos Corrupción'!#REF!</f>
        <v>#REF!</v>
      </c>
      <c r="D331" s="71" t="e">
        <f>'Matriz de riesgos Corrupción'!#REF!</f>
        <v>#REF!</v>
      </c>
    </row>
    <row r="332" spans="3:4">
      <c r="C332" s="71" t="e">
        <f>'Matriz de riesgos Corrupción'!#REF!</f>
        <v>#REF!</v>
      </c>
      <c r="D332" s="71" t="e">
        <f>'Matriz de riesgos Corrupción'!#REF!</f>
        <v>#REF!</v>
      </c>
    </row>
    <row r="333" spans="3:4">
      <c r="C333" s="71" t="e">
        <f>'Matriz de riesgos Corrupción'!#REF!</f>
        <v>#REF!</v>
      </c>
      <c r="D333" s="71" t="e">
        <f>'Matriz de riesgos Corrupción'!#REF!</f>
        <v>#REF!</v>
      </c>
    </row>
    <row r="334" spans="3:4">
      <c r="C334" s="71" t="e">
        <f>'Matriz de riesgos Corrupción'!#REF!</f>
        <v>#REF!</v>
      </c>
      <c r="D334" s="71" t="e">
        <f>'Matriz de riesgos Corrupción'!#REF!</f>
        <v>#REF!</v>
      </c>
    </row>
    <row r="335" spans="3:4">
      <c r="C335" s="71" t="e">
        <f>'Matriz de riesgos Corrupción'!#REF!</f>
        <v>#REF!</v>
      </c>
      <c r="D335" s="71" t="e">
        <f>'Matriz de riesgos Corrupción'!#REF!</f>
        <v>#REF!</v>
      </c>
    </row>
    <row r="336" spans="3:4">
      <c r="C336" s="71" t="e">
        <f>'Matriz de riesgos Corrupción'!#REF!</f>
        <v>#REF!</v>
      </c>
      <c r="D336" s="71" t="e">
        <f>'Matriz de riesgos Corrupción'!#REF!</f>
        <v>#REF!</v>
      </c>
    </row>
    <row r="337" spans="3:4">
      <c r="C337" s="71" t="e">
        <f>'Matriz de riesgos Corrupción'!#REF!</f>
        <v>#REF!</v>
      </c>
      <c r="D337" s="71" t="e">
        <f>'Matriz de riesgos Corrupción'!#REF!</f>
        <v>#REF!</v>
      </c>
    </row>
    <row r="338" spans="3:4">
      <c r="C338" s="71" t="e">
        <f>'Matriz de riesgos Corrupción'!#REF!</f>
        <v>#REF!</v>
      </c>
      <c r="D338" s="71" t="e">
        <f>'Matriz de riesgos Corrupción'!#REF!</f>
        <v>#REF!</v>
      </c>
    </row>
    <row r="339" spans="3:4">
      <c r="C339" s="71" t="e">
        <f>'Matriz de riesgos Corrupción'!#REF!</f>
        <v>#REF!</v>
      </c>
      <c r="D339" s="71" t="e">
        <f>'Matriz de riesgos Corrupción'!#REF!</f>
        <v>#REF!</v>
      </c>
    </row>
    <row r="340" spans="3:4">
      <c r="C340" s="71" t="e">
        <f>'Matriz de riesgos Corrupción'!#REF!</f>
        <v>#REF!</v>
      </c>
      <c r="D340" s="71" t="e">
        <f>'Matriz de riesgos Corrupción'!#REF!</f>
        <v>#REF!</v>
      </c>
    </row>
    <row r="341" spans="3:4">
      <c r="C341" s="71" t="e">
        <f>'Matriz de riesgos Corrupción'!#REF!</f>
        <v>#REF!</v>
      </c>
      <c r="D341" s="71" t="e">
        <f>'Matriz de riesgos Corrupción'!#REF!</f>
        <v>#REF!</v>
      </c>
    </row>
    <row r="342" spans="3:4">
      <c r="C342" s="71" t="e">
        <f>'Matriz de riesgos Corrupción'!#REF!</f>
        <v>#REF!</v>
      </c>
      <c r="D342" s="71" t="e">
        <f>'Matriz de riesgos Corrupción'!#REF!</f>
        <v>#REF!</v>
      </c>
    </row>
    <row r="343" spans="3:4">
      <c r="C343" s="71" t="e">
        <f>'Matriz de riesgos Corrupción'!#REF!</f>
        <v>#REF!</v>
      </c>
      <c r="D343" s="71" t="e">
        <f>'Matriz de riesgos Corrupción'!#REF!</f>
        <v>#REF!</v>
      </c>
    </row>
    <row r="344" spans="3:4">
      <c r="C344" s="71" t="e">
        <f>'Matriz de riesgos Corrupción'!#REF!</f>
        <v>#REF!</v>
      </c>
      <c r="D344" s="71" t="e">
        <f>'Matriz de riesgos Corrupción'!#REF!</f>
        <v>#REF!</v>
      </c>
    </row>
    <row r="345" spans="3:4">
      <c r="C345" s="71" t="e">
        <f>'Matriz de riesgos Corrupción'!#REF!</f>
        <v>#REF!</v>
      </c>
      <c r="D345" s="71" t="e">
        <f>'Matriz de riesgos Corrupción'!#REF!</f>
        <v>#REF!</v>
      </c>
    </row>
    <row r="346" spans="3:4">
      <c r="C346" s="71" t="e">
        <f>'Matriz de riesgos Corrupción'!#REF!</f>
        <v>#REF!</v>
      </c>
      <c r="D346" s="71" t="e">
        <f>'Matriz de riesgos Corrupción'!#REF!</f>
        <v>#REF!</v>
      </c>
    </row>
    <row r="347" spans="3:4">
      <c r="C347" s="71" t="e">
        <f>'Matriz de riesgos Corrupción'!#REF!</f>
        <v>#REF!</v>
      </c>
      <c r="D347" s="71" t="e">
        <f>'Matriz de riesgos Corrupción'!#REF!</f>
        <v>#REF!</v>
      </c>
    </row>
    <row r="348" spans="3:4">
      <c r="C348" s="71" t="e">
        <f>'Matriz de riesgos Corrupción'!#REF!</f>
        <v>#REF!</v>
      </c>
      <c r="D348" s="71" t="e">
        <f>'Matriz de riesgos Corrupción'!#REF!</f>
        <v>#REF!</v>
      </c>
    </row>
    <row r="349" spans="3:4">
      <c r="C349" s="71" t="e">
        <f>'Matriz de riesgos Corrupción'!#REF!</f>
        <v>#REF!</v>
      </c>
      <c r="D349" s="71" t="e">
        <f>'Matriz de riesgos Corrupción'!#REF!</f>
        <v>#REF!</v>
      </c>
    </row>
    <row r="350" spans="3:4">
      <c r="C350" s="71" t="e">
        <f>'Matriz de riesgos Corrupción'!#REF!</f>
        <v>#REF!</v>
      </c>
      <c r="D350" s="71" t="e">
        <f>'Matriz de riesgos Corrupción'!#REF!</f>
        <v>#REF!</v>
      </c>
    </row>
    <row r="351" spans="3:4">
      <c r="C351" s="71" t="e">
        <f>'Matriz de riesgos Corrupción'!#REF!</f>
        <v>#REF!</v>
      </c>
      <c r="D351" s="71" t="e">
        <f>'Matriz de riesgos Corrupción'!#REF!</f>
        <v>#REF!</v>
      </c>
    </row>
    <row r="352" spans="3:4">
      <c r="C352" s="71" t="e">
        <f>'Matriz de riesgos Corrupción'!#REF!</f>
        <v>#REF!</v>
      </c>
      <c r="D352" s="71" t="e">
        <f>'Matriz de riesgos Corrupción'!#REF!</f>
        <v>#REF!</v>
      </c>
    </row>
    <row r="353" spans="3:4">
      <c r="C353" s="71" t="e">
        <f>'Matriz de riesgos Corrupción'!#REF!</f>
        <v>#REF!</v>
      </c>
      <c r="D353" s="71" t="e">
        <f>'Matriz de riesgos Corrupción'!#REF!</f>
        <v>#REF!</v>
      </c>
    </row>
    <row r="354" spans="3:4">
      <c r="C354" s="71" t="e">
        <f>'Matriz de riesgos Corrupción'!#REF!</f>
        <v>#REF!</v>
      </c>
      <c r="D354" s="71" t="e">
        <f>'Matriz de riesgos Corrupción'!#REF!</f>
        <v>#REF!</v>
      </c>
    </row>
    <row r="355" spans="3:4">
      <c r="C355" s="71" t="e">
        <f>'Matriz de riesgos Corrupción'!#REF!</f>
        <v>#REF!</v>
      </c>
      <c r="D355" s="71" t="e">
        <f>'Matriz de riesgos Corrupción'!#REF!</f>
        <v>#REF!</v>
      </c>
    </row>
    <row r="356" spans="3:4">
      <c r="C356" s="71" t="e">
        <f>'Matriz de riesgos Corrupción'!#REF!</f>
        <v>#REF!</v>
      </c>
      <c r="D356" s="71" t="e">
        <f>'Matriz de riesgos Corrupción'!#REF!</f>
        <v>#REF!</v>
      </c>
    </row>
    <row r="357" spans="3:4">
      <c r="C357" s="71" t="e">
        <f>'Matriz de riesgos Corrupción'!#REF!</f>
        <v>#REF!</v>
      </c>
      <c r="D357" s="71" t="e">
        <f>'Matriz de riesgos Corrupción'!#REF!</f>
        <v>#REF!</v>
      </c>
    </row>
    <row r="358" spans="3:4">
      <c r="C358" s="71" t="e">
        <f>'Matriz de riesgos Corrupción'!#REF!</f>
        <v>#REF!</v>
      </c>
      <c r="D358" s="71" t="e">
        <f>'Matriz de riesgos Corrupción'!#REF!</f>
        <v>#REF!</v>
      </c>
    </row>
    <row r="359" spans="3:4">
      <c r="C359" s="71" t="e">
        <f>'Matriz de riesgos Corrupción'!#REF!</f>
        <v>#REF!</v>
      </c>
      <c r="D359" s="71" t="e">
        <f>'Matriz de riesgos Corrupción'!#REF!</f>
        <v>#REF!</v>
      </c>
    </row>
    <row r="360" spans="3:4">
      <c r="C360" s="71" t="e">
        <f>'Matriz de riesgos Corrupción'!#REF!</f>
        <v>#REF!</v>
      </c>
      <c r="D360" s="71" t="e">
        <f>'Matriz de riesgos Corrupción'!#REF!</f>
        <v>#REF!</v>
      </c>
    </row>
    <row r="361" spans="3:4">
      <c r="C361" s="71" t="e">
        <f>'Matriz de riesgos Corrupción'!#REF!</f>
        <v>#REF!</v>
      </c>
      <c r="D361" s="71" t="e">
        <f>'Matriz de riesgos Corrupción'!#REF!</f>
        <v>#REF!</v>
      </c>
    </row>
    <row r="362" spans="3:4">
      <c r="C362" s="71" t="e">
        <f>'Matriz de riesgos Corrupción'!#REF!</f>
        <v>#REF!</v>
      </c>
      <c r="D362" s="71" t="e">
        <f>'Matriz de riesgos Corrupción'!#REF!</f>
        <v>#REF!</v>
      </c>
    </row>
    <row r="363" spans="3:4">
      <c r="C363" s="71" t="e">
        <f>'Matriz de riesgos Corrupción'!#REF!</f>
        <v>#REF!</v>
      </c>
      <c r="D363" s="71" t="e">
        <f>'Matriz de riesgos Corrupción'!#REF!</f>
        <v>#REF!</v>
      </c>
    </row>
    <row r="364" spans="3:4">
      <c r="C364" s="71" t="e">
        <f>'Matriz de riesgos Corrupción'!#REF!</f>
        <v>#REF!</v>
      </c>
      <c r="D364" s="71" t="e">
        <f>'Matriz de riesgos Corrupción'!#REF!</f>
        <v>#REF!</v>
      </c>
    </row>
    <row r="365" spans="3:4">
      <c r="C365" s="71" t="e">
        <f>'Matriz de riesgos Corrupción'!#REF!</f>
        <v>#REF!</v>
      </c>
      <c r="D365" s="71" t="e">
        <f>'Matriz de riesgos Corrupción'!#REF!</f>
        <v>#REF!</v>
      </c>
    </row>
    <row r="366" spans="3:4">
      <c r="C366" s="71" t="e">
        <f>'Matriz de riesgos Corrupción'!#REF!</f>
        <v>#REF!</v>
      </c>
      <c r="D366" s="71" t="e">
        <f>'Matriz de riesgos Corrupción'!#REF!</f>
        <v>#REF!</v>
      </c>
    </row>
    <row r="367" spans="3:4">
      <c r="C367" s="71" t="e">
        <f>'Matriz de riesgos Corrupción'!#REF!</f>
        <v>#REF!</v>
      </c>
      <c r="D367" s="71" t="e">
        <f>'Matriz de riesgos Corrupción'!#REF!</f>
        <v>#REF!</v>
      </c>
    </row>
    <row r="368" spans="3:4">
      <c r="C368" s="71" t="e">
        <f>'Matriz de riesgos Corrupción'!#REF!</f>
        <v>#REF!</v>
      </c>
      <c r="D368" s="71" t="e">
        <f>'Matriz de riesgos Corrupción'!#REF!</f>
        <v>#REF!</v>
      </c>
    </row>
    <row r="369" spans="3:4">
      <c r="C369" s="71" t="e">
        <f>'Matriz de riesgos Corrupción'!#REF!</f>
        <v>#REF!</v>
      </c>
      <c r="D369" s="71" t="e">
        <f>'Matriz de riesgos Corrupción'!#REF!</f>
        <v>#REF!</v>
      </c>
    </row>
    <row r="370" spans="3:4">
      <c r="C370" s="71" t="e">
        <f>'Matriz de riesgos Corrupción'!#REF!</f>
        <v>#REF!</v>
      </c>
      <c r="D370" s="71" t="e">
        <f>'Matriz de riesgos Corrupción'!#REF!</f>
        <v>#REF!</v>
      </c>
    </row>
    <row r="371" spans="3:4">
      <c r="C371" s="71" t="e">
        <f>'Matriz de riesgos Corrupción'!#REF!</f>
        <v>#REF!</v>
      </c>
      <c r="D371" s="71" t="e">
        <f>'Matriz de riesgos Corrupción'!#REF!</f>
        <v>#REF!</v>
      </c>
    </row>
    <row r="372" spans="3:4">
      <c r="C372" s="71" t="e">
        <f>'Matriz de riesgos Corrupción'!#REF!</f>
        <v>#REF!</v>
      </c>
      <c r="D372" s="71" t="e">
        <f>'Matriz de riesgos Corrupción'!#REF!</f>
        <v>#REF!</v>
      </c>
    </row>
    <row r="373" spans="3:4">
      <c r="C373" s="71" t="e">
        <f>'Matriz de riesgos Corrupción'!#REF!</f>
        <v>#REF!</v>
      </c>
      <c r="D373" s="71" t="e">
        <f>'Matriz de riesgos Corrupción'!#REF!</f>
        <v>#REF!</v>
      </c>
    </row>
    <row r="374" spans="3:4">
      <c r="C374" s="71" t="e">
        <f>'Matriz de riesgos Corrupción'!#REF!</f>
        <v>#REF!</v>
      </c>
      <c r="D374" s="71" t="e">
        <f>'Matriz de riesgos Corrupción'!#REF!</f>
        <v>#REF!</v>
      </c>
    </row>
    <row r="375" spans="3:4">
      <c r="C375" s="71" t="e">
        <f>'Matriz de riesgos Corrupción'!#REF!</f>
        <v>#REF!</v>
      </c>
      <c r="D375" s="71" t="e">
        <f>'Matriz de riesgos Corrupción'!#REF!</f>
        <v>#REF!</v>
      </c>
    </row>
    <row r="376" spans="3:4">
      <c r="C376" s="71" t="e">
        <f>'Matriz de riesgos Corrupción'!#REF!</f>
        <v>#REF!</v>
      </c>
      <c r="D376" s="71" t="e">
        <f>'Matriz de riesgos Corrupción'!#REF!</f>
        <v>#REF!</v>
      </c>
    </row>
    <row r="377" spans="3:4">
      <c r="C377" s="71" t="e">
        <f>'Matriz de riesgos Corrupción'!#REF!</f>
        <v>#REF!</v>
      </c>
      <c r="D377" s="71" t="e">
        <f>'Matriz de riesgos Corrupción'!#REF!</f>
        <v>#REF!</v>
      </c>
    </row>
    <row r="378" spans="3:4">
      <c r="C378" s="71" t="e">
        <f>'Matriz de riesgos Corrupción'!#REF!</f>
        <v>#REF!</v>
      </c>
      <c r="D378" s="71" t="e">
        <f>'Matriz de riesgos Corrupción'!#REF!</f>
        <v>#REF!</v>
      </c>
    </row>
    <row r="379" spans="3:4">
      <c r="C379" s="71" t="e">
        <f>'Matriz de riesgos Corrupción'!#REF!</f>
        <v>#REF!</v>
      </c>
      <c r="D379" s="71" t="e">
        <f>'Matriz de riesgos Corrupción'!#REF!</f>
        <v>#REF!</v>
      </c>
    </row>
    <row r="380" spans="3:4">
      <c r="C380" s="71" t="e">
        <f>'Matriz de riesgos Corrupción'!#REF!</f>
        <v>#REF!</v>
      </c>
      <c r="D380" s="71" t="e">
        <f>'Matriz de riesgos Corrupción'!#REF!</f>
        <v>#REF!</v>
      </c>
    </row>
    <row r="381" spans="3:4">
      <c r="C381" s="71" t="e">
        <f>'Matriz de riesgos Corrupción'!#REF!</f>
        <v>#REF!</v>
      </c>
      <c r="D381" s="71" t="e">
        <f>'Matriz de riesgos Corrupción'!#REF!</f>
        <v>#REF!</v>
      </c>
    </row>
    <row r="382" spans="3:4">
      <c r="C382" s="71" t="e">
        <f>'Matriz de riesgos Corrupción'!#REF!</f>
        <v>#REF!</v>
      </c>
      <c r="D382" s="71" t="e">
        <f>'Matriz de riesgos Corrupción'!#REF!</f>
        <v>#REF!</v>
      </c>
    </row>
    <row r="383" spans="3:4">
      <c r="C383" s="71" t="e">
        <f>'Matriz de riesgos Corrupción'!#REF!</f>
        <v>#REF!</v>
      </c>
      <c r="D383" s="71" t="e">
        <f>'Matriz de riesgos Corrupción'!#REF!</f>
        <v>#REF!</v>
      </c>
    </row>
    <row r="384" spans="3:4">
      <c r="C384" s="71" t="e">
        <f>'Matriz de riesgos Corrupción'!#REF!</f>
        <v>#REF!</v>
      </c>
      <c r="D384" s="71" t="e">
        <f>'Matriz de riesgos Corrupción'!#REF!</f>
        <v>#REF!</v>
      </c>
    </row>
    <row r="385" spans="3:4">
      <c r="C385" s="71" t="e">
        <f>'Matriz de riesgos Corrupción'!#REF!</f>
        <v>#REF!</v>
      </c>
      <c r="D385" s="71" t="e">
        <f>'Matriz de riesgos Corrupción'!#REF!</f>
        <v>#REF!</v>
      </c>
    </row>
    <row r="386" spans="3:4">
      <c r="C386" s="71" t="e">
        <f>'Matriz de riesgos Corrupción'!#REF!</f>
        <v>#REF!</v>
      </c>
      <c r="D386" s="71" t="e">
        <f>'Matriz de riesgos Corrupción'!#REF!</f>
        <v>#REF!</v>
      </c>
    </row>
    <row r="387" spans="3:4">
      <c r="C387" s="71" t="e">
        <f>'Matriz de riesgos Corrupción'!#REF!</f>
        <v>#REF!</v>
      </c>
      <c r="D387" s="71" t="e">
        <f>'Matriz de riesgos Corrupción'!#REF!</f>
        <v>#REF!</v>
      </c>
    </row>
    <row r="388" spans="3:4">
      <c r="C388" s="71" t="e">
        <f>'Matriz de riesgos Corrupción'!#REF!</f>
        <v>#REF!</v>
      </c>
      <c r="D388" s="71" t="e">
        <f>'Matriz de riesgos Corrupción'!#REF!</f>
        <v>#REF!</v>
      </c>
    </row>
    <row r="389" spans="3:4">
      <c r="C389" s="71" t="e">
        <f>'Matriz de riesgos Corrupción'!#REF!</f>
        <v>#REF!</v>
      </c>
      <c r="D389" s="71" t="e">
        <f>'Matriz de riesgos Corrupción'!#REF!</f>
        <v>#REF!</v>
      </c>
    </row>
    <row r="390" spans="3:4">
      <c r="C390" s="71" t="e">
        <f>'Matriz de riesgos Corrupción'!#REF!</f>
        <v>#REF!</v>
      </c>
      <c r="D390" s="71" t="e">
        <f>'Matriz de riesgos Corrupción'!#REF!</f>
        <v>#REF!</v>
      </c>
    </row>
    <row r="391" spans="3:4">
      <c r="C391" s="71" t="e">
        <f>'Matriz de riesgos Corrupción'!#REF!</f>
        <v>#REF!</v>
      </c>
      <c r="D391" s="71" t="e">
        <f>'Matriz de riesgos Corrupción'!#REF!</f>
        <v>#REF!</v>
      </c>
    </row>
    <row r="392" spans="3:4">
      <c r="C392" s="71" t="e">
        <f>'Matriz de riesgos Corrupción'!#REF!</f>
        <v>#REF!</v>
      </c>
      <c r="D392" s="71" t="e">
        <f>'Matriz de riesgos Corrupción'!#REF!</f>
        <v>#REF!</v>
      </c>
    </row>
    <row r="393" spans="3:4">
      <c r="C393" s="71" t="e">
        <f>'Matriz de riesgos Corrupción'!#REF!</f>
        <v>#REF!</v>
      </c>
      <c r="D393" s="71" t="e">
        <f>'Matriz de riesgos Corrupción'!#REF!</f>
        <v>#REF!</v>
      </c>
    </row>
    <row r="394" spans="3:4">
      <c r="C394" s="71" t="e">
        <f>'Matriz de riesgos Corrupción'!#REF!</f>
        <v>#REF!</v>
      </c>
      <c r="D394" s="71" t="e">
        <f>'Matriz de riesgos Corrupción'!#REF!</f>
        <v>#REF!</v>
      </c>
    </row>
    <row r="395" spans="3:4">
      <c r="C395" s="71" t="e">
        <f>'Matriz de riesgos Corrupción'!#REF!</f>
        <v>#REF!</v>
      </c>
      <c r="D395" s="71" t="e">
        <f>'Matriz de riesgos Corrupción'!#REF!</f>
        <v>#REF!</v>
      </c>
    </row>
    <row r="396" spans="3:4">
      <c r="C396" s="71" t="e">
        <f>'Matriz de riesgos Corrupción'!#REF!</f>
        <v>#REF!</v>
      </c>
      <c r="D396" s="71" t="e">
        <f>'Matriz de riesgos Corrupción'!#REF!</f>
        <v>#REF!</v>
      </c>
    </row>
    <row r="397" spans="3:4">
      <c r="C397" s="71" t="e">
        <f>'Matriz de riesgos Corrupción'!#REF!</f>
        <v>#REF!</v>
      </c>
      <c r="D397" s="71" t="e">
        <f>'Matriz de riesgos Corrupción'!#REF!</f>
        <v>#REF!</v>
      </c>
    </row>
    <row r="398" spans="3:4">
      <c r="C398" s="71" t="e">
        <f>'Matriz de riesgos Corrupción'!#REF!</f>
        <v>#REF!</v>
      </c>
      <c r="D398" s="71" t="e">
        <f>'Matriz de riesgos Corrupción'!#REF!</f>
        <v>#REF!</v>
      </c>
    </row>
    <row r="399" spans="3:4">
      <c r="C399" s="71" t="e">
        <f>'Matriz de riesgos Corrupción'!#REF!</f>
        <v>#REF!</v>
      </c>
      <c r="D399" s="71" t="e">
        <f>'Matriz de riesgos Corrupción'!#REF!</f>
        <v>#REF!</v>
      </c>
    </row>
    <row r="400" spans="3:4">
      <c r="C400" s="71" t="e">
        <f>'Matriz de riesgos Corrupción'!#REF!</f>
        <v>#REF!</v>
      </c>
      <c r="D400" s="71" t="e">
        <f>'Matriz de riesgos Corrupción'!#REF!</f>
        <v>#REF!</v>
      </c>
    </row>
    <row r="401" spans="3:4">
      <c r="C401" s="71" t="e">
        <f>'Matriz de riesgos Corrupción'!#REF!</f>
        <v>#REF!</v>
      </c>
      <c r="D401" s="71" t="e">
        <f>'Matriz de riesgos Corrupción'!#REF!</f>
        <v>#REF!</v>
      </c>
    </row>
    <row r="402" spans="3:4">
      <c r="C402" s="71" t="e">
        <f>'Matriz de riesgos Corrupción'!#REF!</f>
        <v>#REF!</v>
      </c>
      <c r="D402" s="71" t="e">
        <f>'Matriz de riesgos Corrupción'!#REF!</f>
        <v>#REF!</v>
      </c>
    </row>
    <row r="403" spans="3:4">
      <c r="C403" s="71" t="e">
        <f>'Matriz de riesgos Corrupción'!#REF!</f>
        <v>#REF!</v>
      </c>
      <c r="D403" s="71" t="e">
        <f>'Matriz de riesgos Corrupción'!#REF!</f>
        <v>#REF!</v>
      </c>
    </row>
    <row r="404" spans="3:4">
      <c r="C404" s="71" t="e">
        <f>'Matriz de riesgos Corrupción'!#REF!</f>
        <v>#REF!</v>
      </c>
      <c r="D404" s="71" t="e">
        <f>'Matriz de riesgos Corrupción'!#REF!</f>
        <v>#REF!</v>
      </c>
    </row>
    <row r="405" spans="3:4">
      <c r="C405" s="71" t="e">
        <f>'Matriz de riesgos Corrupción'!#REF!</f>
        <v>#REF!</v>
      </c>
      <c r="D405" s="71" t="e">
        <f>'Matriz de riesgos Corrupción'!#REF!</f>
        <v>#REF!</v>
      </c>
    </row>
    <row r="406" spans="3:4">
      <c r="C406" s="71" t="e">
        <f>'Matriz de riesgos Corrupción'!#REF!</f>
        <v>#REF!</v>
      </c>
      <c r="D406" s="71" t="e">
        <f>'Matriz de riesgos Corrupción'!#REF!</f>
        <v>#REF!</v>
      </c>
    </row>
    <row r="407" spans="3:4">
      <c r="C407" s="71" t="e">
        <f>'Matriz de riesgos Corrupción'!#REF!</f>
        <v>#REF!</v>
      </c>
      <c r="D407" s="71" t="e">
        <f>'Matriz de riesgos Corrupción'!#REF!</f>
        <v>#REF!</v>
      </c>
    </row>
    <row r="408" spans="3:4">
      <c r="C408" s="71" t="e">
        <f>'Matriz de riesgos Corrupción'!#REF!</f>
        <v>#REF!</v>
      </c>
      <c r="D408" s="71" t="e">
        <f>'Matriz de riesgos Corrupción'!#REF!</f>
        <v>#REF!</v>
      </c>
    </row>
    <row r="409" spans="3:4">
      <c r="C409" s="71" t="e">
        <f>'Matriz de riesgos Corrupción'!#REF!</f>
        <v>#REF!</v>
      </c>
      <c r="D409" s="71" t="e">
        <f>'Matriz de riesgos Corrupción'!#REF!</f>
        <v>#REF!</v>
      </c>
    </row>
    <row r="410" spans="3:4">
      <c r="C410" s="71" t="e">
        <f>'Matriz de riesgos Corrupción'!#REF!</f>
        <v>#REF!</v>
      </c>
      <c r="D410" s="71" t="e">
        <f>'Matriz de riesgos Corrupción'!#REF!</f>
        <v>#REF!</v>
      </c>
    </row>
    <row r="411" spans="3:4">
      <c r="C411" s="71" t="e">
        <f>'Matriz de riesgos Corrupción'!#REF!</f>
        <v>#REF!</v>
      </c>
      <c r="D411" s="71" t="e">
        <f>'Matriz de riesgos Corrupción'!#REF!</f>
        <v>#REF!</v>
      </c>
    </row>
    <row r="412" spans="3:4">
      <c r="C412" s="71" t="e">
        <f>'Matriz de riesgos Corrupción'!#REF!</f>
        <v>#REF!</v>
      </c>
      <c r="D412" s="71" t="e">
        <f>'Matriz de riesgos Corrupción'!#REF!</f>
        <v>#REF!</v>
      </c>
    </row>
    <row r="413" spans="3:4">
      <c r="C413" s="71" t="e">
        <f>'Matriz de riesgos Corrupción'!#REF!</f>
        <v>#REF!</v>
      </c>
      <c r="D413" s="71" t="e">
        <f>'Matriz de riesgos Corrupción'!#REF!</f>
        <v>#REF!</v>
      </c>
    </row>
    <row r="414" spans="3:4">
      <c r="C414" s="71" t="e">
        <f>'Matriz de riesgos Corrupción'!#REF!</f>
        <v>#REF!</v>
      </c>
      <c r="D414" s="71" t="e">
        <f>'Matriz de riesgos Corrupción'!#REF!</f>
        <v>#REF!</v>
      </c>
    </row>
    <row r="415" spans="3:4">
      <c r="C415" s="71" t="e">
        <f>'Matriz de riesgos Corrupción'!#REF!</f>
        <v>#REF!</v>
      </c>
      <c r="D415" s="71" t="e">
        <f>'Matriz de riesgos Corrupción'!#REF!</f>
        <v>#REF!</v>
      </c>
    </row>
    <row r="416" spans="3:4">
      <c r="C416" s="71" t="e">
        <f>'Matriz de riesgos Corrupción'!#REF!</f>
        <v>#REF!</v>
      </c>
      <c r="D416" s="71" t="e">
        <f>'Matriz de riesgos Corrupción'!#REF!</f>
        <v>#REF!</v>
      </c>
    </row>
    <row r="417" spans="3:4">
      <c r="C417" s="71" t="e">
        <f>'Matriz de riesgos Corrupción'!#REF!</f>
        <v>#REF!</v>
      </c>
      <c r="D417" s="71" t="e">
        <f>'Matriz de riesgos Corrupción'!#REF!</f>
        <v>#REF!</v>
      </c>
    </row>
    <row r="418" spans="3:4">
      <c r="C418" s="71" t="e">
        <f>'Matriz de riesgos Corrupción'!#REF!</f>
        <v>#REF!</v>
      </c>
      <c r="D418" s="71" t="e">
        <f>'Matriz de riesgos Corrupción'!#REF!</f>
        <v>#REF!</v>
      </c>
    </row>
    <row r="419" spans="3:4">
      <c r="C419" s="71" t="e">
        <f>'Matriz de riesgos Corrupción'!#REF!</f>
        <v>#REF!</v>
      </c>
      <c r="D419" s="71" t="e">
        <f>'Matriz de riesgos Corrupción'!#REF!</f>
        <v>#REF!</v>
      </c>
    </row>
    <row r="420" spans="3:4">
      <c r="C420" s="71" t="e">
        <f>'Matriz de riesgos Corrupción'!#REF!</f>
        <v>#REF!</v>
      </c>
      <c r="D420" s="71" t="e">
        <f>'Matriz de riesgos Corrupción'!#REF!</f>
        <v>#REF!</v>
      </c>
    </row>
    <row r="421" spans="3:4">
      <c r="C421" s="71" t="e">
        <f>'Matriz de riesgos Corrupción'!#REF!</f>
        <v>#REF!</v>
      </c>
      <c r="D421" s="71" t="e">
        <f>'Matriz de riesgos Corrupción'!#REF!</f>
        <v>#REF!</v>
      </c>
    </row>
    <row r="422" spans="3:4">
      <c r="C422" s="71" t="e">
        <f>'Matriz de riesgos Corrupción'!#REF!</f>
        <v>#REF!</v>
      </c>
      <c r="D422" s="71" t="e">
        <f>'Matriz de riesgos Corrupción'!#REF!</f>
        <v>#REF!</v>
      </c>
    </row>
    <row r="423" spans="3:4">
      <c r="C423" s="71" t="e">
        <f>'Matriz de riesgos Corrupción'!#REF!</f>
        <v>#REF!</v>
      </c>
      <c r="D423" s="71" t="e">
        <f>'Matriz de riesgos Corrupción'!#REF!</f>
        <v>#REF!</v>
      </c>
    </row>
    <row r="424" spans="3:4">
      <c r="C424" s="71" t="e">
        <f>'Matriz de riesgos Corrupción'!#REF!</f>
        <v>#REF!</v>
      </c>
      <c r="D424" s="71" t="e">
        <f>'Matriz de riesgos Corrupción'!#REF!</f>
        <v>#REF!</v>
      </c>
    </row>
    <row r="425" spans="3:4">
      <c r="C425" s="71" t="e">
        <f>'Matriz de riesgos Corrupción'!#REF!</f>
        <v>#REF!</v>
      </c>
      <c r="D425" s="71" t="e">
        <f>'Matriz de riesgos Corrupción'!#REF!</f>
        <v>#REF!</v>
      </c>
    </row>
    <row r="426" spans="3:4">
      <c r="C426" s="71" t="e">
        <f>'Matriz de riesgos Corrupción'!#REF!</f>
        <v>#REF!</v>
      </c>
      <c r="D426" s="71" t="e">
        <f>'Matriz de riesgos Corrupción'!#REF!</f>
        <v>#REF!</v>
      </c>
    </row>
    <row r="427" spans="3:4">
      <c r="C427" s="71" t="e">
        <f>'Matriz de riesgos Corrupción'!#REF!</f>
        <v>#REF!</v>
      </c>
      <c r="D427" s="71" t="e">
        <f>'Matriz de riesgos Corrupción'!#REF!</f>
        <v>#REF!</v>
      </c>
    </row>
    <row r="428" spans="3:4">
      <c r="C428" s="71" t="e">
        <f>'Matriz de riesgos Corrupción'!#REF!</f>
        <v>#REF!</v>
      </c>
      <c r="D428" s="71" t="e">
        <f>'Matriz de riesgos Corrupción'!#REF!</f>
        <v>#REF!</v>
      </c>
    </row>
    <row r="429" spans="3:4">
      <c r="C429" s="71" t="e">
        <f>'Matriz de riesgos Corrupción'!#REF!</f>
        <v>#REF!</v>
      </c>
      <c r="D429" s="71" t="e">
        <f>'Matriz de riesgos Corrupción'!#REF!</f>
        <v>#REF!</v>
      </c>
    </row>
    <row r="430" spans="3:4">
      <c r="C430" s="71" t="e">
        <f>'Matriz de riesgos Corrupción'!#REF!</f>
        <v>#REF!</v>
      </c>
      <c r="D430" s="71" t="e">
        <f>'Matriz de riesgos Corrupción'!#REF!</f>
        <v>#REF!</v>
      </c>
    </row>
    <row r="431" spans="3:4">
      <c r="C431" s="71" t="e">
        <f>'Matriz de riesgos Corrupción'!#REF!</f>
        <v>#REF!</v>
      </c>
      <c r="D431" s="71" t="e">
        <f>'Matriz de riesgos Corrupción'!#REF!</f>
        <v>#REF!</v>
      </c>
    </row>
    <row r="432" spans="3:4">
      <c r="C432" s="71" t="e">
        <f>'Matriz de riesgos Corrupción'!#REF!</f>
        <v>#REF!</v>
      </c>
      <c r="D432" s="71" t="e">
        <f>'Matriz de riesgos Corrupción'!#REF!</f>
        <v>#REF!</v>
      </c>
    </row>
    <row r="433" spans="3:4">
      <c r="C433" s="71" t="e">
        <f>'Matriz de riesgos Corrupción'!#REF!</f>
        <v>#REF!</v>
      </c>
      <c r="D433" s="71" t="e">
        <f>'Matriz de riesgos Corrupción'!#REF!</f>
        <v>#REF!</v>
      </c>
    </row>
    <row r="434" spans="3:4">
      <c r="C434" s="71" t="e">
        <f>'Matriz de riesgos Corrupción'!#REF!</f>
        <v>#REF!</v>
      </c>
      <c r="D434" s="71" t="e">
        <f>'Matriz de riesgos Corrupción'!#REF!</f>
        <v>#REF!</v>
      </c>
    </row>
    <row r="435" spans="3:4">
      <c r="C435" s="71" t="e">
        <f>'Matriz de riesgos Corrupción'!#REF!</f>
        <v>#REF!</v>
      </c>
      <c r="D435" s="71" t="e">
        <f>'Matriz de riesgos Corrupción'!#REF!</f>
        <v>#REF!</v>
      </c>
    </row>
    <row r="436" spans="3:4">
      <c r="C436" s="71" t="e">
        <f>'Matriz de riesgos Corrupción'!#REF!</f>
        <v>#REF!</v>
      </c>
      <c r="D436" s="71" t="e">
        <f>'Matriz de riesgos Corrupción'!#REF!</f>
        <v>#REF!</v>
      </c>
    </row>
    <row r="437" spans="3:4">
      <c r="C437" s="71" t="e">
        <f>'Matriz de riesgos Corrupción'!#REF!</f>
        <v>#REF!</v>
      </c>
      <c r="D437" s="71" t="e">
        <f>'Matriz de riesgos Corrupción'!#REF!</f>
        <v>#REF!</v>
      </c>
    </row>
    <row r="438" spans="3:4">
      <c r="C438" s="71" t="e">
        <f>'Matriz de riesgos Corrupción'!#REF!</f>
        <v>#REF!</v>
      </c>
      <c r="D438" s="71" t="e">
        <f>'Matriz de riesgos Corrupción'!#REF!</f>
        <v>#REF!</v>
      </c>
    </row>
    <row r="439" spans="3:4">
      <c r="C439" s="71" t="e">
        <f>'Matriz de riesgos Corrupción'!#REF!</f>
        <v>#REF!</v>
      </c>
      <c r="D439" s="71" t="e">
        <f>'Matriz de riesgos Corrupción'!#REF!</f>
        <v>#REF!</v>
      </c>
    </row>
    <row r="440" spans="3:4">
      <c r="C440" s="71" t="e">
        <f>'Matriz de riesgos Corrupción'!#REF!</f>
        <v>#REF!</v>
      </c>
      <c r="D440" s="71" t="e">
        <f>'Matriz de riesgos Corrupción'!#REF!</f>
        <v>#REF!</v>
      </c>
    </row>
    <row r="441" spans="3:4">
      <c r="C441" s="71" t="e">
        <f>'Matriz de riesgos Corrupción'!#REF!</f>
        <v>#REF!</v>
      </c>
      <c r="D441" s="71" t="e">
        <f>'Matriz de riesgos Corrupción'!#REF!</f>
        <v>#REF!</v>
      </c>
    </row>
    <row r="442" spans="3:4">
      <c r="C442" s="71" t="e">
        <f>'Matriz de riesgos Corrupción'!#REF!</f>
        <v>#REF!</v>
      </c>
      <c r="D442" s="71" t="e">
        <f>'Matriz de riesgos Corrupción'!#REF!</f>
        <v>#REF!</v>
      </c>
    </row>
    <row r="443" spans="3:4">
      <c r="C443" s="71" t="e">
        <f>'Matriz de riesgos Corrupción'!#REF!</f>
        <v>#REF!</v>
      </c>
      <c r="D443" s="71" t="e">
        <f>'Matriz de riesgos Corrupción'!#REF!</f>
        <v>#REF!</v>
      </c>
    </row>
    <row r="444" spans="3:4">
      <c r="C444" s="71" t="e">
        <f>'Matriz de riesgos Corrupción'!#REF!</f>
        <v>#REF!</v>
      </c>
      <c r="D444" s="71" t="e">
        <f>'Matriz de riesgos Corrupción'!#REF!</f>
        <v>#REF!</v>
      </c>
    </row>
    <row r="445" spans="3:4">
      <c r="C445" s="71" t="e">
        <f>'Matriz de riesgos Corrupción'!#REF!</f>
        <v>#REF!</v>
      </c>
      <c r="D445" s="71" t="e">
        <f>'Matriz de riesgos Corrupción'!#REF!</f>
        <v>#REF!</v>
      </c>
    </row>
    <row r="446" spans="3:4">
      <c r="C446" s="71" t="e">
        <f>'Matriz de riesgos Corrupción'!#REF!</f>
        <v>#REF!</v>
      </c>
      <c r="D446" s="71" t="e">
        <f>'Matriz de riesgos Corrupción'!#REF!</f>
        <v>#REF!</v>
      </c>
    </row>
    <row r="447" spans="3:4">
      <c r="C447" s="71" t="e">
        <f>'Matriz de riesgos Corrupción'!#REF!</f>
        <v>#REF!</v>
      </c>
      <c r="D447" s="71" t="e">
        <f>'Matriz de riesgos Corrupción'!#REF!</f>
        <v>#REF!</v>
      </c>
    </row>
    <row r="448" spans="3:4">
      <c r="C448" s="71" t="e">
        <f>'Matriz de riesgos Corrupción'!#REF!</f>
        <v>#REF!</v>
      </c>
      <c r="D448" s="71" t="e">
        <f>'Matriz de riesgos Corrupción'!#REF!</f>
        <v>#REF!</v>
      </c>
    </row>
    <row r="449" spans="3:4">
      <c r="C449" s="71" t="e">
        <f>'Matriz de riesgos Corrupción'!#REF!</f>
        <v>#REF!</v>
      </c>
      <c r="D449" s="71" t="e">
        <f>'Matriz de riesgos Corrupción'!#REF!</f>
        <v>#REF!</v>
      </c>
    </row>
    <row r="450" spans="3:4">
      <c r="C450" s="71" t="e">
        <f>'Matriz de riesgos Corrupción'!#REF!</f>
        <v>#REF!</v>
      </c>
      <c r="D450" s="71" t="e">
        <f>'Matriz de riesgos Corrupción'!#REF!</f>
        <v>#REF!</v>
      </c>
    </row>
    <row r="451" spans="3:4">
      <c r="C451" s="71" t="e">
        <f>'Matriz de riesgos Corrupción'!#REF!</f>
        <v>#REF!</v>
      </c>
      <c r="D451" s="71" t="e">
        <f>'Matriz de riesgos Corrupción'!#REF!</f>
        <v>#REF!</v>
      </c>
    </row>
    <row r="452" spans="3:4">
      <c r="C452" s="71" t="e">
        <f>'Matriz de riesgos Corrupción'!#REF!</f>
        <v>#REF!</v>
      </c>
      <c r="D452" s="71" t="e">
        <f>'Matriz de riesgos Corrupción'!#REF!</f>
        <v>#REF!</v>
      </c>
    </row>
    <row r="453" spans="3:4">
      <c r="C453" s="71" t="e">
        <f>'Matriz de riesgos Corrupción'!#REF!</f>
        <v>#REF!</v>
      </c>
      <c r="D453" s="71" t="e">
        <f>'Matriz de riesgos Corrupción'!#REF!</f>
        <v>#REF!</v>
      </c>
    </row>
    <row r="454" spans="3:4">
      <c r="C454" s="71" t="e">
        <f>'Matriz de riesgos Corrupción'!#REF!</f>
        <v>#REF!</v>
      </c>
      <c r="D454" s="71" t="e">
        <f>'Matriz de riesgos Corrupción'!#REF!</f>
        <v>#REF!</v>
      </c>
    </row>
    <row r="455" spans="3:4">
      <c r="C455" s="71" t="e">
        <f>'Matriz de riesgos Corrupción'!#REF!</f>
        <v>#REF!</v>
      </c>
      <c r="D455" s="71" t="e">
        <f>'Matriz de riesgos Corrupción'!#REF!</f>
        <v>#REF!</v>
      </c>
    </row>
    <row r="456" spans="3:4">
      <c r="C456" s="71" t="e">
        <f>'Matriz de riesgos Corrupción'!#REF!</f>
        <v>#REF!</v>
      </c>
      <c r="D456" s="71" t="e">
        <f>'Matriz de riesgos Corrupción'!#REF!</f>
        <v>#REF!</v>
      </c>
    </row>
    <row r="457" spans="3:4">
      <c r="C457" s="71" t="e">
        <f>'Matriz de riesgos Corrupción'!#REF!</f>
        <v>#REF!</v>
      </c>
      <c r="D457" s="71" t="e">
        <f>'Matriz de riesgos Corrupción'!#REF!</f>
        <v>#REF!</v>
      </c>
    </row>
    <row r="458" spans="3:4">
      <c r="C458" s="71" t="e">
        <f>'Matriz de riesgos Corrupción'!#REF!</f>
        <v>#REF!</v>
      </c>
      <c r="D458" s="71" t="e">
        <f>'Matriz de riesgos Corrupción'!#REF!</f>
        <v>#REF!</v>
      </c>
    </row>
    <row r="459" spans="3:4">
      <c r="C459" s="71" t="e">
        <f>'Matriz de riesgos Corrupción'!#REF!</f>
        <v>#REF!</v>
      </c>
      <c r="D459" s="71" t="e">
        <f>'Matriz de riesgos Corrupción'!#REF!</f>
        <v>#REF!</v>
      </c>
    </row>
    <row r="460" spans="3:4">
      <c r="C460" s="71" t="e">
        <f>'Matriz de riesgos Corrupción'!#REF!</f>
        <v>#REF!</v>
      </c>
      <c r="D460" s="71" t="e">
        <f>'Matriz de riesgos Corrupción'!#REF!</f>
        <v>#REF!</v>
      </c>
    </row>
    <row r="461" spans="3:4">
      <c r="C461" s="71" t="e">
        <f>'Matriz de riesgos Corrupción'!#REF!</f>
        <v>#REF!</v>
      </c>
      <c r="D461" s="71" t="e">
        <f>'Matriz de riesgos Corrupción'!#REF!</f>
        <v>#REF!</v>
      </c>
    </row>
    <row r="462" spans="3:4">
      <c r="C462" s="71" t="e">
        <f>'Matriz de riesgos Corrupción'!#REF!</f>
        <v>#REF!</v>
      </c>
      <c r="D462" s="71" t="e">
        <f>'Matriz de riesgos Corrupción'!#REF!</f>
        <v>#REF!</v>
      </c>
    </row>
    <row r="463" spans="3:4">
      <c r="C463" s="71" t="e">
        <f>'Matriz de riesgos Corrupción'!#REF!</f>
        <v>#REF!</v>
      </c>
      <c r="D463" s="71" t="e">
        <f>'Matriz de riesgos Corrupción'!#REF!</f>
        <v>#REF!</v>
      </c>
    </row>
    <row r="464" spans="3:4">
      <c r="C464" s="71" t="e">
        <f>'Matriz de riesgos Corrupción'!#REF!</f>
        <v>#REF!</v>
      </c>
      <c r="D464" s="71" t="e">
        <f>'Matriz de riesgos Corrupción'!#REF!</f>
        <v>#REF!</v>
      </c>
    </row>
    <row r="465" spans="3:4">
      <c r="C465" s="71" t="e">
        <f>'Matriz de riesgos Corrupción'!#REF!</f>
        <v>#REF!</v>
      </c>
      <c r="D465" s="71" t="e">
        <f>'Matriz de riesgos Corrupción'!#REF!</f>
        <v>#REF!</v>
      </c>
    </row>
    <row r="466" spans="3:4">
      <c r="C466" s="71" t="e">
        <f>'Matriz de riesgos Corrupción'!#REF!</f>
        <v>#REF!</v>
      </c>
      <c r="D466" s="71" t="e">
        <f>'Matriz de riesgos Corrupción'!#REF!</f>
        <v>#REF!</v>
      </c>
    </row>
    <row r="467" spans="3:4">
      <c r="C467" s="71" t="e">
        <f>'Matriz de riesgos Corrupción'!#REF!</f>
        <v>#REF!</v>
      </c>
      <c r="D467" s="71" t="e">
        <f>'Matriz de riesgos Corrupción'!#REF!</f>
        <v>#REF!</v>
      </c>
    </row>
    <row r="468" spans="3:4">
      <c r="C468" s="71" t="e">
        <f>'Matriz de riesgos Corrupción'!#REF!</f>
        <v>#REF!</v>
      </c>
      <c r="D468" s="71" t="e">
        <f>'Matriz de riesgos Corrupción'!#REF!</f>
        <v>#REF!</v>
      </c>
    </row>
    <row r="469" spans="3:4">
      <c r="C469" s="71" t="e">
        <f>'Matriz de riesgos Corrupción'!#REF!</f>
        <v>#REF!</v>
      </c>
      <c r="D469" s="71" t="e">
        <f>'Matriz de riesgos Corrupción'!#REF!</f>
        <v>#REF!</v>
      </c>
    </row>
    <row r="470" spans="3:4">
      <c r="C470" s="71" t="e">
        <f>'Matriz de riesgos Corrupción'!#REF!</f>
        <v>#REF!</v>
      </c>
      <c r="D470" s="71" t="e">
        <f>'Matriz de riesgos Corrupción'!#REF!</f>
        <v>#REF!</v>
      </c>
    </row>
    <row r="471" spans="3:4">
      <c r="C471" s="71" t="e">
        <f>'Matriz de riesgos Corrupción'!#REF!</f>
        <v>#REF!</v>
      </c>
      <c r="D471" s="71" t="e">
        <f>'Matriz de riesgos Corrupción'!#REF!</f>
        <v>#REF!</v>
      </c>
    </row>
    <row r="472" spans="3:4">
      <c r="C472" s="71" t="e">
        <f>'Matriz de riesgos Corrupción'!#REF!</f>
        <v>#REF!</v>
      </c>
      <c r="D472" s="71" t="e">
        <f>'Matriz de riesgos Corrupción'!#REF!</f>
        <v>#REF!</v>
      </c>
    </row>
    <row r="473" spans="3:4">
      <c r="C473" s="71" t="e">
        <f>'Matriz de riesgos Corrupción'!#REF!</f>
        <v>#REF!</v>
      </c>
      <c r="D473" s="71" t="e">
        <f>'Matriz de riesgos Corrupción'!#REF!</f>
        <v>#REF!</v>
      </c>
    </row>
    <row r="474" spans="3:4">
      <c r="C474" s="71" t="e">
        <f>'Matriz de riesgos Corrupción'!#REF!</f>
        <v>#REF!</v>
      </c>
      <c r="D474" s="71" t="e">
        <f>'Matriz de riesgos Corrupción'!#REF!</f>
        <v>#REF!</v>
      </c>
    </row>
    <row r="475" spans="3:4">
      <c r="C475" s="71" t="e">
        <f>'Matriz de riesgos Corrupción'!#REF!</f>
        <v>#REF!</v>
      </c>
      <c r="D475" s="71" t="e">
        <f>'Matriz de riesgos Corrupción'!#REF!</f>
        <v>#REF!</v>
      </c>
    </row>
    <row r="476" spans="3:4">
      <c r="C476" s="71" t="e">
        <f>'Matriz de riesgos Corrupción'!#REF!</f>
        <v>#REF!</v>
      </c>
      <c r="D476" s="71" t="e">
        <f>'Matriz de riesgos Corrupción'!#REF!</f>
        <v>#REF!</v>
      </c>
    </row>
    <row r="477" spans="3:4">
      <c r="C477" s="71" t="e">
        <f>'Matriz de riesgos Corrupción'!#REF!</f>
        <v>#REF!</v>
      </c>
      <c r="D477" s="71" t="e">
        <f>'Matriz de riesgos Corrupción'!#REF!</f>
        <v>#REF!</v>
      </c>
    </row>
    <row r="478" spans="3:4">
      <c r="C478" s="71" t="e">
        <f>'Matriz de riesgos Corrupción'!#REF!</f>
        <v>#REF!</v>
      </c>
      <c r="D478" s="71" t="e">
        <f>'Matriz de riesgos Corrupción'!#REF!</f>
        <v>#REF!</v>
      </c>
    </row>
    <row r="479" spans="3:4">
      <c r="C479" s="71" t="e">
        <f>'Matriz de riesgos Corrupción'!#REF!</f>
        <v>#REF!</v>
      </c>
      <c r="D479" s="71" t="e">
        <f>'Matriz de riesgos Corrupción'!#REF!</f>
        <v>#REF!</v>
      </c>
    </row>
    <row r="480" spans="3:4">
      <c r="C480" s="71" t="e">
        <f>'Matriz de riesgos Corrupción'!#REF!</f>
        <v>#REF!</v>
      </c>
      <c r="D480" s="71" t="e">
        <f>'Matriz de riesgos Corrupción'!#REF!</f>
        <v>#REF!</v>
      </c>
    </row>
    <row r="481" spans="3:4">
      <c r="C481" s="71" t="e">
        <f>'Matriz de riesgos Corrupción'!#REF!</f>
        <v>#REF!</v>
      </c>
      <c r="D481" s="71" t="e">
        <f>'Matriz de riesgos Corrupción'!#REF!</f>
        <v>#REF!</v>
      </c>
    </row>
    <row r="482" spans="3:4">
      <c r="C482" s="71" t="e">
        <f>'Matriz de riesgos Corrupción'!#REF!</f>
        <v>#REF!</v>
      </c>
      <c r="D482" s="71" t="e">
        <f>'Matriz de riesgos Corrupción'!#REF!</f>
        <v>#REF!</v>
      </c>
    </row>
    <row r="483" spans="3:4">
      <c r="C483" s="71" t="e">
        <f>'Matriz de riesgos Corrupción'!#REF!</f>
        <v>#REF!</v>
      </c>
      <c r="D483" s="71" t="e">
        <f>'Matriz de riesgos Corrupción'!#REF!</f>
        <v>#REF!</v>
      </c>
    </row>
    <row r="484" spans="3:4">
      <c r="C484" s="71" t="e">
        <f>'Matriz de riesgos Corrupción'!#REF!</f>
        <v>#REF!</v>
      </c>
      <c r="D484" s="71" t="e">
        <f>'Matriz de riesgos Corrupción'!#REF!</f>
        <v>#REF!</v>
      </c>
    </row>
    <row r="485" spans="3:4">
      <c r="C485" s="71" t="e">
        <f>'Matriz de riesgos Corrupción'!#REF!</f>
        <v>#REF!</v>
      </c>
      <c r="D485" s="71" t="e">
        <f>'Matriz de riesgos Corrupción'!#REF!</f>
        <v>#REF!</v>
      </c>
    </row>
    <row r="486" spans="3:4">
      <c r="C486" s="71" t="e">
        <f>'Matriz de riesgos Corrupción'!#REF!</f>
        <v>#REF!</v>
      </c>
      <c r="D486" s="71" t="e">
        <f>'Matriz de riesgos Corrupción'!#REF!</f>
        <v>#REF!</v>
      </c>
    </row>
    <row r="487" spans="3:4">
      <c r="C487" s="71" t="e">
        <f>'Matriz de riesgos Corrupción'!#REF!</f>
        <v>#REF!</v>
      </c>
      <c r="D487" s="71" t="e">
        <f>'Matriz de riesgos Corrupción'!#REF!</f>
        <v>#REF!</v>
      </c>
    </row>
    <row r="488" spans="3:4">
      <c r="C488" s="71" t="e">
        <f>'Matriz de riesgos Corrupción'!#REF!</f>
        <v>#REF!</v>
      </c>
      <c r="D488" s="71" t="e">
        <f>'Matriz de riesgos Corrupción'!#REF!</f>
        <v>#REF!</v>
      </c>
    </row>
    <row r="489" spans="3:4">
      <c r="C489" s="71" t="e">
        <f>'Matriz de riesgos Corrupción'!#REF!</f>
        <v>#REF!</v>
      </c>
      <c r="D489" s="71" t="e">
        <f>'Matriz de riesgos Corrupción'!#REF!</f>
        <v>#REF!</v>
      </c>
    </row>
    <row r="490" spans="3:4">
      <c r="C490" s="71" t="e">
        <f>'Matriz de riesgos Corrupción'!#REF!</f>
        <v>#REF!</v>
      </c>
      <c r="D490" s="71" t="e">
        <f>'Matriz de riesgos Corrupción'!#REF!</f>
        <v>#REF!</v>
      </c>
    </row>
    <row r="491" spans="3:4">
      <c r="C491" s="71" t="e">
        <f>'Matriz de riesgos Corrupción'!#REF!</f>
        <v>#REF!</v>
      </c>
      <c r="D491" s="71" t="e">
        <f>'Matriz de riesgos Corrupción'!#REF!</f>
        <v>#REF!</v>
      </c>
    </row>
    <row r="492" spans="3:4">
      <c r="C492" s="71" t="e">
        <f>'Matriz de riesgos Corrupción'!#REF!</f>
        <v>#REF!</v>
      </c>
      <c r="D492" s="71" t="e">
        <f>'Matriz de riesgos Corrupción'!#REF!</f>
        <v>#REF!</v>
      </c>
    </row>
    <row r="493" spans="3:4">
      <c r="C493" s="71" t="e">
        <f>'Matriz de riesgos Corrupción'!#REF!</f>
        <v>#REF!</v>
      </c>
      <c r="D493" s="71" t="e">
        <f>'Matriz de riesgos Corrupción'!#REF!</f>
        <v>#REF!</v>
      </c>
    </row>
    <row r="494" spans="3:4">
      <c r="C494" s="71" t="e">
        <f>'Matriz de riesgos Corrupción'!#REF!</f>
        <v>#REF!</v>
      </c>
      <c r="D494" s="71" t="e">
        <f>'Matriz de riesgos Corrupción'!#REF!</f>
        <v>#REF!</v>
      </c>
    </row>
    <row r="495" spans="3:4">
      <c r="C495" s="71" t="e">
        <f>'Matriz de riesgos Corrupción'!#REF!</f>
        <v>#REF!</v>
      </c>
      <c r="D495" s="71" t="e">
        <f>'Matriz de riesgos Corrupción'!#REF!</f>
        <v>#REF!</v>
      </c>
    </row>
    <row r="496" spans="3:4">
      <c r="C496" s="71" t="e">
        <f>'Matriz de riesgos Corrupción'!#REF!</f>
        <v>#REF!</v>
      </c>
      <c r="D496" s="71" t="e">
        <f>'Matriz de riesgos Corrupción'!#REF!</f>
        <v>#REF!</v>
      </c>
    </row>
    <row r="497" spans="3:4">
      <c r="C497" s="71" t="e">
        <f>'Matriz de riesgos Corrupción'!#REF!</f>
        <v>#REF!</v>
      </c>
      <c r="D497" s="71" t="e">
        <f>'Matriz de riesgos Corrupción'!#REF!</f>
        <v>#REF!</v>
      </c>
    </row>
    <row r="498" spans="3:4">
      <c r="C498" s="71" t="e">
        <f>'Matriz de riesgos Corrupción'!#REF!</f>
        <v>#REF!</v>
      </c>
      <c r="D498" s="71" t="e">
        <f>'Matriz de riesgos Corrupción'!#REF!</f>
        <v>#REF!</v>
      </c>
    </row>
    <row r="499" spans="3:4">
      <c r="C499" s="71" t="e">
        <f>'Matriz de riesgos Corrupción'!#REF!</f>
        <v>#REF!</v>
      </c>
      <c r="D499" s="71" t="e">
        <f>'Matriz de riesgos Corrupción'!#REF!</f>
        <v>#REF!</v>
      </c>
    </row>
    <row r="500" spans="3:4">
      <c r="C500" s="71" t="e">
        <f>'Matriz de riesgos Corrupción'!#REF!</f>
        <v>#REF!</v>
      </c>
      <c r="D500" s="71" t="e">
        <f>'Matriz de riesgos Corrupción'!#REF!</f>
        <v>#REF!</v>
      </c>
    </row>
    <row r="501" spans="3:4">
      <c r="C501" s="71" t="e">
        <f>'Matriz de riesgos Corrupción'!#REF!</f>
        <v>#REF!</v>
      </c>
      <c r="D501" s="71" t="e">
        <f>'Matriz de riesgos Corrupción'!#REF!</f>
        <v>#REF!</v>
      </c>
    </row>
    <row r="502" spans="3:4">
      <c r="C502" s="71" t="e">
        <f>'Matriz de riesgos Corrupción'!#REF!</f>
        <v>#REF!</v>
      </c>
      <c r="D502" s="71" t="e">
        <f>'Matriz de riesgos Corrupción'!#REF!</f>
        <v>#REF!</v>
      </c>
    </row>
    <row r="503" spans="3:4">
      <c r="C503" s="71" t="e">
        <f>'Matriz de riesgos Corrupción'!#REF!</f>
        <v>#REF!</v>
      </c>
      <c r="D503" s="71" t="e">
        <f>'Matriz de riesgos Corrupción'!#REF!</f>
        <v>#REF!</v>
      </c>
    </row>
    <row r="504" spans="3:4">
      <c r="C504" s="71" t="e">
        <f>'Matriz de riesgos Corrupción'!#REF!</f>
        <v>#REF!</v>
      </c>
      <c r="D504" s="71" t="e">
        <f>'Matriz de riesgos Corrupción'!#REF!</f>
        <v>#REF!</v>
      </c>
    </row>
    <row r="505" spans="3:4">
      <c r="C505" s="71" t="e">
        <f>'Matriz de riesgos Corrupción'!#REF!</f>
        <v>#REF!</v>
      </c>
      <c r="D505" s="71" t="e">
        <f>'Matriz de riesgos Corrupción'!#REF!</f>
        <v>#REF!</v>
      </c>
    </row>
    <row r="506" spans="3:4">
      <c r="C506" s="71" t="e">
        <f>'Matriz de riesgos Corrupción'!#REF!</f>
        <v>#REF!</v>
      </c>
      <c r="D506" s="71" t="e">
        <f>'Matriz de riesgos Corrupción'!#REF!</f>
        <v>#REF!</v>
      </c>
    </row>
    <row r="507" spans="3:4">
      <c r="C507" s="71" t="e">
        <f>'Matriz de riesgos Corrupción'!#REF!</f>
        <v>#REF!</v>
      </c>
      <c r="D507" s="71" t="e">
        <f>'Matriz de riesgos Corrupción'!#REF!</f>
        <v>#REF!</v>
      </c>
    </row>
    <row r="508" spans="3:4">
      <c r="C508" s="71" t="e">
        <f>'Matriz de riesgos Corrupción'!#REF!</f>
        <v>#REF!</v>
      </c>
      <c r="D508" s="71" t="e">
        <f>'Matriz de riesgos Corrupción'!#REF!</f>
        <v>#REF!</v>
      </c>
    </row>
    <row r="509" spans="3:4">
      <c r="C509" s="71" t="e">
        <f>'Matriz de riesgos Corrupción'!#REF!</f>
        <v>#REF!</v>
      </c>
      <c r="D509" s="71" t="e">
        <f>'Matriz de riesgos Corrupción'!#REF!</f>
        <v>#REF!</v>
      </c>
    </row>
    <row r="510" spans="3:4">
      <c r="C510" s="71" t="e">
        <f>'Matriz de riesgos Corrupción'!#REF!</f>
        <v>#REF!</v>
      </c>
      <c r="D510" s="71" t="e">
        <f>'Matriz de riesgos Corrupción'!#REF!</f>
        <v>#REF!</v>
      </c>
    </row>
    <row r="511" spans="3:4">
      <c r="C511" s="71" t="e">
        <f>'Matriz de riesgos Corrupción'!#REF!</f>
        <v>#REF!</v>
      </c>
      <c r="D511" s="71" t="e">
        <f>'Matriz de riesgos Corrupción'!#REF!</f>
        <v>#REF!</v>
      </c>
    </row>
    <row r="512" spans="3:4">
      <c r="C512" s="71" t="e">
        <f>'Matriz de riesgos Corrupción'!#REF!</f>
        <v>#REF!</v>
      </c>
      <c r="D512" s="71" t="e">
        <f>'Matriz de riesgos Corrupción'!#REF!</f>
        <v>#REF!</v>
      </c>
    </row>
    <row r="513" spans="3:4">
      <c r="C513" s="71" t="e">
        <f>'Matriz de riesgos Corrupción'!#REF!</f>
        <v>#REF!</v>
      </c>
      <c r="D513" s="71" t="e">
        <f>'Matriz de riesgos Corrupción'!#REF!</f>
        <v>#REF!</v>
      </c>
    </row>
    <row r="514" spans="3:4">
      <c r="C514" s="71" t="e">
        <f>'Matriz de riesgos Corrupción'!#REF!</f>
        <v>#REF!</v>
      </c>
      <c r="D514" s="71" t="e">
        <f>'Matriz de riesgos Corrupción'!#REF!</f>
        <v>#REF!</v>
      </c>
    </row>
    <row r="515" spans="3:4">
      <c r="C515" s="71" t="e">
        <f>'Matriz de riesgos Corrupción'!#REF!</f>
        <v>#REF!</v>
      </c>
      <c r="D515" s="71" t="e">
        <f>'Matriz de riesgos Corrupción'!#REF!</f>
        <v>#REF!</v>
      </c>
    </row>
    <row r="516" spans="3:4">
      <c r="C516" s="71" t="e">
        <f>'Matriz de riesgos Corrupción'!#REF!</f>
        <v>#REF!</v>
      </c>
      <c r="D516" s="71" t="e">
        <f>'Matriz de riesgos Corrupción'!#REF!</f>
        <v>#REF!</v>
      </c>
    </row>
    <row r="517" spans="3:4">
      <c r="C517" s="71" t="e">
        <f>'Matriz de riesgos Corrupción'!#REF!</f>
        <v>#REF!</v>
      </c>
      <c r="D517" s="71" t="e">
        <f>'Matriz de riesgos Corrupción'!#REF!</f>
        <v>#REF!</v>
      </c>
    </row>
    <row r="518" spans="3:4">
      <c r="C518" s="71" t="e">
        <f>'Matriz de riesgos Corrupción'!#REF!</f>
        <v>#REF!</v>
      </c>
      <c r="D518" s="71" t="e">
        <f>'Matriz de riesgos Corrupción'!#REF!</f>
        <v>#REF!</v>
      </c>
    </row>
    <row r="519" spans="3:4">
      <c r="C519" s="71" t="e">
        <f>'Matriz de riesgos Corrupción'!#REF!</f>
        <v>#REF!</v>
      </c>
      <c r="D519" s="71" t="e">
        <f>'Matriz de riesgos Corrupción'!#REF!</f>
        <v>#REF!</v>
      </c>
    </row>
    <row r="520" spans="3:4">
      <c r="C520" s="71" t="e">
        <f>'Matriz de riesgos Corrupción'!#REF!</f>
        <v>#REF!</v>
      </c>
      <c r="D520" s="71" t="e">
        <f>'Matriz de riesgos Corrupción'!#REF!</f>
        <v>#REF!</v>
      </c>
    </row>
    <row r="521" spans="3:4">
      <c r="C521" s="71" t="e">
        <f>'Matriz de riesgos Corrupción'!#REF!</f>
        <v>#REF!</v>
      </c>
      <c r="D521" s="71" t="e">
        <f>'Matriz de riesgos Corrupción'!#REF!</f>
        <v>#REF!</v>
      </c>
    </row>
    <row r="522" spans="3:4">
      <c r="C522" s="71" t="e">
        <f>'Matriz de riesgos Corrupción'!#REF!</f>
        <v>#REF!</v>
      </c>
      <c r="D522" s="71" t="e">
        <f>'Matriz de riesgos Corrupción'!#REF!</f>
        <v>#REF!</v>
      </c>
    </row>
    <row r="523" spans="3:4">
      <c r="C523" s="71" t="e">
        <f>'Matriz de riesgos Corrupción'!#REF!</f>
        <v>#REF!</v>
      </c>
      <c r="D523" s="71" t="e">
        <f>'Matriz de riesgos Corrupción'!#REF!</f>
        <v>#REF!</v>
      </c>
    </row>
    <row r="524" spans="3:4">
      <c r="C524" s="71" t="e">
        <f>'Matriz de riesgos Corrupción'!#REF!</f>
        <v>#REF!</v>
      </c>
      <c r="D524" s="71" t="e">
        <f>'Matriz de riesgos Corrupción'!#REF!</f>
        <v>#REF!</v>
      </c>
    </row>
    <row r="525" spans="3:4">
      <c r="C525" s="71" t="e">
        <f>'Matriz de riesgos Corrupción'!#REF!</f>
        <v>#REF!</v>
      </c>
      <c r="D525" s="71" t="e">
        <f>'Matriz de riesgos Corrupción'!#REF!</f>
        <v>#REF!</v>
      </c>
    </row>
    <row r="526" spans="3:4">
      <c r="C526" s="71">
        <f>'Matriz de riesgos Corrupción'!P72</f>
        <v>0</v>
      </c>
      <c r="D526" s="71">
        <f>'Matriz de riesgos Corrupción'!Q72</f>
        <v>0</v>
      </c>
    </row>
    <row r="527" spans="3:4">
      <c r="C527" s="71">
        <f>'Matriz de riesgos Corrupción'!P73</f>
        <v>0</v>
      </c>
      <c r="D527" s="71">
        <f>'Matriz de riesgos Corrupción'!Q73</f>
        <v>0</v>
      </c>
    </row>
    <row r="528" spans="3:4">
      <c r="C528" s="71">
        <f>'Matriz de riesgos Corrupción'!P74</f>
        <v>0</v>
      </c>
      <c r="D528" s="71">
        <f>'Matriz de riesgos Corrupción'!Q74</f>
        <v>0</v>
      </c>
    </row>
    <row r="529" spans="3:4">
      <c r="C529" s="71">
        <f>'Matriz de riesgos Corrupción'!P75</f>
        <v>0</v>
      </c>
      <c r="D529" s="71">
        <f>'Matriz de riesgos Corrupción'!Q75</f>
        <v>0</v>
      </c>
    </row>
    <row r="530" spans="3:4">
      <c r="C530" s="71">
        <f>'Matriz de riesgos Corrupción'!P76</f>
        <v>0</v>
      </c>
      <c r="D530" s="71">
        <f>'Matriz de riesgos Corrupción'!Q76</f>
        <v>0</v>
      </c>
    </row>
    <row r="531" spans="3:4">
      <c r="C531" s="71">
        <f>'Matriz de riesgos Corrupción'!P77</f>
        <v>0</v>
      </c>
      <c r="D531" s="71">
        <f>'Matriz de riesgos Corrupción'!Q77</f>
        <v>0</v>
      </c>
    </row>
    <row r="532" spans="3:4">
      <c r="C532" s="71">
        <f>'Matriz de riesgos Corrupción'!P78</f>
        <v>0</v>
      </c>
      <c r="D532" s="71">
        <f>'Matriz de riesgos Corrupción'!Q78</f>
        <v>0</v>
      </c>
    </row>
    <row r="533" spans="3:4">
      <c r="C533" s="71">
        <f>'Matriz de riesgos Corrupción'!P79</f>
        <v>0</v>
      </c>
      <c r="D533" s="71">
        <f>'Matriz de riesgos Corrupción'!Q79</f>
        <v>0</v>
      </c>
    </row>
    <row r="534" spans="3:4">
      <c r="C534" s="71">
        <f>'Matriz de riesgos Corrupción'!P80</f>
        <v>0</v>
      </c>
      <c r="D534" s="71">
        <f>'Matriz de riesgos Corrupción'!Q80</f>
        <v>0</v>
      </c>
    </row>
    <row r="535" spans="3:4">
      <c r="C535" s="71">
        <f>'Matriz de riesgos Corrupción'!P81</f>
        <v>0</v>
      </c>
      <c r="D535" s="71">
        <f>'Matriz de riesgos Corrupción'!Q81</f>
        <v>0</v>
      </c>
    </row>
    <row r="536" spans="3:4">
      <c r="C536" s="71">
        <f>'Matriz de riesgos Corrupción'!P82</f>
        <v>0</v>
      </c>
      <c r="D536" s="71">
        <f>'Matriz de riesgos Corrupción'!Q82</f>
        <v>0</v>
      </c>
    </row>
    <row r="537" spans="3:4">
      <c r="C537" s="71">
        <f>'Matriz de riesgos Corrupción'!P83</f>
        <v>0</v>
      </c>
      <c r="D537" s="71">
        <f>'Matriz de riesgos Corrupción'!Q83</f>
        <v>0</v>
      </c>
    </row>
    <row r="538" spans="3:4">
      <c r="C538" s="71">
        <f>'Matriz de riesgos Corrupción'!P84</f>
        <v>0</v>
      </c>
      <c r="D538" s="71">
        <f>'Matriz de riesgos Corrupción'!Q84</f>
        <v>0</v>
      </c>
    </row>
    <row r="539" spans="3:4">
      <c r="C539" s="71">
        <f>'Matriz de riesgos Corrupción'!P85</f>
        <v>0</v>
      </c>
      <c r="D539" s="71">
        <f>'Matriz de riesgos Corrupción'!Q85</f>
        <v>0</v>
      </c>
    </row>
    <row r="540" spans="3:4">
      <c r="C540" s="71">
        <f>'Matriz de riesgos Corrupción'!P86</f>
        <v>0</v>
      </c>
      <c r="D540" s="71">
        <f>'Matriz de riesgos Corrupción'!Q86</f>
        <v>0</v>
      </c>
    </row>
    <row r="541" spans="3:4">
      <c r="C541" s="71">
        <f>'Matriz de riesgos Corrupción'!P87</f>
        <v>0</v>
      </c>
      <c r="D541" s="71">
        <f>'Matriz de riesgos Corrupción'!Q87</f>
        <v>0</v>
      </c>
    </row>
    <row r="542" spans="3:4">
      <c r="C542" s="71">
        <f>'Matriz de riesgos Corrupción'!P88</f>
        <v>0</v>
      </c>
      <c r="D542" s="71">
        <f>'Matriz de riesgos Corrupción'!Q88</f>
        <v>0</v>
      </c>
    </row>
    <row r="543" spans="3:4">
      <c r="C543" s="71">
        <f>'Matriz de riesgos Corrupción'!P89</f>
        <v>0</v>
      </c>
      <c r="D543" s="71">
        <f>'Matriz de riesgos Corrupción'!Q89</f>
        <v>0</v>
      </c>
    </row>
    <row r="544" spans="3:4">
      <c r="C544" s="71">
        <f>'Matriz de riesgos Corrupción'!P90</f>
        <v>0</v>
      </c>
      <c r="D544" s="71">
        <f>'Matriz de riesgos Corrupción'!Q90</f>
        <v>0</v>
      </c>
    </row>
    <row r="545" spans="3:4">
      <c r="C545" s="71">
        <f>'Matriz de riesgos Corrupción'!P91</f>
        <v>0</v>
      </c>
      <c r="D545" s="71">
        <f>'Matriz de riesgos Corrupción'!Q91</f>
        <v>0</v>
      </c>
    </row>
    <row r="546" spans="3:4">
      <c r="C546" s="71">
        <f>'Matriz de riesgos Corrupción'!P92</f>
        <v>0</v>
      </c>
      <c r="D546" s="71">
        <f>'Matriz de riesgos Corrupción'!Q92</f>
        <v>0</v>
      </c>
    </row>
    <row r="547" spans="3:4">
      <c r="C547" s="71">
        <f>'Matriz de riesgos Corrupción'!P93</f>
        <v>0</v>
      </c>
      <c r="D547" s="71">
        <f>'Matriz de riesgos Corrupción'!Q93</f>
        <v>0</v>
      </c>
    </row>
    <row r="548" spans="3:4">
      <c r="C548" s="71">
        <f>'Matriz de riesgos Corrupción'!P94</f>
        <v>0</v>
      </c>
      <c r="D548" s="71">
        <f>'Matriz de riesgos Corrupción'!Q94</f>
        <v>0</v>
      </c>
    </row>
    <row r="549" spans="3:4">
      <c r="C549" s="71">
        <f>'Matriz de riesgos Corrupción'!P95</f>
        <v>0</v>
      </c>
      <c r="D549" s="71">
        <f>'Matriz de riesgos Corrupción'!Q95</f>
        <v>0</v>
      </c>
    </row>
    <row r="550" spans="3:4">
      <c r="C550" s="71">
        <f>'Matriz de riesgos Corrupción'!P96</f>
        <v>0</v>
      </c>
      <c r="D550" s="71">
        <f>'Matriz de riesgos Corrupción'!Q96</f>
        <v>0</v>
      </c>
    </row>
    <row r="551" spans="3:4">
      <c r="C551" s="71">
        <f>'Matriz de riesgos Corrupción'!P97</f>
        <v>0</v>
      </c>
      <c r="D551" s="71">
        <f>'Matriz de riesgos Corrupción'!Q97</f>
        <v>0</v>
      </c>
    </row>
    <row r="552" spans="3:4">
      <c r="C552" s="71">
        <f>'Matriz de riesgos Corrupción'!P98</f>
        <v>0</v>
      </c>
      <c r="D552" s="71">
        <f>'Matriz de riesgos Corrupción'!Q98</f>
        <v>0</v>
      </c>
    </row>
    <row r="553" spans="3:4">
      <c r="C553" s="71">
        <f>'Matriz de riesgos Corrupción'!P99</f>
        <v>0</v>
      </c>
      <c r="D553" s="71">
        <f>'Matriz de riesgos Corrupción'!Q99</f>
        <v>0</v>
      </c>
    </row>
    <row r="554" spans="3:4">
      <c r="C554" s="71">
        <f>'Matriz de riesgos Corrupción'!P100</f>
        <v>0</v>
      </c>
      <c r="D554" s="71">
        <f>'Matriz de riesgos Corrupción'!Q100</f>
        <v>0</v>
      </c>
    </row>
    <row r="555" spans="3:4">
      <c r="C555" s="71">
        <f>'Matriz de riesgos Corrupción'!P101</f>
        <v>0</v>
      </c>
      <c r="D555" s="71">
        <f>'Matriz de riesgos Corrupción'!Q101</f>
        <v>0</v>
      </c>
    </row>
    <row r="556" spans="3:4">
      <c r="C556" s="71">
        <f>'Matriz de riesgos Corrupción'!P102</f>
        <v>0</v>
      </c>
      <c r="D556" s="71">
        <f>'Matriz de riesgos Corrupción'!Q102</f>
        <v>0</v>
      </c>
    </row>
    <row r="557" spans="3:4">
      <c r="C557" s="71">
        <f>'Matriz de riesgos Corrupción'!P103</f>
        <v>0</v>
      </c>
      <c r="D557" s="71">
        <f>'Matriz de riesgos Corrupción'!Q103</f>
        <v>0</v>
      </c>
    </row>
    <row r="558" spans="3:4">
      <c r="C558" s="71">
        <f>'Matriz de riesgos Corrupción'!P104</f>
        <v>0</v>
      </c>
      <c r="D558" s="71">
        <f>'Matriz de riesgos Corrupción'!Q104</f>
        <v>0</v>
      </c>
    </row>
    <row r="559" spans="3:4">
      <c r="C559" s="71">
        <f>'Matriz de riesgos Corrupción'!P105</f>
        <v>0</v>
      </c>
      <c r="D559" s="71">
        <f>'Matriz de riesgos Corrupción'!Q105</f>
        <v>0</v>
      </c>
    </row>
    <row r="560" spans="3:4">
      <c r="C560" s="71">
        <f>'Matriz de riesgos Corrupción'!P106</f>
        <v>0</v>
      </c>
      <c r="D560" s="71">
        <f>'Matriz de riesgos Corrupción'!Q106</f>
        <v>0</v>
      </c>
    </row>
    <row r="561" spans="3:4">
      <c r="C561" s="71">
        <f>'Matriz de riesgos Corrupción'!P107</f>
        <v>0</v>
      </c>
      <c r="D561" s="71">
        <f>'Matriz de riesgos Corrupción'!Q107</f>
        <v>0</v>
      </c>
    </row>
    <row r="562" spans="3:4">
      <c r="C562" s="71">
        <f>'Matriz de riesgos Corrupción'!P108</f>
        <v>0</v>
      </c>
      <c r="D562" s="71">
        <f>'Matriz de riesgos Corrupción'!Q108</f>
        <v>0</v>
      </c>
    </row>
    <row r="563" spans="3:4">
      <c r="C563" s="71">
        <f>'Matriz de riesgos Corrupción'!P109</f>
        <v>0</v>
      </c>
      <c r="D563" s="71">
        <f>'Matriz de riesgos Corrupción'!Q109</f>
        <v>0</v>
      </c>
    </row>
    <row r="564" spans="3:4">
      <c r="C564" s="71">
        <f>'Matriz de riesgos Corrupción'!P110</f>
        <v>0</v>
      </c>
      <c r="D564" s="71">
        <f>'Matriz de riesgos Corrupción'!Q110</f>
        <v>0</v>
      </c>
    </row>
    <row r="565" spans="3:4">
      <c r="C565" s="71">
        <f>'Matriz de riesgos Corrupción'!P111</f>
        <v>0</v>
      </c>
      <c r="D565" s="71">
        <f>'Matriz de riesgos Corrupción'!Q111</f>
        <v>0</v>
      </c>
    </row>
    <row r="566" spans="3:4">
      <c r="C566" s="71">
        <f>'Matriz de riesgos Corrupción'!P112</f>
        <v>0</v>
      </c>
      <c r="D566" s="71">
        <f>'Matriz de riesgos Corrupción'!Q112</f>
        <v>0</v>
      </c>
    </row>
    <row r="567" spans="3:4">
      <c r="C567" s="71">
        <f>'Matriz de riesgos Corrupción'!P113</f>
        <v>0</v>
      </c>
      <c r="D567" s="71">
        <f>'Matriz de riesgos Corrupción'!Q113</f>
        <v>0</v>
      </c>
    </row>
    <row r="568" spans="3:4">
      <c r="C568" s="71">
        <f>'Matriz de riesgos Corrupción'!P114</f>
        <v>0</v>
      </c>
      <c r="D568" s="71">
        <f>'Matriz de riesgos Corrupción'!Q114</f>
        <v>0</v>
      </c>
    </row>
    <row r="569" spans="3:4">
      <c r="C569" s="71">
        <f>'Matriz de riesgos Corrupción'!P115</f>
        <v>0</v>
      </c>
      <c r="D569" s="71">
        <f>'Matriz de riesgos Corrupción'!Q115</f>
        <v>0</v>
      </c>
    </row>
    <row r="570" spans="3:4">
      <c r="C570" s="71">
        <f>'Matriz de riesgos Corrupción'!P116</f>
        <v>0</v>
      </c>
      <c r="D570" s="71">
        <f>'Matriz de riesgos Corrupción'!Q116</f>
        <v>0</v>
      </c>
    </row>
    <row r="571" spans="3:4">
      <c r="C571" s="71">
        <f>'Matriz de riesgos Corrupción'!P117</f>
        <v>0</v>
      </c>
      <c r="D571" s="71">
        <f>'Matriz de riesgos Corrupción'!Q117</f>
        <v>0</v>
      </c>
    </row>
    <row r="572" spans="3:4">
      <c r="C572" s="71">
        <f>'Matriz de riesgos Corrupción'!P118</f>
        <v>0</v>
      </c>
      <c r="D572" s="71">
        <f>'Matriz de riesgos Corrupción'!Q118</f>
        <v>0</v>
      </c>
    </row>
    <row r="573" spans="3:4">
      <c r="C573" s="71">
        <f>'Matriz de riesgos Corrupción'!P119</f>
        <v>0</v>
      </c>
      <c r="D573" s="71">
        <f>'Matriz de riesgos Corrupción'!Q119</f>
        <v>0</v>
      </c>
    </row>
    <row r="574" spans="3:4">
      <c r="C574" s="71">
        <f>'Matriz de riesgos Corrupción'!P120</f>
        <v>0</v>
      </c>
      <c r="D574" s="71">
        <f>'Matriz de riesgos Corrupción'!Q120</f>
        <v>0</v>
      </c>
    </row>
    <row r="575" spans="3:4">
      <c r="C575" s="71">
        <f>'Matriz de riesgos Corrupción'!P121</f>
        <v>0</v>
      </c>
      <c r="D575" s="71">
        <f>'Matriz de riesgos Corrupción'!Q121</f>
        <v>0</v>
      </c>
    </row>
    <row r="576" spans="3:4">
      <c r="C576" s="71">
        <f>'Matriz de riesgos Corrupción'!P122</f>
        <v>0</v>
      </c>
      <c r="D576" s="71">
        <f>'Matriz de riesgos Corrupción'!Q122</f>
        <v>0</v>
      </c>
    </row>
    <row r="577" spans="3:4">
      <c r="C577" s="71">
        <f>'Matriz de riesgos Corrupción'!P123</f>
        <v>0</v>
      </c>
      <c r="D577" s="71">
        <f>'Matriz de riesgos Corrupción'!Q123</f>
        <v>0</v>
      </c>
    </row>
    <row r="578" spans="3:4">
      <c r="C578" s="71">
        <f>'Matriz de riesgos Corrupción'!P124</f>
        <v>0</v>
      </c>
      <c r="D578" s="71">
        <f>'Matriz de riesgos Corrupción'!Q124</f>
        <v>0</v>
      </c>
    </row>
    <row r="579" spans="3:4">
      <c r="C579" s="71">
        <f>'Matriz de riesgos Corrupción'!P125</f>
        <v>0</v>
      </c>
      <c r="D579" s="71">
        <f>'Matriz de riesgos Corrupción'!Q125</f>
        <v>0</v>
      </c>
    </row>
    <row r="580" spans="3:4">
      <c r="C580" s="71">
        <f>'Matriz de riesgos Corrupción'!P126</f>
        <v>0</v>
      </c>
      <c r="D580" s="71">
        <f>'Matriz de riesgos Corrupción'!Q126</f>
        <v>0</v>
      </c>
    </row>
    <row r="581" spans="3:4">
      <c r="C581" s="71">
        <f>'Matriz de riesgos Corrupción'!P127</f>
        <v>0</v>
      </c>
      <c r="D581" s="71">
        <f>'Matriz de riesgos Corrupción'!Q127</f>
        <v>0</v>
      </c>
    </row>
    <row r="582" spans="3:4">
      <c r="C582" s="71">
        <f>'Matriz de riesgos Corrupción'!P128</f>
        <v>0</v>
      </c>
      <c r="D582" s="71">
        <f>'Matriz de riesgos Corrupción'!Q128</f>
        <v>0</v>
      </c>
    </row>
    <row r="583" spans="3:4">
      <c r="C583" s="71">
        <f>'Matriz de riesgos Corrupción'!P129</f>
        <v>0</v>
      </c>
      <c r="D583" s="71">
        <f>'Matriz de riesgos Corrupción'!Q129</f>
        <v>0</v>
      </c>
    </row>
    <row r="584" spans="3:4">
      <c r="C584" s="71">
        <f>'Matriz de riesgos Corrupción'!P130</f>
        <v>0</v>
      </c>
      <c r="D584" s="71">
        <f>'Matriz de riesgos Corrupción'!Q130</f>
        <v>0</v>
      </c>
    </row>
    <row r="585" spans="3:4">
      <c r="C585" s="71">
        <f>'Matriz de riesgos Corrupción'!P131</f>
        <v>0</v>
      </c>
      <c r="D585" s="71">
        <f>'Matriz de riesgos Corrupción'!Q131</f>
        <v>0</v>
      </c>
    </row>
    <row r="586" spans="3:4">
      <c r="C586" s="71">
        <f>'Matriz de riesgos Corrupción'!P132</f>
        <v>0</v>
      </c>
      <c r="D586" s="71">
        <f>'Matriz de riesgos Corrupción'!Q132</f>
        <v>0</v>
      </c>
    </row>
    <row r="587" spans="3:4">
      <c r="C587" s="71">
        <f>'Matriz de riesgos Corrupción'!P133</f>
        <v>0</v>
      </c>
      <c r="D587" s="71">
        <f>'Matriz de riesgos Corrupción'!Q133</f>
        <v>0</v>
      </c>
    </row>
    <row r="588" spans="3:4">
      <c r="C588" s="71">
        <f>'Matriz de riesgos Corrupción'!P134</f>
        <v>0</v>
      </c>
      <c r="D588" s="71">
        <f>'Matriz de riesgos Corrupción'!Q134</f>
        <v>0</v>
      </c>
    </row>
    <row r="589" spans="3:4">
      <c r="C589" s="71">
        <f>'Matriz de riesgos Corrupción'!P135</f>
        <v>0</v>
      </c>
      <c r="D589" s="71">
        <f>'Matriz de riesgos Corrupción'!Q135</f>
        <v>0</v>
      </c>
    </row>
    <row r="590" spans="3:4">
      <c r="C590" s="71">
        <f>'Matriz de riesgos Corrupción'!P136</f>
        <v>0</v>
      </c>
      <c r="D590" s="71">
        <f>'Matriz de riesgos Corrupción'!Q136</f>
        <v>0</v>
      </c>
    </row>
    <row r="591" spans="3:4">
      <c r="C591" s="71">
        <f>'Matriz de riesgos Corrupción'!P137</f>
        <v>0</v>
      </c>
      <c r="D591" s="71">
        <f>'Matriz de riesgos Corrupción'!Q137</f>
        <v>0</v>
      </c>
    </row>
    <row r="592" spans="3:4">
      <c r="C592" s="71">
        <f>'Matriz de riesgos Corrupción'!P138</f>
        <v>0</v>
      </c>
      <c r="D592" s="71">
        <f>'Matriz de riesgos Corrupción'!Q138</f>
        <v>0</v>
      </c>
    </row>
    <row r="593" spans="3:4">
      <c r="C593" s="71">
        <f>'Matriz de riesgos Corrupción'!P139</f>
        <v>0</v>
      </c>
      <c r="D593" s="71">
        <f>'Matriz de riesgos Corrupción'!Q139</f>
        <v>0</v>
      </c>
    </row>
    <row r="594" spans="3:4">
      <c r="C594" s="71">
        <f>'Matriz de riesgos Corrupción'!P140</f>
        <v>0</v>
      </c>
      <c r="D594" s="71">
        <f>'Matriz de riesgos Corrupción'!Q140</f>
        <v>0</v>
      </c>
    </row>
    <row r="595" spans="3:4">
      <c r="C595" s="71">
        <f>'Matriz de riesgos Corrupción'!P141</f>
        <v>0</v>
      </c>
      <c r="D595" s="71">
        <f>'Matriz de riesgos Corrupción'!Q141</f>
        <v>0</v>
      </c>
    </row>
    <row r="596" spans="3:4">
      <c r="C596" s="71">
        <f>'Matriz de riesgos Corrupción'!P142</f>
        <v>0</v>
      </c>
      <c r="D596" s="71">
        <f>'Matriz de riesgos Corrupción'!Q142</f>
        <v>0</v>
      </c>
    </row>
    <row r="597" spans="3:4">
      <c r="C597" s="71">
        <f>'Matriz de riesgos Corrupción'!P143</f>
        <v>0</v>
      </c>
      <c r="D597" s="71">
        <f>'Matriz de riesgos Corrupción'!Q143</f>
        <v>0</v>
      </c>
    </row>
    <row r="598" spans="3:4">
      <c r="C598" s="71">
        <f>'Matriz de riesgos Corrupción'!P144</f>
        <v>0</v>
      </c>
      <c r="D598" s="71">
        <f>'Matriz de riesgos Corrupción'!Q144</f>
        <v>0</v>
      </c>
    </row>
    <row r="599" spans="3:4">
      <c r="C599" s="71">
        <f>'Matriz de riesgos Corrupción'!P145</f>
        <v>0</v>
      </c>
      <c r="D599" s="71">
        <f>'Matriz de riesgos Corrupción'!Q145</f>
        <v>0</v>
      </c>
    </row>
    <row r="600" spans="3:4">
      <c r="C600" s="71">
        <f>'Matriz de riesgos Corrupción'!P146</f>
        <v>0</v>
      </c>
      <c r="D600" s="71">
        <f>'Matriz de riesgos Corrupción'!Q146</f>
        <v>0</v>
      </c>
    </row>
    <row r="601" spans="3:4">
      <c r="C601" s="71">
        <f>'Matriz de riesgos Corrupción'!P147</f>
        <v>0</v>
      </c>
      <c r="D601" s="71">
        <f>'Matriz de riesgos Corrupción'!Q147</f>
        <v>0</v>
      </c>
    </row>
    <row r="602" spans="3:4">
      <c r="C602" s="71">
        <f>'Matriz de riesgos Corrupción'!P148</f>
        <v>0</v>
      </c>
      <c r="D602" s="71">
        <f>'Matriz de riesgos Corrupción'!Q148</f>
        <v>0</v>
      </c>
    </row>
    <row r="603" spans="3:4">
      <c r="C603" s="71">
        <f>'Matriz de riesgos Corrupción'!P149</f>
        <v>0</v>
      </c>
      <c r="D603" s="71">
        <f>'Matriz de riesgos Corrupción'!Q149</f>
        <v>0</v>
      </c>
    </row>
    <row r="604" spans="3:4">
      <c r="C604" s="71">
        <f>'Matriz de riesgos Corrupción'!P150</f>
        <v>0</v>
      </c>
      <c r="D604" s="71">
        <f>'Matriz de riesgos Corrupción'!Q150</f>
        <v>0</v>
      </c>
    </row>
    <row r="605" spans="3:4">
      <c r="C605" s="71">
        <f>'Matriz de riesgos Corrupción'!P151</f>
        <v>0</v>
      </c>
      <c r="D605" s="71">
        <f>'Matriz de riesgos Corrupción'!Q151</f>
        <v>0</v>
      </c>
    </row>
    <row r="606" spans="3:4">
      <c r="C606" s="71">
        <f>'Matriz de riesgos Corrupción'!P152</f>
        <v>0</v>
      </c>
      <c r="D606" s="71">
        <f>'Matriz de riesgos Corrupción'!Q152</f>
        <v>0</v>
      </c>
    </row>
    <row r="607" spans="3:4">
      <c r="C607" s="71">
        <f>'Matriz de riesgos Corrupción'!P153</f>
        <v>0</v>
      </c>
      <c r="D607" s="71">
        <f>'Matriz de riesgos Corrupción'!Q153</f>
        <v>0</v>
      </c>
    </row>
    <row r="608" spans="3:4">
      <c r="C608" s="71">
        <f>'Matriz de riesgos Corrupción'!P154</f>
        <v>0</v>
      </c>
      <c r="D608" s="71">
        <f>'Matriz de riesgos Corrupción'!Q154</f>
        <v>0</v>
      </c>
    </row>
    <row r="609" spans="3:4">
      <c r="C609" s="71">
        <f>'Matriz de riesgos Corrupción'!P155</f>
        <v>0</v>
      </c>
      <c r="D609" s="71">
        <f>'Matriz de riesgos Corrupción'!Q155</f>
        <v>0</v>
      </c>
    </row>
    <row r="610" spans="3:4">
      <c r="C610" s="71">
        <f>'Matriz de riesgos Corrupción'!P156</f>
        <v>0</v>
      </c>
      <c r="D610" s="71">
        <f>'Matriz de riesgos Corrupción'!Q156</f>
        <v>0</v>
      </c>
    </row>
    <row r="611" spans="3:4">
      <c r="C611" s="71">
        <f>'Matriz de riesgos Corrupción'!P157</f>
        <v>0</v>
      </c>
      <c r="D611" s="71">
        <f>'Matriz de riesgos Corrupción'!Q157</f>
        <v>0</v>
      </c>
    </row>
    <row r="612" spans="3:4">
      <c r="C612" s="71">
        <f>'Matriz de riesgos Corrupción'!P158</f>
        <v>0</v>
      </c>
      <c r="D612" s="71">
        <f>'Matriz de riesgos Corrupción'!Q158</f>
        <v>0</v>
      </c>
    </row>
    <row r="613" spans="3:4">
      <c r="C613" s="71">
        <f>'Matriz de riesgos Corrupción'!P159</f>
        <v>0</v>
      </c>
      <c r="D613" s="71">
        <f>'Matriz de riesgos Corrupción'!Q159</f>
        <v>0</v>
      </c>
    </row>
    <row r="614" spans="3:4">
      <c r="C614" s="71">
        <f>'Matriz de riesgos Corrupción'!P160</f>
        <v>0</v>
      </c>
      <c r="D614" s="71">
        <f>'Matriz de riesgos Corrupción'!Q160</f>
        <v>0</v>
      </c>
    </row>
    <row r="615" spans="3:4">
      <c r="C615" s="71">
        <f>'Matriz de riesgos Corrupción'!P161</f>
        <v>0</v>
      </c>
      <c r="D615" s="71">
        <f>'Matriz de riesgos Corrupción'!Q161</f>
        <v>0</v>
      </c>
    </row>
    <row r="616" spans="3:4">
      <c r="C616" s="71">
        <f>'Matriz de riesgos Corrupción'!P162</f>
        <v>0</v>
      </c>
      <c r="D616" s="71">
        <f>'Matriz de riesgos Corrupción'!Q162</f>
        <v>0</v>
      </c>
    </row>
    <row r="617" spans="3:4">
      <c r="C617" s="71">
        <f>'Matriz de riesgos Corrupción'!P163</f>
        <v>0</v>
      </c>
      <c r="D617" s="71">
        <f>'Matriz de riesgos Corrupción'!Q163</f>
        <v>0</v>
      </c>
    </row>
    <row r="618" spans="3:4">
      <c r="C618" s="71">
        <f>'Matriz de riesgos Corrupción'!P164</f>
        <v>0</v>
      </c>
      <c r="D618" s="71">
        <f>'Matriz de riesgos Corrupción'!Q164</f>
        <v>0</v>
      </c>
    </row>
    <row r="619" spans="3:4">
      <c r="C619" s="71">
        <f>'Matriz de riesgos Corrupción'!P165</f>
        <v>0</v>
      </c>
      <c r="D619" s="71">
        <f>'Matriz de riesgos Corrupción'!Q165</f>
        <v>0</v>
      </c>
    </row>
    <row r="620" spans="3:4">
      <c r="C620" s="71">
        <f>'Matriz de riesgos Corrupción'!P166</f>
        <v>0</v>
      </c>
      <c r="D620" s="71">
        <f>'Matriz de riesgos Corrupción'!Q166</f>
        <v>0</v>
      </c>
    </row>
    <row r="621" spans="3:4">
      <c r="C621" s="71">
        <f>'Matriz de riesgos Corrupción'!P167</f>
        <v>0</v>
      </c>
      <c r="D621" s="71">
        <f>'Matriz de riesgos Corrupción'!Q167</f>
        <v>0</v>
      </c>
    </row>
    <row r="622" spans="3:4">
      <c r="C622" s="71">
        <f>'Matriz de riesgos Corrupción'!P168</f>
        <v>0</v>
      </c>
      <c r="D622" s="71">
        <f>'Matriz de riesgos Corrupción'!Q168</f>
        <v>0</v>
      </c>
    </row>
    <row r="623" spans="3:4">
      <c r="C623" s="71">
        <f>'Matriz de riesgos Corrupción'!P169</f>
        <v>0</v>
      </c>
      <c r="D623" s="71">
        <f>'Matriz de riesgos Corrupción'!Q169</f>
        <v>0</v>
      </c>
    </row>
    <row r="624" spans="3:4">
      <c r="C624" s="71">
        <f>'Matriz de riesgos Corrupción'!P170</f>
        <v>0</v>
      </c>
      <c r="D624" s="71">
        <f>'Matriz de riesgos Corrupción'!Q170</f>
        <v>0</v>
      </c>
    </row>
    <row r="625" spans="3:4">
      <c r="C625" s="71">
        <f>'Matriz de riesgos Corrupción'!P171</f>
        <v>0</v>
      </c>
      <c r="D625" s="71">
        <f>'Matriz de riesgos Corrupción'!Q171</f>
        <v>0</v>
      </c>
    </row>
    <row r="626" spans="3:4">
      <c r="C626" s="71">
        <f>'Matriz de riesgos Corrupción'!P172</f>
        <v>0</v>
      </c>
      <c r="D626" s="71">
        <f>'Matriz de riesgos Corrupción'!Q172</f>
        <v>0</v>
      </c>
    </row>
    <row r="627" spans="3:4">
      <c r="C627" s="71">
        <f>'Matriz de riesgos Corrupción'!P173</f>
        <v>0</v>
      </c>
      <c r="D627" s="71">
        <f>'Matriz de riesgos Corrupción'!Q173</f>
        <v>0</v>
      </c>
    </row>
    <row r="628" spans="3:4">
      <c r="C628" s="71">
        <f>'Matriz de riesgos Corrupción'!P174</f>
        <v>0</v>
      </c>
      <c r="D628" s="71">
        <f>'Matriz de riesgos Corrupción'!Q174</f>
        <v>0</v>
      </c>
    </row>
    <row r="629" spans="3:4">
      <c r="C629" s="71">
        <f>'Matriz de riesgos Corrupción'!P175</f>
        <v>0</v>
      </c>
      <c r="D629" s="71">
        <f>'Matriz de riesgos Corrupción'!Q175</f>
        <v>0</v>
      </c>
    </row>
    <row r="630" spans="3:4">
      <c r="C630" s="71">
        <f>'Matriz de riesgos Corrupción'!P176</f>
        <v>0</v>
      </c>
      <c r="D630" s="71">
        <f>'Matriz de riesgos Corrupción'!Q176</f>
        <v>0</v>
      </c>
    </row>
    <row r="631" spans="3:4">
      <c r="C631" s="71">
        <f>'Matriz de riesgos Corrupción'!P177</f>
        <v>0</v>
      </c>
      <c r="D631" s="71">
        <f>'Matriz de riesgos Corrupción'!Q177</f>
        <v>0</v>
      </c>
    </row>
    <row r="632" spans="3:4">
      <c r="C632" s="71">
        <f>'Matriz de riesgos Corrupción'!P178</f>
        <v>0</v>
      </c>
      <c r="D632" s="71">
        <f>'Matriz de riesgos Corrupción'!Q178</f>
        <v>0</v>
      </c>
    </row>
    <row r="633" spans="3:4">
      <c r="C633" s="71">
        <f>'Matriz de riesgos Corrupción'!P179</f>
        <v>0</v>
      </c>
      <c r="D633" s="71">
        <f>'Matriz de riesgos Corrupción'!Q179</f>
        <v>0</v>
      </c>
    </row>
    <row r="634" spans="3:4">
      <c r="C634" s="71">
        <f>'Matriz de riesgos Corrupción'!P180</f>
        <v>0</v>
      </c>
      <c r="D634" s="71">
        <f>'Matriz de riesgos Corrupción'!Q180</f>
        <v>0</v>
      </c>
    </row>
    <row r="635" spans="3:4">
      <c r="C635" s="71">
        <f>'Matriz de riesgos Corrupción'!P181</f>
        <v>0</v>
      </c>
      <c r="D635" s="71">
        <f>'Matriz de riesgos Corrupción'!Q181</f>
        <v>0</v>
      </c>
    </row>
    <row r="636" spans="3:4">
      <c r="C636" s="71">
        <f>'Matriz de riesgos Corrupción'!P182</f>
        <v>0</v>
      </c>
      <c r="D636" s="71">
        <f>'Matriz de riesgos Corrupción'!Q182</f>
        <v>0</v>
      </c>
    </row>
    <row r="637" spans="3:4">
      <c r="C637" s="71">
        <f>'Matriz de riesgos Corrupción'!P183</f>
        <v>0</v>
      </c>
      <c r="D637" s="71">
        <f>'Matriz de riesgos Corrupción'!Q183</f>
        <v>0</v>
      </c>
    </row>
    <row r="638" spans="3:4">
      <c r="C638" s="71">
        <f>'Matriz de riesgos Corrupción'!P184</f>
        <v>0</v>
      </c>
      <c r="D638" s="71">
        <f>'Matriz de riesgos Corrupción'!Q184</f>
        <v>0</v>
      </c>
    </row>
    <row r="639" spans="3:4">
      <c r="C639" s="71">
        <f>'Matriz de riesgos Corrupción'!P185</f>
        <v>0</v>
      </c>
      <c r="D639" s="71">
        <f>'Matriz de riesgos Corrupción'!Q185</f>
        <v>0</v>
      </c>
    </row>
    <row r="640" spans="3:4">
      <c r="C640" s="71">
        <f>'Matriz de riesgos Corrupción'!P186</f>
        <v>0</v>
      </c>
      <c r="D640" s="71">
        <f>'Matriz de riesgos Corrupción'!Q186</f>
        <v>0</v>
      </c>
    </row>
    <row r="641" spans="3:4">
      <c r="C641" s="71">
        <f>'Matriz de riesgos Corrupción'!P187</f>
        <v>0</v>
      </c>
      <c r="D641" s="71">
        <f>'Matriz de riesgos Corrupción'!Q187</f>
        <v>0</v>
      </c>
    </row>
    <row r="642" spans="3:4">
      <c r="C642" s="71">
        <f>'Matriz de riesgos Corrupción'!P188</f>
        <v>0</v>
      </c>
      <c r="D642" s="71">
        <f>'Matriz de riesgos Corrupción'!Q188</f>
        <v>0</v>
      </c>
    </row>
    <row r="643" spans="3:4">
      <c r="C643" s="71">
        <f>'Matriz de riesgos Corrupción'!P189</f>
        <v>0</v>
      </c>
      <c r="D643" s="71">
        <f>'Matriz de riesgos Corrupción'!Q189</f>
        <v>0</v>
      </c>
    </row>
    <row r="644" spans="3:4">
      <c r="C644" s="71">
        <f>'Matriz de riesgos Corrupción'!P190</f>
        <v>0</v>
      </c>
      <c r="D644" s="71">
        <f>'Matriz de riesgos Corrupción'!Q190</f>
        <v>0</v>
      </c>
    </row>
    <row r="645" spans="3:4">
      <c r="C645" s="71">
        <f>'Matriz de riesgos Corrupción'!P191</f>
        <v>0</v>
      </c>
      <c r="D645" s="71">
        <f>'Matriz de riesgos Corrupción'!Q191</f>
        <v>0</v>
      </c>
    </row>
    <row r="646" spans="3:4">
      <c r="C646" s="71">
        <f>'Matriz de riesgos Corrupción'!P192</f>
        <v>0</v>
      </c>
      <c r="D646" s="71">
        <f>'Matriz de riesgos Corrupción'!Q192</f>
        <v>0</v>
      </c>
    </row>
    <row r="647" spans="3:4">
      <c r="C647" s="71">
        <f>'Matriz de riesgos Corrupción'!P193</f>
        <v>0</v>
      </c>
      <c r="D647" s="71">
        <f>'Matriz de riesgos Corrupción'!Q193</f>
        <v>0</v>
      </c>
    </row>
    <row r="648" spans="3:4">
      <c r="C648" s="71">
        <f>'Matriz de riesgos Corrupción'!P194</f>
        <v>0</v>
      </c>
      <c r="D648" s="71">
        <f>'Matriz de riesgos Corrupción'!Q194</f>
        <v>0</v>
      </c>
    </row>
    <row r="649" spans="3:4">
      <c r="C649" s="71">
        <f>'Matriz de riesgos Corrupción'!P195</f>
        <v>0</v>
      </c>
      <c r="D649" s="71">
        <f>'Matriz de riesgos Corrupción'!Q195</f>
        <v>0</v>
      </c>
    </row>
    <row r="650" spans="3:4">
      <c r="C650" s="71">
        <f>'Matriz de riesgos Corrupción'!P196</f>
        <v>0</v>
      </c>
      <c r="D650" s="71">
        <f>'Matriz de riesgos Corrupción'!Q196</f>
        <v>0</v>
      </c>
    </row>
    <row r="651" spans="3:4">
      <c r="C651" s="71">
        <f>'Matriz de riesgos Corrupción'!P197</f>
        <v>0</v>
      </c>
      <c r="D651" s="71">
        <f>'Matriz de riesgos Corrupción'!Q197</f>
        <v>0</v>
      </c>
    </row>
    <row r="652" spans="3:4">
      <c r="C652" s="71">
        <f>'Matriz de riesgos Corrupción'!P198</f>
        <v>0</v>
      </c>
      <c r="D652" s="71">
        <f>'Matriz de riesgos Corrupción'!Q198</f>
        <v>0</v>
      </c>
    </row>
    <row r="653" spans="3:4">
      <c r="C653" s="71">
        <f>'Matriz de riesgos Corrupción'!P199</f>
        <v>0</v>
      </c>
      <c r="D653" s="71">
        <f>'Matriz de riesgos Corrupción'!Q199</f>
        <v>0</v>
      </c>
    </row>
    <row r="654" spans="3:4">
      <c r="C654" s="71">
        <f>'Matriz de riesgos Corrupción'!P200</f>
        <v>0</v>
      </c>
      <c r="D654" s="71">
        <f>'Matriz de riesgos Corrupción'!Q200</f>
        <v>0</v>
      </c>
    </row>
    <row r="655" spans="3:4">
      <c r="C655" s="71">
        <f>'Matriz de riesgos Corrupción'!P201</f>
        <v>0</v>
      </c>
      <c r="D655" s="71">
        <f>'Matriz de riesgos Corrupción'!Q201</f>
        <v>0</v>
      </c>
    </row>
    <row r="656" spans="3:4">
      <c r="C656" s="71">
        <f>'Matriz de riesgos Corrupción'!P202</f>
        <v>0</v>
      </c>
      <c r="D656" s="71">
        <f>'Matriz de riesgos Corrupción'!Q202</f>
        <v>0</v>
      </c>
    </row>
    <row r="657" spans="3:4">
      <c r="C657" s="71">
        <f>'Matriz de riesgos Corrupción'!P203</f>
        <v>0</v>
      </c>
      <c r="D657" s="71">
        <f>'Matriz de riesgos Corrupción'!Q203</f>
        <v>0</v>
      </c>
    </row>
    <row r="658" spans="3:4">
      <c r="C658" s="71">
        <f>'Matriz de riesgos Corrupción'!P204</f>
        <v>0</v>
      </c>
      <c r="D658" s="71">
        <f>'Matriz de riesgos Corrupción'!Q204</f>
        <v>0</v>
      </c>
    </row>
    <row r="659" spans="3:4">
      <c r="C659" s="71">
        <f>'Matriz de riesgos Corrupción'!P205</f>
        <v>0</v>
      </c>
      <c r="D659" s="71">
        <f>'Matriz de riesgos Corrupción'!Q205</f>
        <v>0</v>
      </c>
    </row>
    <row r="660" spans="3:4">
      <c r="C660" s="71">
        <f>'Matriz de riesgos Corrupción'!P206</f>
        <v>0</v>
      </c>
      <c r="D660" s="71">
        <f>'Matriz de riesgos Corrupción'!Q206</f>
        <v>0</v>
      </c>
    </row>
    <row r="661" spans="3:4">
      <c r="C661" s="71">
        <f>'Matriz de riesgos Corrupción'!P207</f>
        <v>0</v>
      </c>
      <c r="D661" s="71">
        <f>'Matriz de riesgos Corrupción'!Q207</f>
        <v>0</v>
      </c>
    </row>
    <row r="662" spans="3:4">
      <c r="C662" s="71">
        <f>'Matriz de riesgos Corrupción'!P208</f>
        <v>0</v>
      </c>
      <c r="D662" s="71">
        <f>'Matriz de riesgos Corrupción'!Q208</f>
        <v>0</v>
      </c>
    </row>
    <row r="663" spans="3:4">
      <c r="C663" s="71">
        <f>'Matriz de riesgos Corrupción'!P209</f>
        <v>0</v>
      </c>
      <c r="D663" s="71">
        <f>'Matriz de riesgos Corrupción'!Q209</f>
        <v>0</v>
      </c>
    </row>
    <row r="664" spans="3:4">
      <c r="C664" s="71">
        <f>'Matriz de riesgos Corrupción'!P210</f>
        <v>0</v>
      </c>
      <c r="D664" s="71">
        <f>'Matriz de riesgos Corrupción'!Q210</f>
        <v>0</v>
      </c>
    </row>
    <row r="665" spans="3:4">
      <c r="C665" s="71">
        <f>'Matriz de riesgos Corrupción'!P211</f>
        <v>0</v>
      </c>
      <c r="D665" s="71">
        <f>'Matriz de riesgos Corrupción'!Q211</f>
        <v>0</v>
      </c>
    </row>
    <row r="666" spans="3:4">
      <c r="C666" s="71">
        <f>'Matriz de riesgos Corrupción'!P212</f>
        <v>0</v>
      </c>
      <c r="D666" s="71">
        <f>'Matriz de riesgos Corrupción'!Q212</f>
        <v>0</v>
      </c>
    </row>
    <row r="667" spans="3:4">
      <c r="C667" s="71">
        <f>'Matriz de riesgos Corrupción'!P213</f>
        <v>0</v>
      </c>
      <c r="D667" s="71">
        <f>'Matriz de riesgos Corrupción'!Q213</f>
        <v>0</v>
      </c>
    </row>
    <row r="668" spans="3:4">
      <c r="C668" s="71">
        <f>'Matriz de riesgos Corrupción'!P214</f>
        <v>0</v>
      </c>
      <c r="D668" s="71">
        <f>'Matriz de riesgos Corrupción'!Q214</f>
        <v>0</v>
      </c>
    </row>
    <row r="669" spans="3:4">
      <c r="C669" s="71">
        <f>'Matriz de riesgos Corrupción'!P215</f>
        <v>0</v>
      </c>
      <c r="D669" s="71">
        <f>'Matriz de riesgos Corrupción'!Q215</f>
        <v>0</v>
      </c>
    </row>
    <row r="670" spans="3:4">
      <c r="C670" s="71">
        <f>'Matriz de riesgos Corrupción'!P216</f>
        <v>0</v>
      </c>
      <c r="D670" s="71">
        <f>'Matriz de riesgos Corrupción'!Q216</f>
        <v>0</v>
      </c>
    </row>
    <row r="671" spans="3:4">
      <c r="C671" s="71">
        <f>'Matriz de riesgos Corrupción'!P217</f>
        <v>0</v>
      </c>
      <c r="D671" s="71">
        <f>'Matriz de riesgos Corrupción'!Q217</f>
        <v>0</v>
      </c>
    </row>
    <row r="672" spans="3:4">
      <c r="C672" s="71">
        <f>'Matriz de riesgos Corrupción'!P218</f>
        <v>0</v>
      </c>
      <c r="D672" s="71">
        <f>'Matriz de riesgos Corrupción'!Q218</f>
        <v>0</v>
      </c>
    </row>
    <row r="673" spans="3:4">
      <c r="C673" s="71">
        <f>'Matriz de riesgos Corrupción'!P219</f>
        <v>0</v>
      </c>
      <c r="D673" s="71">
        <f>'Matriz de riesgos Corrupción'!Q219</f>
        <v>0</v>
      </c>
    </row>
    <row r="674" spans="3:4">
      <c r="C674" s="71">
        <f>'Matriz de riesgos Corrupción'!P220</f>
        <v>0</v>
      </c>
      <c r="D674" s="71">
        <f>'Matriz de riesgos Corrupción'!Q220</f>
        <v>0</v>
      </c>
    </row>
    <row r="675" spans="3:4">
      <c r="C675" s="71">
        <f>'Matriz de riesgos Corrupción'!P221</f>
        <v>0</v>
      </c>
      <c r="D675" s="71">
        <f>'Matriz de riesgos Corrupción'!Q221</f>
        <v>0</v>
      </c>
    </row>
    <row r="676" spans="3:4">
      <c r="C676" s="71">
        <f>'Matriz de riesgos Corrupción'!P222</f>
        <v>0</v>
      </c>
      <c r="D676" s="71">
        <f>'Matriz de riesgos Corrupción'!Q222</f>
        <v>0</v>
      </c>
    </row>
    <row r="677" spans="3:4">
      <c r="C677" s="71">
        <f>'Matriz de riesgos Corrupción'!P223</f>
        <v>0</v>
      </c>
      <c r="D677" s="71">
        <f>'Matriz de riesgos Corrupción'!Q223</f>
        <v>0</v>
      </c>
    </row>
    <row r="678" spans="3:4">
      <c r="C678" s="71">
        <f>'Matriz de riesgos Corrupción'!P224</f>
        <v>0</v>
      </c>
      <c r="D678" s="71">
        <f>'Matriz de riesgos Corrupción'!Q224</f>
        <v>0</v>
      </c>
    </row>
    <row r="679" spans="3:4">
      <c r="C679" s="71">
        <f>'Matriz de riesgos Corrupción'!P225</f>
        <v>0</v>
      </c>
      <c r="D679" s="71">
        <f>'Matriz de riesgos Corrupción'!Q225</f>
        <v>0</v>
      </c>
    </row>
    <row r="680" spans="3:4">
      <c r="C680" s="71">
        <f>'Matriz de riesgos Corrupción'!P226</f>
        <v>0</v>
      </c>
      <c r="D680" s="71">
        <f>'Matriz de riesgos Corrupción'!Q226</f>
        <v>0</v>
      </c>
    </row>
    <row r="681" spans="3:4">
      <c r="C681" s="71">
        <f>'Matriz de riesgos Corrupción'!P227</f>
        <v>0</v>
      </c>
      <c r="D681" s="71">
        <f>'Matriz de riesgos Corrupción'!Q227</f>
        <v>0</v>
      </c>
    </row>
    <row r="682" spans="3:4">
      <c r="C682" s="71">
        <f>'Matriz de riesgos Corrupción'!P228</f>
        <v>0</v>
      </c>
      <c r="D682" s="71">
        <f>'Matriz de riesgos Corrupción'!Q228</f>
        <v>0</v>
      </c>
    </row>
    <row r="683" spans="3:4">
      <c r="C683" s="71">
        <f>'Matriz de riesgos Corrupción'!P229</f>
        <v>0</v>
      </c>
      <c r="D683" s="71">
        <f>'Matriz de riesgos Corrupción'!Q229</f>
        <v>0</v>
      </c>
    </row>
    <row r="684" spans="3:4">
      <c r="C684" s="71">
        <f>'Matriz de riesgos Corrupción'!P230</f>
        <v>0</v>
      </c>
      <c r="D684" s="71">
        <f>'Matriz de riesgos Corrupción'!Q230</f>
        <v>0</v>
      </c>
    </row>
    <row r="685" spans="3:4">
      <c r="C685" s="71">
        <f>'Matriz de riesgos Corrupción'!P231</f>
        <v>0</v>
      </c>
      <c r="D685" s="71">
        <f>'Matriz de riesgos Corrupción'!Q231</f>
        <v>0</v>
      </c>
    </row>
    <row r="686" spans="3:4">
      <c r="C686" s="71">
        <f>'Matriz de riesgos Corrupción'!P232</f>
        <v>0</v>
      </c>
      <c r="D686" s="71">
        <f>'Matriz de riesgos Corrupción'!Q232</f>
        <v>0</v>
      </c>
    </row>
    <row r="687" spans="3:4">
      <c r="C687" s="71">
        <f>'Matriz de riesgos Corrupción'!P233</f>
        <v>0</v>
      </c>
      <c r="D687" s="71">
        <f>'Matriz de riesgos Corrupción'!Q233</f>
        <v>0</v>
      </c>
    </row>
    <row r="688" spans="3:4">
      <c r="C688" s="71">
        <f>'Matriz de riesgos Corrupción'!P234</f>
        <v>0</v>
      </c>
      <c r="D688" s="71">
        <f>'Matriz de riesgos Corrupción'!Q234</f>
        <v>0</v>
      </c>
    </row>
    <row r="689" spans="3:4">
      <c r="C689" s="71">
        <f>'Matriz de riesgos Corrupción'!P235</f>
        <v>0</v>
      </c>
      <c r="D689" s="71">
        <f>'Matriz de riesgos Corrupción'!Q235</f>
        <v>0</v>
      </c>
    </row>
    <row r="690" spans="3:4">
      <c r="C690" s="71">
        <f>'Matriz de riesgos Corrupción'!P236</f>
        <v>0</v>
      </c>
      <c r="D690" s="71">
        <f>'Matriz de riesgos Corrupción'!Q236</f>
        <v>0</v>
      </c>
    </row>
    <row r="691" spans="3:4">
      <c r="C691" s="71">
        <f>'Matriz de riesgos Corrupción'!P237</f>
        <v>0</v>
      </c>
      <c r="D691" s="71">
        <f>'Matriz de riesgos Corrupción'!Q237</f>
        <v>0</v>
      </c>
    </row>
    <row r="692" spans="3:4">
      <c r="C692" s="71">
        <f>'Matriz de riesgos Corrupción'!P238</f>
        <v>0</v>
      </c>
      <c r="D692" s="71">
        <f>'Matriz de riesgos Corrupción'!Q238</f>
        <v>0</v>
      </c>
    </row>
    <row r="693" spans="3:4">
      <c r="C693" s="71">
        <f>'Matriz de riesgos Corrupción'!P239</f>
        <v>0</v>
      </c>
      <c r="D693" s="71">
        <f>'Matriz de riesgos Corrupción'!Q239</f>
        <v>0</v>
      </c>
    </row>
    <row r="694" spans="3:4">
      <c r="C694" s="71">
        <f>'Matriz de riesgos Corrupción'!P240</f>
        <v>0</v>
      </c>
      <c r="D694" s="71">
        <f>'Matriz de riesgos Corrupción'!Q240</f>
        <v>0</v>
      </c>
    </row>
    <row r="695" spans="3:4">
      <c r="C695" s="71">
        <f>'Matriz de riesgos Corrupción'!P241</f>
        <v>0</v>
      </c>
      <c r="D695" s="71">
        <f>'Matriz de riesgos Corrupción'!Q241</f>
        <v>0</v>
      </c>
    </row>
    <row r="696" spans="3:4">
      <c r="C696" s="71">
        <f>'Matriz de riesgos Corrupción'!P242</f>
        <v>0</v>
      </c>
      <c r="D696" s="71">
        <f>'Matriz de riesgos Corrupción'!Q242</f>
        <v>0</v>
      </c>
    </row>
    <row r="697" spans="3:4">
      <c r="C697" s="71">
        <f>'Matriz de riesgos Corrupción'!P243</f>
        <v>0</v>
      </c>
      <c r="D697" s="71">
        <f>'Matriz de riesgos Corrupción'!Q243</f>
        <v>0</v>
      </c>
    </row>
    <row r="698" spans="3:4">
      <c r="C698" s="71">
        <f>'Matriz de riesgos Corrupción'!P244</f>
        <v>0</v>
      </c>
      <c r="D698" s="71">
        <f>'Matriz de riesgos Corrupción'!Q244</f>
        <v>0</v>
      </c>
    </row>
    <row r="699" spans="3:4">
      <c r="C699" s="71">
        <f>'Matriz de riesgos Corrupción'!P245</f>
        <v>0</v>
      </c>
      <c r="D699" s="71">
        <f>'Matriz de riesgos Corrupción'!Q245</f>
        <v>0</v>
      </c>
    </row>
    <row r="700" spans="3:4">
      <c r="C700" s="71">
        <f>'Matriz de riesgos Corrupción'!P246</f>
        <v>0</v>
      </c>
      <c r="D700" s="71">
        <f>'Matriz de riesgos Corrupción'!Q246</f>
        <v>0</v>
      </c>
    </row>
    <row r="701" spans="3:4">
      <c r="C701" s="71">
        <f>'Matriz de riesgos Corrupción'!P247</f>
        <v>0</v>
      </c>
      <c r="D701" s="71">
        <f>'Matriz de riesgos Corrupción'!Q247</f>
        <v>0</v>
      </c>
    </row>
    <row r="702" spans="3:4">
      <c r="C702" s="71">
        <f>'Matriz de riesgos Corrupción'!P248</f>
        <v>0</v>
      </c>
      <c r="D702" s="71">
        <f>'Matriz de riesgos Corrupción'!Q248</f>
        <v>0</v>
      </c>
    </row>
    <row r="703" spans="3:4">
      <c r="C703" s="71">
        <f>'Matriz de riesgos Corrupción'!P249</f>
        <v>0</v>
      </c>
      <c r="D703" s="71">
        <f>'Matriz de riesgos Corrupción'!Q249</f>
        <v>0</v>
      </c>
    </row>
    <row r="704" spans="3:4">
      <c r="C704" s="71">
        <f>'Matriz de riesgos Corrupción'!P250</f>
        <v>0</v>
      </c>
      <c r="D704" s="71">
        <f>'Matriz de riesgos Corrupción'!Q250</f>
        <v>0</v>
      </c>
    </row>
    <row r="705" spans="3:4">
      <c r="C705" s="71">
        <f>'Matriz de riesgos Corrupción'!P251</f>
        <v>0</v>
      </c>
      <c r="D705" s="71">
        <f>'Matriz de riesgos Corrupción'!Q251</f>
        <v>0</v>
      </c>
    </row>
    <row r="706" spans="3:4">
      <c r="C706" s="71">
        <f>'Matriz de riesgos Corrupción'!P252</f>
        <v>0</v>
      </c>
      <c r="D706" s="71">
        <f>'Matriz de riesgos Corrupción'!Q252</f>
        <v>0</v>
      </c>
    </row>
    <row r="707" spans="3:4">
      <c r="C707" s="71">
        <f>'Matriz de riesgos Corrupción'!P253</f>
        <v>0</v>
      </c>
      <c r="D707" s="71">
        <f>'Matriz de riesgos Corrupción'!Q253</f>
        <v>0</v>
      </c>
    </row>
    <row r="708" spans="3:4">
      <c r="C708" s="71">
        <f>'Matriz de riesgos Corrupción'!P254</f>
        <v>0</v>
      </c>
      <c r="D708" s="71">
        <f>'Matriz de riesgos Corrupción'!Q254</f>
        <v>0</v>
      </c>
    </row>
    <row r="709" spans="3:4">
      <c r="C709" s="71">
        <f>'Matriz de riesgos Corrupción'!P255</f>
        <v>0</v>
      </c>
      <c r="D709" s="71">
        <f>'Matriz de riesgos Corrupción'!Q255</f>
        <v>0</v>
      </c>
    </row>
    <row r="710" spans="3:4">
      <c r="C710" s="71">
        <f>'Matriz de riesgos Corrupción'!P256</f>
        <v>0</v>
      </c>
      <c r="D710" s="71">
        <f>'Matriz de riesgos Corrupción'!Q256</f>
        <v>0</v>
      </c>
    </row>
    <row r="711" spans="3:4">
      <c r="C711" s="71">
        <f>'Matriz de riesgos Corrupción'!P257</f>
        <v>0</v>
      </c>
      <c r="D711" s="71">
        <f>'Matriz de riesgos Corrupción'!Q257</f>
        <v>0</v>
      </c>
    </row>
    <row r="712" spans="3:4">
      <c r="C712" s="71">
        <f>'Matriz de riesgos Corrupción'!P258</f>
        <v>0</v>
      </c>
      <c r="D712" s="71">
        <f>'Matriz de riesgos Corrupción'!Q258</f>
        <v>0</v>
      </c>
    </row>
    <row r="713" spans="3:4">
      <c r="C713" s="71">
        <f>'Matriz de riesgos Corrupción'!P259</f>
        <v>0</v>
      </c>
      <c r="D713" s="71">
        <f>'Matriz de riesgos Corrupción'!Q259</f>
        <v>0</v>
      </c>
    </row>
    <row r="714" spans="3:4">
      <c r="C714" s="71">
        <f>'Matriz de riesgos Corrupción'!P260</f>
        <v>0</v>
      </c>
      <c r="D714" s="71">
        <f>'Matriz de riesgos Corrupción'!Q260</f>
        <v>0</v>
      </c>
    </row>
    <row r="715" spans="3:4">
      <c r="C715" s="71">
        <f>'Matriz de riesgos Corrupción'!P261</f>
        <v>0</v>
      </c>
      <c r="D715" s="71">
        <f>'Matriz de riesgos Corrupción'!Q261</f>
        <v>0</v>
      </c>
    </row>
    <row r="716" spans="3:4">
      <c r="C716" s="71">
        <f>'Matriz de riesgos Corrupción'!P262</f>
        <v>0</v>
      </c>
      <c r="D716" s="71">
        <f>'Matriz de riesgos Corrupción'!Q262</f>
        <v>0</v>
      </c>
    </row>
    <row r="717" spans="3:4">
      <c r="C717" s="71">
        <f>'Matriz de riesgos Corrupción'!P263</f>
        <v>0</v>
      </c>
      <c r="D717" s="71">
        <f>'Matriz de riesgos Corrupción'!Q263</f>
        <v>0</v>
      </c>
    </row>
    <row r="718" spans="3:4">
      <c r="C718" s="71">
        <f>'Matriz de riesgos Corrupción'!P264</f>
        <v>0</v>
      </c>
      <c r="D718" s="71">
        <f>'Matriz de riesgos Corrupción'!Q264</f>
        <v>0</v>
      </c>
    </row>
    <row r="719" spans="3:4">
      <c r="C719" s="71">
        <f>'Matriz de riesgos Corrupción'!P265</f>
        <v>0</v>
      </c>
      <c r="D719" s="71">
        <f>'Matriz de riesgos Corrupción'!Q265</f>
        <v>0</v>
      </c>
    </row>
    <row r="720" spans="3:4">
      <c r="C720" s="71">
        <f>'Matriz de riesgos Corrupción'!P266</f>
        <v>0</v>
      </c>
      <c r="D720" s="71">
        <f>'Matriz de riesgos Corrupción'!Q266</f>
        <v>0</v>
      </c>
    </row>
    <row r="721" spans="3:4">
      <c r="C721" s="71">
        <f>'Matriz de riesgos Corrupción'!P267</f>
        <v>0</v>
      </c>
      <c r="D721" s="71">
        <f>'Matriz de riesgos Corrupción'!Q267</f>
        <v>0</v>
      </c>
    </row>
    <row r="722" spans="3:4">
      <c r="C722" s="71">
        <f>'Matriz de riesgos Corrupción'!P268</f>
        <v>0</v>
      </c>
      <c r="D722" s="71">
        <f>'Matriz de riesgos Corrupción'!Q268</f>
        <v>0</v>
      </c>
    </row>
    <row r="723" spans="3:4">
      <c r="C723" s="71">
        <f>'Matriz de riesgos Corrupción'!P269</f>
        <v>0</v>
      </c>
      <c r="D723" s="71">
        <f>'Matriz de riesgos Corrupción'!Q269</f>
        <v>0</v>
      </c>
    </row>
    <row r="724" spans="3:4">
      <c r="C724" s="71">
        <f>'Matriz de riesgos Corrupción'!P270</f>
        <v>0</v>
      </c>
      <c r="D724" s="71">
        <f>'Matriz de riesgos Corrupción'!Q270</f>
        <v>0</v>
      </c>
    </row>
    <row r="725" spans="3:4">
      <c r="C725" s="71">
        <f>'Matriz de riesgos Corrupción'!P271</f>
        <v>0</v>
      </c>
      <c r="D725" s="71">
        <f>'Matriz de riesgos Corrupción'!Q271</f>
        <v>0</v>
      </c>
    </row>
    <row r="726" spans="3:4">
      <c r="C726" s="71">
        <f>'Matriz de riesgos Corrupción'!P272</f>
        <v>0</v>
      </c>
      <c r="D726" s="71">
        <f>'Matriz de riesgos Corrupción'!Q272</f>
        <v>0</v>
      </c>
    </row>
    <row r="727" spans="3:4">
      <c r="C727" s="71">
        <f>'Matriz de riesgos Corrupción'!P273</f>
        <v>0</v>
      </c>
      <c r="D727" s="71">
        <f>'Matriz de riesgos Corrupción'!Q273</f>
        <v>0</v>
      </c>
    </row>
    <row r="728" spans="3:4">
      <c r="C728" s="71">
        <f>'Matriz de riesgos Corrupción'!P274</f>
        <v>0</v>
      </c>
      <c r="D728" s="71">
        <f>'Matriz de riesgos Corrupción'!Q274</f>
        <v>0</v>
      </c>
    </row>
    <row r="729" spans="3:4">
      <c r="C729" s="71">
        <f>'Matriz de riesgos Corrupción'!P275</f>
        <v>0</v>
      </c>
      <c r="D729" s="71">
        <f>'Matriz de riesgos Corrupción'!Q275</f>
        <v>0</v>
      </c>
    </row>
    <row r="730" spans="3:4">
      <c r="C730" s="71">
        <f>'Matriz de riesgos Corrupción'!P276</f>
        <v>0</v>
      </c>
      <c r="D730" s="71">
        <f>'Matriz de riesgos Corrupción'!Q276</f>
        <v>0</v>
      </c>
    </row>
    <row r="731" spans="3:4">
      <c r="C731" s="71">
        <f>'Matriz de riesgos Corrupción'!P277</f>
        <v>0</v>
      </c>
      <c r="D731" s="71">
        <f>'Matriz de riesgos Corrupción'!Q277</f>
        <v>0</v>
      </c>
    </row>
    <row r="732" spans="3:4">
      <c r="C732" s="71">
        <f>'Matriz de riesgos Corrupción'!P278</f>
        <v>0</v>
      </c>
      <c r="D732" s="71">
        <f>'Matriz de riesgos Corrupción'!Q278</f>
        <v>0</v>
      </c>
    </row>
    <row r="733" spans="3:4">
      <c r="C733" s="71">
        <f>'Matriz de riesgos Corrupción'!P279</f>
        <v>0</v>
      </c>
      <c r="D733" s="71">
        <f>'Matriz de riesgos Corrupción'!Q279</f>
        <v>0</v>
      </c>
    </row>
    <row r="734" spans="3:4">
      <c r="C734" s="71">
        <f>'Matriz de riesgos Corrupción'!P280</f>
        <v>0</v>
      </c>
      <c r="D734" s="71">
        <f>'Matriz de riesgos Corrupción'!Q280</f>
        <v>0</v>
      </c>
    </row>
    <row r="735" spans="3:4">
      <c r="C735" s="71">
        <f>'Matriz de riesgos Corrupción'!P281</f>
        <v>0</v>
      </c>
      <c r="D735" s="71">
        <f>'Matriz de riesgos Corrupción'!Q281</f>
        <v>0</v>
      </c>
    </row>
    <row r="736" spans="3:4">
      <c r="C736" s="71">
        <f>'Matriz de riesgos Corrupción'!P282</f>
        <v>0</v>
      </c>
      <c r="D736" s="71">
        <f>'Matriz de riesgos Corrupción'!Q282</f>
        <v>0</v>
      </c>
    </row>
    <row r="737" spans="3:4">
      <c r="C737" s="71">
        <f>'Matriz de riesgos Corrupción'!P283</f>
        <v>0</v>
      </c>
      <c r="D737" s="71">
        <f>'Matriz de riesgos Corrupción'!Q283</f>
        <v>0</v>
      </c>
    </row>
    <row r="738" spans="3:4">
      <c r="C738" s="71">
        <f>'Matriz de riesgos Corrupción'!P284</f>
        <v>0</v>
      </c>
      <c r="D738" s="71">
        <f>'Matriz de riesgos Corrupción'!Q284</f>
        <v>0</v>
      </c>
    </row>
    <row r="739" spans="3:4">
      <c r="C739" s="71">
        <f>'Matriz de riesgos Corrupción'!P285</f>
        <v>0</v>
      </c>
      <c r="D739" s="71">
        <f>'Matriz de riesgos Corrupción'!Q285</f>
        <v>0</v>
      </c>
    </row>
    <row r="740" spans="3:4">
      <c r="C740" s="71">
        <f>'Matriz de riesgos Corrupción'!P286</f>
        <v>0</v>
      </c>
      <c r="D740" s="71">
        <f>'Matriz de riesgos Corrupción'!Q286</f>
        <v>0</v>
      </c>
    </row>
    <row r="741" spans="3:4">
      <c r="C741" s="71">
        <f>'Matriz de riesgos Corrupción'!P287</f>
        <v>0</v>
      </c>
      <c r="D741" s="71">
        <f>'Matriz de riesgos Corrupción'!Q287</f>
        <v>0</v>
      </c>
    </row>
    <row r="742" spans="3:4">
      <c r="C742" s="71">
        <f>'Matriz de riesgos Corrupción'!P288</f>
        <v>0</v>
      </c>
      <c r="D742" s="71">
        <f>'Matriz de riesgos Corrupción'!Q288</f>
        <v>0</v>
      </c>
    </row>
    <row r="743" spans="3:4">
      <c r="C743" s="71">
        <f>'Matriz de riesgos Corrupción'!P289</f>
        <v>0</v>
      </c>
      <c r="D743" s="71">
        <f>'Matriz de riesgos Corrupción'!Q289</f>
        <v>0</v>
      </c>
    </row>
    <row r="744" spans="3:4">
      <c r="C744" s="71">
        <f>'Matriz de riesgos Corrupción'!P290</f>
        <v>0</v>
      </c>
      <c r="D744" s="71">
        <f>'Matriz de riesgos Corrupción'!Q290</f>
        <v>0</v>
      </c>
    </row>
    <row r="745" spans="3:4">
      <c r="C745" s="71">
        <f>'Matriz de riesgos Corrupción'!P291</f>
        <v>0</v>
      </c>
      <c r="D745" s="71">
        <f>'Matriz de riesgos Corrupción'!Q291</f>
        <v>0</v>
      </c>
    </row>
    <row r="746" spans="3:4">
      <c r="C746" s="71">
        <f>'Matriz de riesgos Corrupción'!P292</f>
        <v>0</v>
      </c>
      <c r="D746" s="71">
        <f>'Matriz de riesgos Corrupción'!Q292</f>
        <v>0</v>
      </c>
    </row>
    <row r="747" spans="3:4">
      <c r="C747" s="71">
        <f>'Matriz de riesgos Corrupción'!P293</f>
        <v>0</v>
      </c>
      <c r="D747" s="71">
        <f>'Matriz de riesgos Corrupción'!Q293</f>
        <v>0</v>
      </c>
    </row>
    <row r="748" spans="3:4">
      <c r="C748" s="71">
        <f>'Matriz de riesgos Corrupción'!P294</f>
        <v>0</v>
      </c>
      <c r="D748" s="71">
        <f>'Matriz de riesgos Corrupción'!Q294</f>
        <v>0</v>
      </c>
    </row>
    <row r="749" spans="3:4">
      <c r="C749" s="71">
        <f>'Matriz de riesgos Corrupción'!P295</f>
        <v>0</v>
      </c>
      <c r="D749" s="71">
        <f>'Matriz de riesgos Corrupción'!Q295</f>
        <v>0</v>
      </c>
    </row>
    <row r="750" spans="3:4">
      <c r="C750" s="71">
        <f>'Matriz de riesgos Corrupción'!P296</f>
        <v>0</v>
      </c>
      <c r="D750" s="71">
        <f>'Matriz de riesgos Corrupción'!Q296</f>
        <v>0</v>
      </c>
    </row>
    <row r="751" spans="3:4">
      <c r="C751" s="71">
        <f>'Matriz de riesgos Corrupción'!P297</f>
        <v>0</v>
      </c>
      <c r="D751" s="71">
        <f>'Matriz de riesgos Corrupción'!Q297</f>
        <v>0</v>
      </c>
    </row>
    <row r="752" spans="3:4">
      <c r="C752" s="71">
        <f>'Matriz de riesgos Corrupción'!P298</f>
        <v>0</v>
      </c>
      <c r="D752" s="71">
        <f>'Matriz de riesgos Corrupción'!Q298</f>
        <v>0</v>
      </c>
    </row>
    <row r="753" spans="3:4">
      <c r="C753" s="71">
        <f>'Matriz de riesgos Corrupción'!P299</f>
        <v>0</v>
      </c>
      <c r="D753" s="71">
        <f>'Matriz de riesgos Corrupción'!Q299</f>
        <v>0</v>
      </c>
    </row>
    <row r="754" spans="3:4">
      <c r="C754" s="71">
        <f>'Matriz de riesgos Corrupción'!P300</f>
        <v>0</v>
      </c>
      <c r="D754" s="71">
        <f>'Matriz de riesgos Corrupción'!Q300</f>
        <v>0</v>
      </c>
    </row>
    <row r="755" spans="3:4">
      <c r="C755" s="71">
        <f>'Matriz de riesgos Corrupción'!P301</f>
        <v>0</v>
      </c>
      <c r="D755" s="71">
        <f>'Matriz de riesgos Corrupción'!Q301</f>
        <v>0</v>
      </c>
    </row>
    <row r="756" spans="3:4">
      <c r="C756" s="71">
        <f>'Matriz de riesgos Corrupción'!P302</f>
        <v>0</v>
      </c>
      <c r="D756" s="71">
        <f>'Matriz de riesgos Corrupción'!Q302</f>
        <v>0</v>
      </c>
    </row>
    <row r="757" spans="3:4">
      <c r="C757" s="71">
        <f>'Matriz de riesgos Corrupción'!P303</f>
        <v>0</v>
      </c>
      <c r="D757" s="71">
        <f>'Matriz de riesgos Corrupción'!Q303</f>
        <v>0</v>
      </c>
    </row>
    <row r="758" spans="3:4">
      <c r="C758" s="71">
        <f>'Matriz de riesgos Corrupción'!P304</f>
        <v>0</v>
      </c>
      <c r="D758" s="71">
        <f>'Matriz de riesgos Corrupción'!Q304</f>
        <v>0</v>
      </c>
    </row>
    <row r="759" spans="3:4">
      <c r="C759" s="71">
        <f>'Matriz de riesgos Corrupción'!P305</f>
        <v>0</v>
      </c>
      <c r="D759" s="71">
        <f>'Matriz de riesgos Corrupción'!Q305</f>
        <v>0</v>
      </c>
    </row>
    <row r="760" spans="3:4">
      <c r="C760" s="71">
        <f>'Matriz de riesgos Corrupción'!P306</f>
        <v>0</v>
      </c>
      <c r="D760" s="71">
        <f>'Matriz de riesgos Corrupción'!Q306</f>
        <v>0</v>
      </c>
    </row>
    <row r="761" spans="3:4">
      <c r="C761" s="71">
        <f>'Matriz de riesgos Corrupción'!P307</f>
        <v>0</v>
      </c>
      <c r="D761" s="71">
        <f>'Matriz de riesgos Corrupción'!Q307</f>
        <v>0</v>
      </c>
    </row>
    <row r="762" spans="3:4">
      <c r="C762" s="71">
        <f>'Matriz de riesgos Corrupción'!P308</f>
        <v>0</v>
      </c>
      <c r="D762" s="71">
        <f>'Matriz de riesgos Corrupción'!Q308</f>
        <v>0</v>
      </c>
    </row>
    <row r="763" spans="3:4">
      <c r="C763" s="71">
        <f>'Matriz de riesgos Corrupción'!P309</f>
        <v>0</v>
      </c>
      <c r="D763" s="71">
        <f>'Matriz de riesgos Corrupción'!Q309</f>
        <v>0</v>
      </c>
    </row>
    <row r="764" spans="3:4">
      <c r="C764" s="71">
        <f>'Matriz de riesgos Corrupción'!P310</f>
        <v>0</v>
      </c>
      <c r="D764" s="71">
        <f>'Matriz de riesgos Corrupción'!Q310</f>
        <v>0</v>
      </c>
    </row>
    <row r="765" spans="3:4">
      <c r="C765" s="71">
        <f>'Matriz de riesgos Corrupción'!P311</f>
        <v>0</v>
      </c>
      <c r="D765" s="71">
        <f>'Matriz de riesgos Corrupción'!Q311</f>
        <v>0</v>
      </c>
    </row>
    <row r="766" spans="3:4">
      <c r="C766" s="71">
        <f>'Matriz de riesgos Corrupción'!P312</f>
        <v>0</v>
      </c>
      <c r="D766" s="71">
        <f>'Matriz de riesgos Corrupción'!Q312</f>
        <v>0</v>
      </c>
    </row>
    <row r="767" spans="3:4">
      <c r="C767" s="71">
        <f>'Matriz de riesgos Corrupción'!P313</f>
        <v>0</v>
      </c>
      <c r="D767" s="71">
        <f>'Matriz de riesgos Corrupción'!Q313</f>
        <v>0</v>
      </c>
    </row>
    <row r="768" spans="3:4">
      <c r="C768" s="71">
        <f>'Matriz de riesgos Corrupción'!P314</f>
        <v>0</v>
      </c>
      <c r="D768" s="71">
        <f>'Matriz de riesgos Corrupción'!Q314</f>
        <v>0</v>
      </c>
    </row>
    <row r="769" spans="3:4">
      <c r="C769" s="71">
        <f>'Matriz de riesgos Corrupción'!P315</f>
        <v>0</v>
      </c>
      <c r="D769" s="71">
        <f>'Matriz de riesgos Corrupción'!Q315</f>
        <v>0</v>
      </c>
    </row>
    <row r="770" spans="3:4">
      <c r="C770" s="71">
        <f>'Matriz de riesgos Corrupción'!P316</f>
        <v>0</v>
      </c>
      <c r="D770" s="71">
        <f>'Matriz de riesgos Corrupción'!Q316</f>
        <v>0</v>
      </c>
    </row>
    <row r="771" spans="3:4">
      <c r="C771" s="71">
        <f>'Matriz de riesgos Corrupción'!P317</f>
        <v>0</v>
      </c>
      <c r="D771" s="71">
        <f>'Matriz de riesgos Corrupción'!Q317</f>
        <v>0</v>
      </c>
    </row>
    <row r="772" spans="3:4">
      <c r="C772" s="71">
        <f>'Matriz de riesgos Corrupción'!P318</f>
        <v>0</v>
      </c>
      <c r="D772" s="71">
        <f>'Matriz de riesgos Corrupción'!Q318</f>
        <v>0</v>
      </c>
    </row>
    <row r="773" spans="3:4">
      <c r="C773" s="71">
        <f>'Matriz de riesgos Corrupción'!P319</f>
        <v>0</v>
      </c>
      <c r="D773" s="71">
        <f>'Matriz de riesgos Corrupción'!Q319</f>
        <v>0</v>
      </c>
    </row>
    <row r="774" spans="3:4">
      <c r="C774" s="71">
        <f>'Matriz de riesgos Corrupción'!P320</f>
        <v>0</v>
      </c>
      <c r="D774" s="71">
        <f>'Matriz de riesgos Corrupción'!Q320</f>
        <v>0</v>
      </c>
    </row>
    <row r="775" spans="3:4">
      <c r="C775" s="71">
        <f>'Matriz de riesgos Corrupción'!P321</f>
        <v>0</v>
      </c>
      <c r="D775" s="71">
        <f>'Matriz de riesgos Corrupción'!Q321</f>
        <v>0</v>
      </c>
    </row>
    <row r="776" spans="3:4">
      <c r="C776" s="71">
        <f>'Matriz de riesgos Corrupción'!P322</f>
        <v>0</v>
      </c>
      <c r="D776" s="71">
        <f>'Matriz de riesgos Corrupción'!Q322</f>
        <v>0</v>
      </c>
    </row>
    <row r="777" spans="3:4">
      <c r="C777" s="71">
        <f>'Matriz de riesgos Corrupción'!P323</f>
        <v>0</v>
      </c>
      <c r="D777" s="71">
        <f>'Matriz de riesgos Corrupción'!Q323</f>
        <v>0</v>
      </c>
    </row>
    <row r="778" spans="3:4">
      <c r="C778" s="71">
        <f>'Matriz de riesgos Corrupción'!P324</f>
        <v>0</v>
      </c>
      <c r="D778" s="71">
        <f>'Matriz de riesgos Corrupción'!Q324</f>
        <v>0</v>
      </c>
    </row>
    <row r="779" spans="3:4">
      <c r="C779" s="71">
        <f>'Matriz de riesgos Corrupción'!P325</f>
        <v>0</v>
      </c>
      <c r="D779" s="71">
        <f>'Matriz de riesgos Corrupción'!Q325</f>
        <v>0</v>
      </c>
    </row>
    <row r="780" spans="3:4">
      <c r="C780" s="71">
        <f>'Matriz de riesgos Corrupción'!P326</f>
        <v>0</v>
      </c>
      <c r="D780" s="71">
        <f>'Matriz de riesgos Corrupción'!Q326</f>
        <v>0</v>
      </c>
    </row>
    <row r="781" spans="3:4">
      <c r="C781" s="71">
        <f>'Matriz de riesgos Corrupción'!P327</f>
        <v>0</v>
      </c>
      <c r="D781" s="71">
        <f>'Matriz de riesgos Corrupción'!Q327</f>
        <v>0</v>
      </c>
    </row>
    <row r="782" spans="3:4">
      <c r="C782" s="71">
        <f>'Matriz de riesgos Corrupción'!P328</f>
        <v>0</v>
      </c>
      <c r="D782" s="71">
        <f>'Matriz de riesgos Corrupción'!Q328</f>
        <v>0</v>
      </c>
    </row>
    <row r="783" spans="3:4">
      <c r="C783" s="71">
        <f>'Matriz de riesgos Corrupción'!P329</f>
        <v>0</v>
      </c>
      <c r="D783" s="71">
        <f>'Matriz de riesgos Corrupción'!Q329</f>
        <v>0</v>
      </c>
    </row>
    <row r="784" spans="3:4">
      <c r="C784" s="71">
        <f>'Matriz de riesgos Corrupción'!P330</f>
        <v>0</v>
      </c>
      <c r="D784" s="71">
        <f>'Matriz de riesgos Corrupción'!Q330</f>
        <v>0</v>
      </c>
    </row>
    <row r="785" spans="3:4">
      <c r="C785" s="71">
        <f>'Matriz de riesgos Corrupción'!P331</f>
        <v>0</v>
      </c>
      <c r="D785" s="71">
        <f>'Matriz de riesgos Corrupción'!Q331</f>
        <v>0</v>
      </c>
    </row>
    <row r="786" spans="3:4">
      <c r="C786" s="71">
        <f>'Matriz de riesgos Corrupción'!P332</f>
        <v>0</v>
      </c>
      <c r="D786" s="71">
        <f>'Matriz de riesgos Corrupción'!Q332</f>
        <v>0</v>
      </c>
    </row>
    <row r="787" spans="3:4">
      <c r="C787" s="71">
        <f>'Matriz de riesgos Corrupción'!P333</f>
        <v>0</v>
      </c>
      <c r="D787" s="71">
        <f>'Matriz de riesgos Corrupción'!Q333</f>
        <v>0</v>
      </c>
    </row>
    <row r="788" spans="3:4">
      <c r="C788" s="71">
        <f>'Matriz de riesgos Corrupción'!P334</f>
        <v>0</v>
      </c>
      <c r="D788" s="71">
        <f>'Matriz de riesgos Corrupción'!Q334</f>
        <v>0</v>
      </c>
    </row>
    <row r="789" spans="3:4">
      <c r="C789" s="71">
        <f>'Matriz de riesgos Corrupción'!P335</f>
        <v>0</v>
      </c>
      <c r="D789" s="71">
        <f>'Matriz de riesgos Corrupción'!Q335</f>
        <v>0</v>
      </c>
    </row>
    <row r="790" spans="3:4">
      <c r="C790" s="71">
        <f>'Matriz de riesgos Corrupción'!P336</f>
        <v>0</v>
      </c>
      <c r="D790" s="71">
        <f>'Matriz de riesgos Corrupción'!Q336</f>
        <v>0</v>
      </c>
    </row>
    <row r="791" spans="3:4">
      <c r="C791" s="71">
        <f>'Matriz de riesgos Corrupción'!P337</f>
        <v>0</v>
      </c>
      <c r="D791" s="71">
        <f>'Matriz de riesgos Corrupción'!Q337</f>
        <v>0</v>
      </c>
    </row>
    <row r="792" spans="3:4">
      <c r="C792" s="71">
        <f>'Matriz de riesgos Corrupción'!P338</f>
        <v>0</v>
      </c>
      <c r="D792" s="71">
        <f>'Matriz de riesgos Corrupción'!Q338</f>
        <v>0</v>
      </c>
    </row>
    <row r="793" spans="3:4">
      <c r="C793" s="71">
        <f>'Matriz de riesgos Corrupción'!P339</f>
        <v>0</v>
      </c>
      <c r="D793" s="71">
        <f>'Matriz de riesgos Corrupción'!Q339</f>
        <v>0</v>
      </c>
    </row>
    <row r="794" spans="3:4">
      <c r="C794" s="71">
        <f>'Matriz de riesgos Corrupción'!P340</f>
        <v>0</v>
      </c>
      <c r="D794" s="71">
        <f>'Matriz de riesgos Corrupción'!Q340</f>
        <v>0</v>
      </c>
    </row>
    <row r="795" spans="3:4">
      <c r="C795" s="71">
        <f>'Matriz de riesgos Corrupción'!P341</f>
        <v>0</v>
      </c>
      <c r="D795" s="71">
        <f>'Matriz de riesgos Corrupción'!Q341</f>
        <v>0</v>
      </c>
    </row>
    <row r="796" spans="3:4">
      <c r="C796" s="71">
        <f>'Matriz de riesgos Corrupción'!P342</f>
        <v>0</v>
      </c>
      <c r="D796" s="71">
        <f>'Matriz de riesgos Corrupción'!Q342</f>
        <v>0</v>
      </c>
    </row>
    <row r="797" spans="3:4">
      <c r="C797" s="71">
        <f>'Matriz de riesgos Corrupción'!P343</f>
        <v>0</v>
      </c>
      <c r="D797" s="71">
        <f>'Matriz de riesgos Corrupción'!Q343</f>
        <v>0</v>
      </c>
    </row>
    <row r="798" spans="3:4">
      <c r="C798" s="71">
        <f>'Matriz de riesgos Corrupción'!P344</f>
        <v>0</v>
      </c>
      <c r="D798" s="71">
        <f>'Matriz de riesgos Corrupción'!Q344</f>
        <v>0</v>
      </c>
    </row>
    <row r="799" spans="3:4">
      <c r="C799" s="71">
        <f>'Matriz de riesgos Corrupción'!P345</f>
        <v>0</v>
      </c>
      <c r="D799" s="71">
        <f>'Matriz de riesgos Corrupción'!Q345</f>
        <v>0</v>
      </c>
    </row>
    <row r="800" spans="3:4">
      <c r="C800" s="71">
        <f>'Matriz de riesgos Corrupción'!P346</f>
        <v>0</v>
      </c>
      <c r="D800" s="71">
        <f>'Matriz de riesgos Corrupción'!Q346</f>
        <v>0</v>
      </c>
    </row>
    <row r="801" spans="3:4">
      <c r="C801" s="71">
        <f>'Matriz de riesgos Corrupción'!P347</f>
        <v>0</v>
      </c>
      <c r="D801" s="71">
        <f>'Matriz de riesgos Corrupción'!Q347</f>
        <v>0</v>
      </c>
    </row>
    <row r="802" spans="3:4">
      <c r="C802" s="71">
        <f>'Matriz de riesgos Corrupción'!P348</f>
        <v>0</v>
      </c>
      <c r="D802" s="71">
        <f>'Matriz de riesgos Corrupción'!Q348</f>
        <v>0</v>
      </c>
    </row>
    <row r="803" spans="3:4">
      <c r="C803" s="71">
        <f>'Matriz de riesgos Corrupción'!P349</f>
        <v>0</v>
      </c>
      <c r="D803" s="71">
        <f>'Matriz de riesgos Corrupción'!Q349</f>
        <v>0</v>
      </c>
    </row>
    <row r="804" spans="3:4">
      <c r="C804" s="71">
        <f>'Matriz de riesgos Corrupción'!P350</f>
        <v>0</v>
      </c>
      <c r="D804" s="71">
        <f>'Matriz de riesgos Corrupción'!Q350</f>
        <v>0</v>
      </c>
    </row>
    <row r="805" spans="3:4">
      <c r="C805" s="71">
        <f>'Matriz de riesgos Corrupción'!P351</f>
        <v>0</v>
      </c>
      <c r="D805" s="71">
        <f>'Matriz de riesgos Corrupción'!Q351</f>
        <v>0</v>
      </c>
    </row>
    <row r="806" spans="3:4">
      <c r="C806" s="71">
        <f>'Matriz de riesgos Corrupción'!P352</f>
        <v>0</v>
      </c>
      <c r="D806" s="71">
        <f>'Matriz de riesgos Corrupción'!Q352</f>
        <v>0</v>
      </c>
    </row>
    <row r="807" spans="3:4">
      <c r="C807" s="71">
        <f>'Matriz de riesgos Corrupción'!P353</f>
        <v>0</v>
      </c>
      <c r="D807" s="71">
        <f>'Matriz de riesgos Corrupción'!Q353</f>
        <v>0</v>
      </c>
    </row>
    <row r="808" spans="3:4">
      <c r="C808" s="71">
        <f>'Matriz de riesgos Corrupción'!P354</f>
        <v>0</v>
      </c>
      <c r="D808" s="71">
        <f>'Matriz de riesgos Corrupción'!Q354</f>
        <v>0</v>
      </c>
    </row>
    <row r="809" spans="3:4">
      <c r="C809" s="71">
        <f>'Matriz de riesgos Corrupción'!P355</f>
        <v>0</v>
      </c>
      <c r="D809" s="71">
        <f>'Matriz de riesgos Corrupción'!Q355</f>
        <v>0</v>
      </c>
    </row>
    <row r="810" spans="3:4">
      <c r="C810" s="71">
        <f>'Matriz de riesgos Corrupción'!P356</f>
        <v>0</v>
      </c>
      <c r="D810" s="71">
        <f>'Matriz de riesgos Corrupción'!Q356</f>
        <v>0</v>
      </c>
    </row>
    <row r="811" spans="3:4">
      <c r="C811" s="71">
        <f>'Matriz de riesgos Corrupción'!P357</f>
        <v>0</v>
      </c>
      <c r="D811" s="71">
        <f>'Matriz de riesgos Corrupción'!Q357</f>
        <v>0</v>
      </c>
    </row>
    <row r="812" spans="3:4">
      <c r="C812" s="71">
        <f>'Matriz de riesgos Corrupción'!P358</f>
        <v>0</v>
      </c>
      <c r="D812" s="71">
        <f>'Matriz de riesgos Corrupción'!Q358</f>
        <v>0</v>
      </c>
    </row>
    <row r="813" spans="3:4">
      <c r="C813" s="71">
        <f>'Matriz de riesgos Corrupción'!P359</f>
        <v>0</v>
      </c>
      <c r="D813" s="71">
        <f>'Matriz de riesgos Corrupción'!Q359</f>
        <v>0</v>
      </c>
    </row>
    <row r="814" spans="3:4">
      <c r="C814" s="71">
        <f>'Matriz de riesgos Corrupción'!P360</f>
        <v>0</v>
      </c>
      <c r="D814" s="71">
        <f>'Matriz de riesgos Corrupción'!Q360</f>
        <v>0</v>
      </c>
    </row>
    <row r="815" spans="3:4">
      <c r="C815" s="71">
        <f>'Matriz de riesgos Corrupción'!P361</f>
        <v>0</v>
      </c>
      <c r="D815" s="71">
        <f>'Matriz de riesgos Corrupción'!Q361</f>
        <v>0</v>
      </c>
    </row>
    <row r="816" spans="3:4">
      <c r="C816" s="71">
        <f>'Matriz de riesgos Corrupción'!P362</f>
        <v>0</v>
      </c>
      <c r="D816" s="71">
        <f>'Matriz de riesgos Corrupción'!Q362</f>
        <v>0</v>
      </c>
    </row>
    <row r="817" spans="3:4">
      <c r="C817" s="71">
        <f>'Matriz de riesgos Corrupción'!P363</f>
        <v>0</v>
      </c>
      <c r="D817" s="71">
        <f>'Matriz de riesgos Corrupción'!Q363</f>
        <v>0</v>
      </c>
    </row>
    <row r="818" spans="3:4">
      <c r="C818" s="71">
        <f>'Matriz de riesgos Corrupción'!P364</f>
        <v>0</v>
      </c>
      <c r="D818" s="71">
        <f>'Matriz de riesgos Corrupción'!Q364</f>
        <v>0</v>
      </c>
    </row>
    <row r="819" spans="3:4">
      <c r="C819" s="71">
        <f>'Matriz de riesgos Corrupción'!P365</f>
        <v>0</v>
      </c>
      <c r="D819" s="71">
        <f>'Matriz de riesgos Corrupción'!Q365</f>
        <v>0</v>
      </c>
    </row>
    <row r="820" spans="3:4">
      <c r="C820" s="71">
        <f>'Matriz de riesgos Corrupción'!P366</f>
        <v>0</v>
      </c>
      <c r="D820" s="71">
        <f>'Matriz de riesgos Corrupción'!Q366</f>
        <v>0</v>
      </c>
    </row>
    <row r="821" spans="3:4">
      <c r="C821" s="71">
        <f>'Matriz de riesgos Corrupción'!P367</f>
        <v>0</v>
      </c>
      <c r="D821" s="71">
        <f>'Matriz de riesgos Corrupción'!Q367</f>
        <v>0</v>
      </c>
    </row>
    <row r="822" spans="3:4">
      <c r="C822" s="71">
        <f>'Matriz de riesgos Corrupción'!P368</f>
        <v>0</v>
      </c>
      <c r="D822" s="71">
        <f>'Matriz de riesgos Corrupción'!Q368</f>
        <v>0</v>
      </c>
    </row>
    <row r="823" spans="3:4">
      <c r="C823" s="71">
        <f>'Matriz de riesgos Corrupción'!P369</f>
        <v>0</v>
      </c>
      <c r="D823" s="71">
        <f>'Matriz de riesgos Corrupción'!Q369</f>
        <v>0</v>
      </c>
    </row>
    <row r="824" spans="3:4">
      <c r="C824" s="71">
        <f>'Matriz de riesgos Corrupción'!P370</f>
        <v>0</v>
      </c>
      <c r="D824" s="71">
        <f>'Matriz de riesgos Corrupción'!Q370</f>
        <v>0</v>
      </c>
    </row>
    <row r="825" spans="3:4">
      <c r="C825" s="71">
        <f>'Matriz de riesgos Corrupción'!P371</f>
        <v>0</v>
      </c>
      <c r="D825" s="71">
        <f>'Matriz de riesgos Corrupción'!Q371</f>
        <v>0</v>
      </c>
    </row>
    <row r="826" spans="3:4">
      <c r="C826" s="71">
        <f>'Matriz de riesgos Corrupción'!P372</f>
        <v>0</v>
      </c>
      <c r="D826" s="71">
        <f>'Matriz de riesgos Corrupción'!Q372</f>
        <v>0</v>
      </c>
    </row>
    <row r="827" spans="3:4">
      <c r="C827" s="71">
        <f>'Matriz de riesgos Corrupción'!P373</f>
        <v>0</v>
      </c>
      <c r="D827" s="71">
        <f>'Matriz de riesgos Corrupción'!Q373</f>
        <v>0</v>
      </c>
    </row>
    <row r="828" spans="3:4">
      <c r="C828" s="71">
        <f>'Matriz de riesgos Corrupción'!P374</f>
        <v>0</v>
      </c>
      <c r="D828" s="71">
        <f>'Matriz de riesgos Corrupción'!Q374</f>
        <v>0</v>
      </c>
    </row>
    <row r="829" spans="3:4">
      <c r="C829" s="71">
        <f>'Matriz de riesgos Corrupción'!P375</f>
        <v>0</v>
      </c>
      <c r="D829" s="71">
        <f>'Matriz de riesgos Corrupción'!Q375</f>
        <v>0</v>
      </c>
    </row>
    <row r="830" spans="3:4">
      <c r="C830" s="71">
        <f>'Matriz de riesgos Corrupción'!P376</f>
        <v>0</v>
      </c>
      <c r="D830" s="71">
        <f>'Matriz de riesgos Corrupción'!Q376</f>
        <v>0</v>
      </c>
    </row>
    <row r="831" spans="3:4">
      <c r="C831" s="71">
        <f>'Matriz de riesgos Corrupción'!P377</f>
        <v>0</v>
      </c>
      <c r="D831" s="71">
        <f>'Matriz de riesgos Corrupción'!Q377</f>
        <v>0</v>
      </c>
    </row>
    <row r="832" spans="3:4">
      <c r="C832" s="71">
        <f>'Matriz de riesgos Corrupción'!P378</f>
        <v>0</v>
      </c>
      <c r="D832" s="71">
        <f>'Matriz de riesgos Corrupción'!Q378</f>
        <v>0</v>
      </c>
    </row>
    <row r="833" spans="3:4">
      <c r="C833" s="71">
        <f>'Matriz de riesgos Corrupción'!P379</f>
        <v>0</v>
      </c>
      <c r="D833" s="71">
        <f>'Matriz de riesgos Corrupción'!Q379</f>
        <v>0</v>
      </c>
    </row>
    <row r="834" spans="3:4">
      <c r="C834" s="71">
        <f>'Matriz de riesgos Corrupción'!P380</f>
        <v>0</v>
      </c>
      <c r="D834" s="71">
        <f>'Matriz de riesgos Corrupción'!Q380</f>
        <v>0</v>
      </c>
    </row>
    <row r="835" spans="3:4">
      <c r="C835" s="71">
        <f>'Matriz de riesgos Corrupción'!P381</f>
        <v>0</v>
      </c>
      <c r="D835" s="71">
        <f>'Matriz de riesgos Corrupción'!Q381</f>
        <v>0</v>
      </c>
    </row>
    <row r="836" spans="3:4">
      <c r="C836" s="71">
        <f>'Matriz de riesgos Corrupción'!P382</f>
        <v>0</v>
      </c>
      <c r="D836" s="71">
        <f>'Matriz de riesgos Corrupción'!Q382</f>
        <v>0</v>
      </c>
    </row>
    <row r="837" spans="3:4">
      <c r="C837" s="71">
        <f>'Matriz de riesgos Corrupción'!P383</f>
        <v>0</v>
      </c>
      <c r="D837" s="71">
        <f>'Matriz de riesgos Corrupción'!Q383</f>
        <v>0</v>
      </c>
    </row>
    <row r="838" spans="3:4">
      <c r="C838" s="71">
        <f>'Matriz de riesgos Corrupción'!P384</f>
        <v>0</v>
      </c>
      <c r="D838" s="71">
        <f>'Matriz de riesgos Corrupción'!Q384</f>
        <v>0</v>
      </c>
    </row>
    <row r="839" spans="3:4">
      <c r="C839" s="71">
        <f>'Matriz de riesgos Corrupción'!P385</f>
        <v>0</v>
      </c>
      <c r="D839" s="71">
        <f>'Matriz de riesgos Corrupción'!Q385</f>
        <v>0</v>
      </c>
    </row>
    <row r="840" spans="3:4">
      <c r="C840" s="71">
        <f>'Matriz de riesgos Corrupción'!P386</f>
        <v>0</v>
      </c>
      <c r="D840" s="71">
        <f>'Matriz de riesgos Corrupción'!Q386</f>
        <v>0</v>
      </c>
    </row>
    <row r="841" spans="3:4">
      <c r="C841" s="71">
        <f>'Matriz de riesgos Corrupción'!P387</f>
        <v>0</v>
      </c>
      <c r="D841" s="71">
        <f>'Matriz de riesgos Corrupción'!Q387</f>
        <v>0</v>
      </c>
    </row>
    <row r="842" spans="3:4">
      <c r="C842" s="71">
        <f>'Matriz de riesgos Corrupción'!P388</f>
        <v>0</v>
      </c>
      <c r="D842" s="71">
        <f>'Matriz de riesgos Corrupción'!Q388</f>
        <v>0</v>
      </c>
    </row>
    <row r="843" spans="3:4">
      <c r="C843" s="71">
        <f>'Matriz de riesgos Corrupción'!P389</f>
        <v>0</v>
      </c>
      <c r="D843" s="71">
        <f>'Matriz de riesgos Corrupción'!Q389</f>
        <v>0</v>
      </c>
    </row>
    <row r="844" spans="3:4">
      <c r="C844" s="71">
        <f>'Matriz de riesgos Corrupción'!P390</f>
        <v>0</v>
      </c>
      <c r="D844" s="71">
        <f>'Matriz de riesgos Corrupción'!Q390</f>
        <v>0</v>
      </c>
    </row>
    <row r="845" spans="3:4">
      <c r="C845" s="71">
        <f>'Matriz de riesgos Corrupción'!P391</f>
        <v>0</v>
      </c>
      <c r="D845" s="71">
        <f>'Matriz de riesgos Corrupción'!Q391</f>
        <v>0</v>
      </c>
    </row>
    <row r="846" spans="3:4">
      <c r="C846" s="71">
        <f>'Matriz de riesgos Corrupción'!P392</f>
        <v>0</v>
      </c>
      <c r="D846" s="71">
        <f>'Matriz de riesgos Corrupción'!Q392</f>
        <v>0</v>
      </c>
    </row>
    <row r="847" spans="3:4">
      <c r="C847" s="71">
        <f>'Matriz de riesgos Corrupción'!P393</f>
        <v>0</v>
      </c>
      <c r="D847" s="71">
        <f>'Matriz de riesgos Corrupción'!Q393</f>
        <v>0</v>
      </c>
    </row>
    <row r="848" spans="3:4">
      <c r="C848" s="71">
        <f>'Matriz de riesgos Corrupción'!P394</f>
        <v>0</v>
      </c>
      <c r="D848" s="71">
        <f>'Matriz de riesgos Corrupción'!Q394</f>
        <v>0</v>
      </c>
    </row>
    <row r="849" spans="3:4">
      <c r="C849" s="71">
        <f>'Matriz de riesgos Corrupción'!P395</f>
        <v>0</v>
      </c>
      <c r="D849" s="71">
        <f>'Matriz de riesgos Corrupción'!Q395</f>
        <v>0</v>
      </c>
    </row>
    <row r="850" spans="3:4">
      <c r="C850" s="71">
        <f>'Matriz de riesgos Corrupción'!P396</f>
        <v>0</v>
      </c>
      <c r="D850" s="71">
        <f>'Matriz de riesgos Corrupción'!Q396</f>
        <v>0</v>
      </c>
    </row>
    <row r="851" spans="3:4">
      <c r="C851" s="71">
        <f>'Matriz de riesgos Corrupción'!P397</f>
        <v>0</v>
      </c>
      <c r="D851" s="71">
        <f>'Matriz de riesgos Corrupción'!Q397</f>
        <v>0</v>
      </c>
    </row>
    <row r="852" spans="3:4">
      <c r="C852" s="71">
        <f>'Matriz de riesgos Corrupción'!P398</f>
        <v>0</v>
      </c>
      <c r="D852" s="71">
        <f>'Matriz de riesgos Corrupción'!Q398</f>
        <v>0</v>
      </c>
    </row>
    <row r="853" spans="3:4">
      <c r="C853" s="71">
        <f>'Matriz de riesgos Corrupción'!P399</f>
        <v>0</v>
      </c>
      <c r="D853" s="71">
        <f>'Matriz de riesgos Corrupción'!Q399</f>
        <v>0</v>
      </c>
    </row>
    <row r="854" spans="3:4">
      <c r="C854" s="71">
        <f>'Matriz de riesgos Corrupción'!P400</f>
        <v>0</v>
      </c>
      <c r="D854" s="71">
        <f>'Matriz de riesgos Corrupción'!Q400</f>
        <v>0</v>
      </c>
    </row>
    <row r="855" spans="3:4">
      <c r="C855" s="71">
        <f>'Matriz de riesgos Corrupción'!P401</f>
        <v>0</v>
      </c>
      <c r="D855" s="71">
        <f>'Matriz de riesgos Corrupción'!Q401</f>
        <v>0</v>
      </c>
    </row>
    <row r="856" spans="3:4">
      <c r="C856" s="71">
        <f>'Matriz de riesgos Corrupción'!P402</f>
        <v>0</v>
      </c>
      <c r="D856" s="71">
        <f>'Matriz de riesgos Corrupción'!Q402</f>
        <v>0</v>
      </c>
    </row>
    <row r="857" spans="3:4">
      <c r="C857" s="71">
        <f>'Matriz de riesgos Corrupción'!P403</f>
        <v>0</v>
      </c>
      <c r="D857" s="71">
        <f>'Matriz de riesgos Corrupción'!Q403</f>
        <v>0</v>
      </c>
    </row>
    <row r="858" spans="3:4">
      <c r="C858" s="71">
        <f>'Matriz de riesgos Corrupción'!P404</f>
        <v>0</v>
      </c>
      <c r="D858" s="71">
        <f>'Matriz de riesgos Corrupción'!Q404</f>
        <v>0</v>
      </c>
    </row>
    <row r="859" spans="3:4">
      <c r="C859" s="71">
        <f>'Matriz de riesgos Corrupción'!P405</f>
        <v>0</v>
      </c>
      <c r="D859" s="71">
        <f>'Matriz de riesgos Corrupción'!Q405</f>
        <v>0</v>
      </c>
    </row>
    <row r="860" spans="3:4">
      <c r="C860" s="71">
        <f>'Matriz de riesgos Corrupción'!P406</f>
        <v>0</v>
      </c>
      <c r="D860" s="71">
        <f>'Matriz de riesgos Corrupción'!Q406</f>
        <v>0</v>
      </c>
    </row>
    <row r="861" spans="3:4">
      <c r="C861" s="71">
        <f>'Matriz de riesgos Corrupción'!P407</f>
        <v>0</v>
      </c>
      <c r="D861" s="71">
        <f>'Matriz de riesgos Corrupción'!Q407</f>
        <v>0</v>
      </c>
    </row>
    <row r="862" spans="3:4">
      <c r="C862" s="71">
        <f>'Matriz de riesgos Corrupción'!P408</f>
        <v>0</v>
      </c>
      <c r="D862" s="71">
        <f>'Matriz de riesgos Corrupción'!Q408</f>
        <v>0</v>
      </c>
    </row>
    <row r="863" spans="3:4">
      <c r="C863" s="71">
        <f>'Matriz de riesgos Corrupción'!P409</f>
        <v>0</v>
      </c>
      <c r="D863" s="71">
        <f>'Matriz de riesgos Corrupción'!Q409</f>
        <v>0</v>
      </c>
    </row>
    <row r="864" spans="3:4">
      <c r="C864" s="71">
        <f>'Matriz de riesgos Corrupción'!P410</f>
        <v>0</v>
      </c>
      <c r="D864" s="71">
        <f>'Matriz de riesgos Corrupción'!Q410</f>
        <v>0</v>
      </c>
    </row>
    <row r="865" spans="3:4">
      <c r="C865" s="71">
        <f>'Matriz de riesgos Corrupción'!P411</f>
        <v>0</v>
      </c>
      <c r="D865" s="71">
        <f>'Matriz de riesgos Corrupción'!Q411</f>
        <v>0</v>
      </c>
    </row>
    <row r="866" spans="3:4">
      <c r="C866" s="71">
        <f>'Matriz de riesgos Corrupción'!P412</f>
        <v>0</v>
      </c>
      <c r="D866" s="71">
        <f>'Matriz de riesgos Corrupción'!Q412</f>
        <v>0</v>
      </c>
    </row>
    <row r="867" spans="3:4">
      <c r="C867" s="71">
        <f>'Matriz de riesgos Corrupción'!P413</f>
        <v>0</v>
      </c>
      <c r="D867" s="71">
        <f>'Matriz de riesgos Corrupción'!Q413</f>
        <v>0</v>
      </c>
    </row>
    <row r="868" spans="3:4">
      <c r="C868" s="71">
        <f>'Matriz de riesgos Corrupción'!P414</f>
        <v>0</v>
      </c>
      <c r="D868" s="71">
        <f>'Matriz de riesgos Corrupción'!Q414</f>
        <v>0</v>
      </c>
    </row>
    <row r="869" spans="3:4">
      <c r="C869" s="71">
        <f>'Matriz de riesgos Corrupción'!P415</f>
        <v>0</v>
      </c>
      <c r="D869" s="71">
        <f>'Matriz de riesgos Corrupción'!Q415</f>
        <v>0</v>
      </c>
    </row>
    <row r="870" spans="3:4">
      <c r="C870" s="71">
        <f>'Matriz de riesgos Corrupción'!P416</f>
        <v>0</v>
      </c>
      <c r="D870" s="71">
        <f>'Matriz de riesgos Corrupción'!Q416</f>
        <v>0</v>
      </c>
    </row>
    <row r="871" spans="3:4">
      <c r="C871" s="71">
        <f>'Matriz de riesgos Corrupción'!P417</f>
        <v>0</v>
      </c>
      <c r="D871" s="71">
        <f>'Matriz de riesgos Corrupción'!Q417</f>
        <v>0</v>
      </c>
    </row>
    <row r="872" spans="3:4">
      <c r="C872" s="71">
        <f>'Matriz de riesgos Corrupción'!P418</f>
        <v>0</v>
      </c>
      <c r="D872" s="71">
        <f>'Matriz de riesgos Corrupción'!Q418</f>
        <v>0</v>
      </c>
    </row>
    <row r="873" spans="3:4">
      <c r="C873" s="71">
        <f>'Matriz de riesgos Corrupción'!P419</f>
        <v>0</v>
      </c>
      <c r="D873" s="71">
        <f>'Matriz de riesgos Corrupción'!Q419</f>
        <v>0</v>
      </c>
    </row>
    <row r="874" spans="3:4">
      <c r="C874" s="71">
        <f>'Matriz de riesgos Corrupción'!P420</f>
        <v>0</v>
      </c>
      <c r="D874" s="71">
        <f>'Matriz de riesgos Corrupción'!Q420</f>
        <v>0</v>
      </c>
    </row>
    <row r="875" spans="3:4">
      <c r="C875" s="71">
        <f>'Matriz de riesgos Corrupción'!P421</f>
        <v>0</v>
      </c>
      <c r="D875" s="71">
        <f>'Matriz de riesgos Corrupción'!Q421</f>
        <v>0</v>
      </c>
    </row>
    <row r="876" spans="3:4">
      <c r="C876" s="71">
        <f>'Matriz de riesgos Corrupción'!P422</f>
        <v>0</v>
      </c>
      <c r="D876" s="71">
        <f>'Matriz de riesgos Corrupción'!Q422</f>
        <v>0</v>
      </c>
    </row>
    <row r="877" spans="3:4">
      <c r="C877" s="71">
        <f>'Matriz de riesgos Corrupción'!P423</f>
        <v>0</v>
      </c>
      <c r="D877" s="71">
        <f>'Matriz de riesgos Corrupción'!Q423</f>
        <v>0</v>
      </c>
    </row>
    <row r="878" spans="3:4">
      <c r="C878" s="71">
        <f>'Matriz de riesgos Corrupción'!P424</f>
        <v>0</v>
      </c>
      <c r="D878" s="71">
        <f>'Matriz de riesgos Corrupción'!Q424</f>
        <v>0</v>
      </c>
    </row>
    <row r="879" spans="3:4">
      <c r="C879" s="71">
        <f>'Matriz de riesgos Corrupción'!P425</f>
        <v>0</v>
      </c>
      <c r="D879" s="71">
        <f>'Matriz de riesgos Corrupción'!Q425</f>
        <v>0</v>
      </c>
    </row>
    <row r="880" spans="3:4">
      <c r="C880" s="71">
        <f>'Matriz de riesgos Corrupción'!P426</f>
        <v>0</v>
      </c>
      <c r="D880" s="71">
        <f>'Matriz de riesgos Corrupción'!Q426</f>
        <v>0</v>
      </c>
    </row>
    <row r="881" spans="3:4">
      <c r="C881" s="71">
        <f>'Matriz de riesgos Corrupción'!P427</f>
        <v>0</v>
      </c>
      <c r="D881" s="71">
        <f>'Matriz de riesgos Corrupción'!Q427</f>
        <v>0</v>
      </c>
    </row>
    <row r="882" spans="3:4">
      <c r="C882" s="71">
        <f>'Matriz de riesgos Corrupción'!P428</f>
        <v>0</v>
      </c>
      <c r="D882" s="71">
        <f>'Matriz de riesgos Corrupción'!Q428</f>
        <v>0</v>
      </c>
    </row>
    <row r="883" spans="3:4">
      <c r="C883" s="71">
        <f>'Matriz de riesgos Corrupción'!P429</f>
        <v>0</v>
      </c>
      <c r="D883" s="71">
        <f>'Matriz de riesgos Corrupción'!Q429</f>
        <v>0</v>
      </c>
    </row>
    <row r="884" spans="3:4">
      <c r="C884" s="71">
        <f>'Matriz de riesgos Corrupción'!P430</f>
        <v>0</v>
      </c>
      <c r="D884" s="71">
        <f>'Matriz de riesgos Corrupción'!Q430</f>
        <v>0</v>
      </c>
    </row>
    <row r="885" spans="3:4">
      <c r="C885" s="71">
        <f>'Matriz de riesgos Corrupción'!P431</f>
        <v>0</v>
      </c>
      <c r="D885" s="71">
        <f>'Matriz de riesgos Corrupción'!Q431</f>
        <v>0</v>
      </c>
    </row>
    <row r="886" spans="3:4">
      <c r="C886" s="71">
        <f>'Matriz de riesgos Corrupción'!P432</f>
        <v>0</v>
      </c>
      <c r="D886" s="71">
        <f>'Matriz de riesgos Corrupción'!Q432</f>
        <v>0</v>
      </c>
    </row>
    <row r="887" spans="3:4">
      <c r="C887" s="71">
        <f>'Matriz de riesgos Corrupción'!P433</f>
        <v>0</v>
      </c>
      <c r="D887" s="71">
        <f>'Matriz de riesgos Corrupción'!Q433</f>
        <v>0</v>
      </c>
    </row>
    <row r="888" spans="3:4">
      <c r="C888" s="71">
        <f>'Matriz de riesgos Corrupción'!P434</f>
        <v>0</v>
      </c>
      <c r="D888" s="71">
        <f>'Matriz de riesgos Corrupción'!Q434</f>
        <v>0</v>
      </c>
    </row>
    <row r="889" spans="3:4">
      <c r="C889" s="71">
        <f>'Matriz de riesgos Corrupción'!P435</f>
        <v>0</v>
      </c>
      <c r="D889" s="71">
        <f>'Matriz de riesgos Corrupción'!Q435</f>
        <v>0</v>
      </c>
    </row>
    <row r="890" spans="3:4">
      <c r="C890" s="71">
        <f>'Matriz de riesgos Corrupción'!P436</f>
        <v>0</v>
      </c>
      <c r="D890" s="71">
        <f>'Matriz de riesgos Corrupción'!Q436</f>
        <v>0</v>
      </c>
    </row>
    <row r="891" spans="3:4">
      <c r="C891" s="71">
        <f>'Matriz de riesgos Corrupción'!P437</f>
        <v>0</v>
      </c>
      <c r="D891" s="71">
        <f>'Matriz de riesgos Corrupción'!Q437</f>
        <v>0</v>
      </c>
    </row>
    <row r="892" spans="3:4">
      <c r="C892" s="71">
        <f>'Matriz de riesgos Corrupción'!P438</f>
        <v>0</v>
      </c>
      <c r="D892" s="71">
        <f>'Matriz de riesgos Corrupción'!Q438</f>
        <v>0</v>
      </c>
    </row>
    <row r="893" spans="3:4">
      <c r="C893" s="71">
        <f>'Matriz de riesgos Corrupción'!P439</f>
        <v>0</v>
      </c>
      <c r="D893" s="71">
        <f>'Matriz de riesgos Corrupción'!Q439</f>
        <v>0</v>
      </c>
    </row>
    <row r="894" spans="3:4">
      <c r="C894" s="71">
        <f>'Matriz de riesgos Corrupción'!P440</f>
        <v>0</v>
      </c>
      <c r="D894" s="71">
        <f>'Matriz de riesgos Corrupción'!Q440</f>
        <v>0</v>
      </c>
    </row>
    <row r="895" spans="3:4">
      <c r="C895" s="71">
        <f>'Matriz de riesgos Corrupción'!P441</f>
        <v>0</v>
      </c>
      <c r="D895" s="71">
        <f>'Matriz de riesgos Corrupción'!Q441</f>
        <v>0</v>
      </c>
    </row>
    <row r="896" spans="3:4">
      <c r="C896" s="71">
        <f>'Matriz de riesgos Corrupción'!P442</f>
        <v>0</v>
      </c>
      <c r="D896" s="71">
        <f>'Matriz de riesgos Corrupción'!Q442</f>
        <v>0</v>
      </c>
    </row>
    <row r="897" spans="3:4">
      <c r="C897" s="71">
        <f>'Matriz de riesgos Corrupción'!P443</f>
        <v>0</v>
      </c>
      <c r="D897" s="71">
        <f>'Matriz de riesgos Corrupción'!Q443</f>
        <v>0</v>
      </c>
    </row>
    <row r="898" spans="3:4">
      <c r="C898" s="71">
        <f>'Matriz de riesgos Corrupción'!P444</f>
        <v>0</v>
      </c>
      <c r="D898" s="71">
        <f>'Matriz de riesgos Corrupción'!Q444</f>
        <v>0</v>
      </c>
    </row>
    <row r="899" spans="3:4">
      <c r="C899" s="71">
        <f>'Matriz de riesgos Corrupción'!P445</f>
        <v>0</v>
      </c>
      <c r="D899" s="71">
        <f>'Matriz de riesgos Corrupción'!Q445</f>
        <v>0</v>
      </c>
    </row>
    <row r="900" spans="3:4">
      <c r="C900" s="71">
        <f>'Matriz de riesgos Corrupción'!P446</f>
        <v>0</v>
      </c>
      <c r="D900" s="71">
        <f>'Matriz de riesgos Corrupción'!Q446</f>
        <v>0</v>
      </c>
    </row>
    <row r="901" spans="3:4">
      <c r="C901" s="71">
        <f>'Matriz de riesgos Corrupción'!P447</f>
        <v>0</v>
      </c>
      <c r="D901" s="71">
        <f>'Matriz de riesgos Corrupción'!Q447</f>
        <v>0</v>
      </c>
    </row>
    <row r="902" spans="3:4">
      <c r="C902" s="71">
        <f>'Matriz de riesgos Corrupción'!P448</f>
        <v>0</v>
      </c>
      <c r="D902" s="71">
        <f>'Matriz de riesgos Corrupción'!Q448</f>
        <v>0</v>
      </c>
    </row>
    <row r="903" spans="3:4">
      <c r="C903" s="71">
        <f>'Matriz de riesgos Corrupción'!P449</f>
        <v>0</v>
      </c>
      <c r="D903" s="71">
        <f>'Matriz de riesgos Corrupción'!Q449</f>
        <v>0</v>
      </c>
    </row>
    <row r="904" spans="3:4">
      <c r="C904" s="71">
        <f>'Matriz de riesgos Corrupción'!P450</f>
        <v>0</v>
      </c>
      <c r="D904" s="71">
        <f>'Matriz de riesgos Corrupción'!Q450</f>
        <v>0</v>
      </c>
    </row>
    <row r="905" spans="3:4">
      <c r="C905" s="71">
        <f>'Matriz de riesgos Corrupción'!P451</f>
        <v>0</v>
      </c>
      <c r="D905" s="71">
        <f>'Matriz de riesgos Corrupción'!Q451</f>
        <v>0</v>
      </c>
    </row>
    <row r="906" spans="3:4">
      <c r="C906" s="71">
        <f>'Matriz de riesgos Corrupción'!P452</f>
        <v>0</v>
      </c>
      <c r="D906" s="71">
        <f>'Matriz de riesgos Corrupción'!Q452</f>
        <v>0</v>
      </c>
    </row>
    <row r="907" spans="3:4">
      <c r="C907" s="71">
        <f>'Matriz de riesgos Corrupción'!P453</f>
        <v>0</v>
      </c>
      <c r="D907" s="71">
        <f>'Matriz de riesgos Corrupción'!Q453</f>
        <v>0</v>
      </c>
    </row>
    <row r="908" spans="3:4">
      <c r="C908" s="71">
        <f>'Matriz de riesgos Corrupción'!P454</f>
        <v>0</v>
      </c>
      <c r="D908" s="71">
        <f>'Matriz de riesgos Corrupción'!Q454</f>
        <v>0</v>
      </c>
    </row>
    <row r="909" spans="3:4">
      <c r="C909" s="71">
        <f>'Matriz de riesgos Corrupción'!P455</f>
        <v>0</v>
      </c>
      <c r="D909" s="71">
        <f>'Matriz de riesgos Corrupción'!Q455</f>
        <v>0</v>
      </c>
    </row>
    <row r="910" spans="3:4">
      <c r="C910" s="71">
        <f>'Matriz de riesgos Corrupción'!P456</f>
        <v>0</v>
      </c>
      <c r="D910" s="71">
        <f>'Matriz de riesgos Corrupción'!Q456</f>
        <v>0</v>
      </c>
    </row>
    <row r="911" spans="3:4">
      <c r="C911" s="71">
        <f>'Matriz de riesgos Corrupción'!P457</f>
        <v>0</v>
      </c>
      <c r="D911" s="71">
        <f>'Matriz de riesgos Corrupción'!Q457</f>
        <v>0</v>
      </c>
    </row>
    <row r="912" spans="3:4">
      <c r="C912" s="71">
        <f>'Matriz de riesgos Corrupción'!P458</f>
        <v>0</v>
      </c>
      <c r="D912" s="71">
        <f>'Matriz de riesgos Corrupción'!Q458</f>
        <v>0</v>
      </c>
    </row>
    <row r="913" spans="3:4">
      <c r="C913" s="71">
        <f>'Matriz de riesgos Corrupción'!P459</f>
        <v>0</v>
      </c>
      <c r="D913" s="71">
        <f>'Matriz de riesgos Corrupción'!Q459</f>
        <v>0</v>
      </c>
    </row>
    <row r="914" spans="3:4">
      <c r="C914" s="71">
        <f>'Matriz de riesgos Corrupción'!P460</f>
        <v>0</v>
      </c>
      <c r="D914" s="71">
        <f>'Matriz de riesgos Corrupción'!Q460</f>
        <v>0</v>
      </c>
    </row>
    <row r="915" spans="3:4">
      <c r="C915" s="71">
        <f>'Matriz de riesgos Corrupción'!P461</f>
        <v>0</v>
      </c>
      <c r="D915" s="71">
        <f>'Matriz de riesgos Corrupción'!Q461</f>
        <v>0</v>
      </c>
    </row>
    <row r="916" spans="3:4">
      <c r="C916" s="71">
        <f>'Matriz de riesgos Corrupción'!P462</f>
        <v>0</v>
      </c>
      <c r="D916" s="71">
        <f>'Matriz de riesgos Corrupción'!Q462</f>
        <v>0</v>
      </c>
    </row>
    <row r="917" spans="3:4">
      <c r="C917" s="71">
        <f>'Matriz de riesgos Corrupción'!P463</f>
        <v>0</v>
      </c>
      <c r="D917" s="71">
        <f>'Matriz de riesgos Corrupción'!Q463</f>
        <v>0</v>
      </c>
    </row>
    <row r="918" spans="3:4">
      <c r="C918" s="71">
        <f>'Matriz de riesgos Corrupción'!P464</f>
        <v>0</v>
      </c>
      <c r="D918" s="71">
        <f>'Matriz de riesgos Corrupción'!Q464</f>
        <v>0</v>
      </c>
    </row>
    <row r="919" spans="3:4">
      <c r="C919" s="71">
        <f>'Matriz de riesgos Corrupción'!P465</f>
        <v>0</v>
      </c>
      <c r="D919" s="71">
        <f>'Matriz de riesgos Corrupción'!Q465</f>
        <v>0</v>
      </c>
    </row>
    <row r="920" spans="3:4">
      <c r="C920" s="71">
        <f>'Matriz de riesgos Corrupción'!P466</f>
        <v>0</v>
      </c>
      <c r="D920" s="71">
        <f>'Matriz de riesgos Corrupción'!Q466</f>
        <v>0</v>
      </c>
    </row>
    <row r="921" spans="3:4">
      <c r="C921" s="71">
        <f>'Matriz de riesgos Corrupción'!P467</f>
        <v>0</v>
      </c>
      <c r="D921" s="71">
        <f>'Matriz de riesgos Corrupción'!Q467</f>
        <v>0</v>
      </c>
    </row>
    <row r="922" spans="3:4">
      <c r="C922" s="71">
        <f>'Matriz de riesgos Corrupción'!P468</f>
        <v>0</v>
      </c>
      <c r="D922" s="71">
        <f>'Matriz de riesgos Corrupción'!Q468</f>
        <v>0</v>
      </c>
    </row>
    <row r="923" spans="3:4">
      <c r="C923" s="71">
        <f>'Matriz de riesgos Corrupción'!P469</f>
        <v>0</v>
      </c>
      <c r="D923" s="71">
        <f>'Matriz de riesgos Corrupción'!Q469</f>
        <v>0</v>
      </c>
    </row>
    <row r="924" spans="3:4">
      <c r="C924" s="71">
        <f>'Matriz de riesgos Corrupción'!P470</f>
        <v>0</v>
      </c>
      <c r="D924" s="71">
        <f>'Matriz de riesgos Corrupción'!Q470</f>
        <v>0</v>
      </c>
    </row>
    <row r="925" spans="3:4">
      <c r="C925" s="71">
        <f>'Matriz de riesgos Corrupción'!P471</f>
        <v>0</v>
      </c>
      <c r="D925" s="71">
        <f>'Matriz de riesgos Corrupción'!Q471</f>
        <v>0</v>
      </c>
    </row>
    <row r="926" spans="3:4">
      <c r="C926" s="71">
        <f>'Matriz de riesgos Corrupción'!P472</f>
        <v>0</v>
      </c>
      <c r="D926" s="71">
        <f>'Matriz de riesgos Corrupción'!Q472</f>
        <v>0</v>
      </c>
    </row>
    <row r="927" spans="3:4">
      <c r="C927" s="71">
        <f>'Matriz de riesgos Corrupción'!P473</f>
        <v>0</v>
      </c>
      <c r="D927" s="71">
        <f>'Matriz de riesgos Corrupción'!Q473</f>
        <v>0</v>
      </c>
    </row>
    <row r="928" spans="3:4">
      <c r="C928" s="71">
        <f>'Matriz de riesgos Corrupción'!P474</f>
        <v>0</v>
      </c>
      <c r="D928" s="71">
        <f>'Matriz de riesgos Corrupción'!Q474</f>
        <v>0</v>
      </c>
    </row>
    <row r="929" spans="3:4">
      <c r="C929" s="71">
        <f>'Matriz de riesgos Corrupción'!P475</f>
        <v>0</v>
      </c>
      <c r="D929" s="71">
        <f>'Matriz de riesgos Corrupción'!Q475</f>
        <v>0</v>
      </c>
    </row>
    <row r="930" spans="3:4">
      <c r="C930" s="71">
        <f>'Matriz de riesgos Corrupción'!P476</f>
        <v>0</v>
      </c>
      <c r="D930" s="71">
        <f>'Matriz de riesgos Corrupción'!Q476</f>
        <v>0</v>
      </c>
    </row>
    <row r="931" spans="3:4">
      <c r="C931" s="71">
        <f>'Matriz de riesgos Corrupción'!P477</f>
        <v>0</v>
      </c>
      <c r="D931" s="71">
        <f>'Matriz de riesgos Corrupción'!Q477</f>
        <v>0</v>
      </c>
    </row>
    <row r="932" spans="3:4">
      <c r="C932" s="71">
        <f>'Matriz de riesgos Corrupción'!P478</f>
        <v>0</v>
      </c>
      <c r="D932" s="71">
        <f>'Matriz de riesgos Corrupción'!Q478</f>
        <v>0</v>
      </c>
    </row>
    <row r="933" spans="3:4">
      <c r="C933" s="71">
        <f>'Matriz de riesgos Corrupción'!P479</f>
        <v>0</v>
      </c>
      <c r="D933" s="71">
        <f>'Matriz de riesgos Corrupción'!Q479</f>
        <v>0</v>
      </c>
    </row>
    <row r="934" spans="3:4">
      <c r="C934" s="71">
        <f>'Matriz de riesgos Corrupción'!P480</f>
        <v>0</v>
      </c>
      <c r="D934" s="71">
        <f>'Matriz de riesgos Corrupción'!Q480</f>
        <v>0</v>
      </c>
    </row>
    <row r="935" spans="3:4">
      <c r="C935" s="71">
        <f>'Matriz de riesgos Corrupción'!P481</f>
        <v>0</v>
      </c>
      <c r="D935" s="71">
        <f>'Matriz de riesgos Corrupción'!Q481</f>
        <v>0</v>
      </c>
    </row>
    <row r="936" spans="3:4">
      <c r="C936" s="71">
        <f>'Matriz de riesgos Corrupción'!P482</f>
        <v>0</v>
      </c>
      <c r="D936" s="71">
        <f>'Matriz de riesgos Corrupción'!Q482</f>
        <v>0</v>
      </c>
    </row>
    <row r="937" spans="3:4">
      <c r="C937" s="71">
        <f>'Matriz de riesgos Corrupción'!P483</f>
        <v>0</v>
      </c>
      <c r="D937" s="71">
        <f>'Matriz de riesgos Corrupción'!Q483</f>
        <v>0</v>
      </c>
    </row>
    <row r="938" spans="3:4">
      <c r="C938" s="71">
        <f>'Matriz de riesgos Corrupción'!P484</f>
        <v>0</v>
      </c>
      <c r="D938" s="71">
        <f>'Matriz de riesgos Corrupción'!Q484</f>
        <v>0</v>
      </c>
    </row>
    <row r="939" spans="3:4">
      <c r="C939" s="71">
        <f>'Matriz de riesgos Corrupción'!P485</f>
        <v>0</v>
      </c>
      <c r="D939" s="71">
        <f>'Matriz de riesgos Corrupción'!Q485</f>
        <v>0</v>
      </c>
    </row>
    <row r="940" spans="3:4">
      <c r="C940" s="71">
        <f>'Matriz de riesgos Corrupción'!P486</f>
        <v>0</v>
      </c>
      <c r="D940" s="71">
        <f>'Matriz de riesgos Corrupción'!Q486</f>
        <v>0</v>
      </c>
    </row>
    <row r="941" spans="3:4">
      <c r="C941" s="71">
        <f>'Matriz de riesgos Corrupción'!P487</f>
        <v>0</v>
      </c>
      <c r="D941" s="71">
        <f>'Matriz de riesgos Corrupción'!Q487</f>
        <v>0</v>
      </c>
    </row>
    <row r="942" spans="3:4">
      <c r="C942" s="71">
        <f>'Matriz de riesgos Corrupción'!P488</f>
        <v>0</v>
      </c>
      <c r="D942" s="71">
        <f>'Matriz de riesgos Corrupción'!Q488</f>
        <v>0</v>
      </c>
    </row>
    <row r="943" spans="3:4">
      <c r="C943" s="71">
        <f>'Matriz de riesgos Corrupción'!P489</f>
        <v>0</v>
      </c>
      <c r="D943" s="71">
        <f>'Matriz de riesgos Corrupción'!Q489</f>
        <v>0</v>
      </c>
    </row>
    <row r="944" spans="3:4">
      <c r="C944" s="71">
        <f>'Matriz de riesgos Corrupción'!P490</f>
        <v>0</v>
      </c>
      <c r="D944" s="71">
        <f>'Matriz de riesgos Corrupción'!Q490</f>
        <v>0</v>
      </c>
    </row>
    <row r="945" spans="3:4">
      <c r="C945" s="71">
        <f>'Matriz de riesgos Corrupción'!P491</f>
        <v>0</v>
      </c>
      <c r="D945" s="71">
        <f>'Matriz de riesgos Corrupción'!Q491</f>
        <v>0</v>
      </c>
    </row>
    <row r="946" spans="3:4">
      <c r="C946" s="71">
        <f>'Matriz de riesgos Corrupción'!P492</f>
        <v>0</v>
      </c>
      <c r="D946" s="71">
        <f>'Matriz de riesgos Corrupción'!Q492</f>
        <v>0</v>
      </c>
    </row>
    <row r="947" spans="3:4">
      <c r="C947" s="71">
        <f>'Matriz de riesgos Corrupción'!P493</f>
        <v>0</v>
      </c>
      <c r="D947" s="71">
        <f>'Matriz de riesgos Corrupción'!Q493</f>
        <v>0</v>
      </c>
    </row>
    <row r="948" spans="3:4">
      <c r="C948" s="71">
        <f>'Matriz de riesgos Corrupción'!P494</f>
        <v>0</v>
      </c>
      <c r="D948" s="71">
        <f>'Matriz de riesgos Corrupción'!Q494</f>
        <v>0</v>
      </c>
    </row>
    <row r="949" spans="3:4">
      <c r="C949" s="71">
        <f>'Matriz de riesgos Corrupción'!P495</f>
        <v>0</v>
      </c>
      <c r="D949" s="71">
        <f>'Matriz de riesgos Corrupción'!Q495</f>
        <v>0</v>
      </c>
    </row>
    <row r="950" spans="3:4">
      <c r="C950" s="71">
        <f>'Matriz de riesgos Corrupción'!P496</f>
        <v>0</v>
      </c>
      <c r="D950" s="71">
        <f>'Matriz de riesgos Corrupción'!Q496</f>
        <v>0</v>
      </c>
    </row>
    <row r="951" spans="3:4">
      <c r="C951" s="71">
        <f>'Matriz de riesgos Corrupción'!P497</f>
        <v>0</v>
      </c>
      <c r="D951" s="71">
        <f>'Matriz de riesgos Corrupción'!Q497</f>
        <v>0</v>
      </c>
    </row>
    <row r="952" spans="3:4">
      <c r="C952" s="71">
        <f>'Matriz de riesgos Corrupción'!P498</f>
        <v>0</v>
      </c>
      <c r="D952" s="71">
        <f>'Matriz de riesgos Corrupción'!Q498</f>
        <v>0</v>
      </c>
    </row>
    <row r="953" spans="3:4">
      <c r="C953" s="71">
        <f>'Matriz de riesgos Corrupción'!P499</f>
        <v>0</v>
      </c>
      <c r="D953" s="71">
        <f>'Matriz de riesgos Corrupción'!Q499</f>
        <v>0</v>
      </c>
    </row>
    <row r="954" spans="3:4">
      <c r="C954" s="71">
        <f>'Matriz de riesgos Corrupción'!P500</f>
        <v>0</v>
      </c>
      <c r="D954" s="71">
        <f>'Matriz de riesgos Corrupción'!Q500</f>
        <v>0</v>
      </c>
    </row>
    <row r="955" spans="3:4">
      <c r="C955" s="71">
        <f>'Matriz de riesgos Corrupción'!P501</f>
        <v>0</v>
      </c>
      <c r="D955" s="71">
        <f>'Matriz de riesgos Corrupción'!Q501</f>
        <v>0</v>
      </c>
    </row>
    <row r="956" spans="3:4">
      <c r="C956" s="71">
        <f>'Matriz de riesgos Corrupción'!P502</f>
        <v>0</v>
      </c>
      <c r="D956" s="71">
        <f>'Matriz de riesgos Corrupción'!Q502</f>
        <v>0</v>
      </c>
    </row>
    <row r="957" spans="3:4">
      <c r="C957" s="71">
        <f>'Matriz de riesgos Corrupción'!P503</f>
        <v>0</v>
      </c>
      <c r="D957" s="71">
        <f>'Matriz de riesgos Corrupción'!Q503</f>
        <v>0</v>
      </c>
    </row>
    <row r="958" spans="3:4">
      <c r="C958" s="71">
        <f>'Matriz de riesgos Corrupción'!P504</f>
        <v>0</v>
      </c>
      <c r="D958" s="71">
        <f>'Matriz de riesgos Corrupción'!Q504</f>
        <v>0</v>
      </c>
    </row>
    <row r="959" spans="3:4">
      <c r="C959" s="71">
        <f>'Matriz de riesgos Corrupción'!P505</f>
        <v>0</v>
      </c>
      <c r="D959" s="71">
        <f>'Matriz de riesgos Corrupción'!Q505</f>
        <v>0</v>
      </c>
    </row>
    <row r="960" spans="3:4">
      <c r="C960" s="71">
        <f>'Matriz de riesgos Corrupción'!P506</f>
        <v>0</v>
      </c>
      <c r="D960" s="71">
        <f>'Matriz de riesgos Corrupción'!Q506</f>
        <v>0</v>
      </c>
    </row>
    <row r="961" spans="3:4">
      <c r="C961" s="71">
        <f>'Matriz de riesgos Corrupción'!P507</f>
        <v>0</v>
      </c>
      <c r="D961" s="71">
        <f>'Matriz de riesgos Corrupción'!Q507</f>
        <v>0</v>
      </c>
    </row>
    <row r="962" spans="3:4">
      <c r="C962" s="71">
        <f>'Matriz de riesgos Corrupción'!P508</f>
        <v>0</v>
      </c>
      <c r="D962" s="71">
        <f>'Matriz de riesgos Corrupción'!Q508</f>
        <v>0</v>
      </c>
    </row>
    <row r="963" spans="3:4">
      <c r="C963" s="71">
        <f>'Matriz de riesgos Corrupción'!P509</f>
        <v>0</v>
      </c>
      <c r="D963" s="71">
        <f>'Matriz de riesgos Corrupción'!Q509</f>
        <v>0</v>
      </c>
    </row>
    <row r="964" spans="3:4">
      <c r="C964" s="71">
        <f>'Matriz de riesgos Corrupción'!P510</f>
        <v>0</v>
      </c>
      <c r="D964" s="71">
        <f>'Matriz de riesgos Corrupción'!Q510</f>
        <v>0</v>
      </c>
    </row>
    <row r="965" spans="3:4">
      <c r="C965" s="71">
        <f>'Matriz de riesgos Corrupción'!P511</f>
        <v>0</v>
      </c>
      <c r="D965" s="71">
        <f>'Matriz de riesgos Corrupción'!Q511</f>
        <v>0</v>
      </c>
    </row>
    <row r="966" spans="3:4">
      <c r="C966" s="71">
        <f>'Matriz de riesgos Corrupción'!P512</f>
        <v>0</v>
      </c>
      <c r="D966" s="71">
        <f>'Matriz de riesgos Corrupción'!Q512</f>
        <v>0</v>
      </c>
    </row>
    <row r="967" spans="3:4">
      <c r="C967" s="71">
        <f>'Matriz de riesgos Corrupción'!P513</f>
        <v>0</v>
      </c>
      <c r="D967" s="71">
        <f>'Matriz de riesgos Corrupción'!Q513</f>
        <v>0</v>
      </c>
    </row>
    <row r="968" spans="3:4">
      <c r="C968" s="71">
        <f>'Matriz de riesgos Corrupción'!P514</f>
        <v>0</v>
      </c>
      <c r="D968" s="71">
        <f>'Matriz de riesgos Corrupción'!Q514</f>
        <v>0</v>
      </c>
    </row>
    <row r="969" spans="3:4">
      <c r="C969" s="71">
        <f>'Matriz de riesgos Corrupción'!P515</f>
        <v>0</v>
      </c>
      <c r="D969" s="71">
        <f>'Matriz de riesgos Corrupción'!Q515</f>
        <v>0</v>
      </c>
    </row>
    <row r="970" spans="3:4">
      <c r="C970" s="71">
        <f>'Matriz de riesgos Corrupción'!P516</f>
        <v>0</v>
      </c>
      <c r="D970" s="71">
        <f>'Matriz de riesgos Corrupción'!Q516</f>
        <v>0</v>
      </c>
    </row>
    <row r="971" spans="3:4">
      <c r="C971" s="71">
        <f>'Matriz de riesgos Corrupción'!P517</f>
        <v>0</v>
      </c>
      <c r="D971" s="71">
        <f>'Matriz de riesgos Corrupción'!Q517</f>
        <v>0</v>
      </c>
    </row>
    <row r="972" spans="3:4">
      <c r="C972" s="71">
        <f>'Matriz de riesgos Corrupción'!P518</f>
        <v>0</v>
      </c>
      <c r="D972" s="71">
        <f>'Matriz de riesgos Corrupción'!Q518</f>
        <v>0</v>
      </c>
    </row>
    <row r="973" spans="3:4">
      <c r="C973" s="71">
        <f>'Matriz de riesgos Corrupción'!P519</f>
        <v>0</v>
      </c>
      <c r="D973" s="71">
        <f>'Matriz de riesgos Corrupción'!Q519</f>
        <v>0</v>
      </c>
    </row>
    <row r="974" spans="3:4">
      <c r="C974" s="71">
        <f>'Matriz de riesgos Corrupción'!P520</f>
        <v>0</v>
      </c>
      <c r="D974" s="71">
        <f>'Matriz de riesgos Corrupción'!Q520</f>
        <v>0</v>
      </c>
    </row>
    <row r="975" spans="3:4">
      <c r="C975" s="71">
        <f>'Matriz de riesgos Corrupción'!P521</f>
        <v>0</v>
      </c>
      <c r="D975" s="71">
        <f>'Matriz de riesgos Corrupción'!Q521</f>
        <v>0</v>
      </c>
    </row>
    <row r="976" spans="3:4">
      <c r="C976" s="71">
        <f>'Matriz de riesgos Corrupción'!P522</f>
        <v>0</v>
      </c>
      <c r="D976" s="71">
        <f>'Matriz de riesgos Corrupción'!Q522</f>
        <v>0</v>
      </c>
    </row>
    <row r="977" spans="3:4">
      <c r="C977" s="71">
        <f>'Matriz de riesgos Corrupción'!P523</f>
        <v>0</v>
      </c>
      <c r="D977" s="71">
        <f>'Matriz de riesgos Corrupción'!Q523</f>
        <v>0</v>
      </c>
    </row>
    <row r="978" spans="3:4">
      <c r="C978" s="71">
        <f>'Matriz de riesgos Corrupción'!P524</f>
        <v>0</v>
      </c>
      <c r="D978" s="71">
        <f>'Matriz de riesgos Corrupción'!Q524</f>
        <v>0</v>
      </c>
    </row>
    <row r="979" spans="3:4">
      <c r="C979" s="71">
        <f>'Matriz de riesgos Corrupción'!P525</f>
        <v>0</v>
      </c>
      <c r="D979" s="71">
        <f>'Matriz de riesgos Corrupción'!Q525</f>
        <v>0</v>
      </c>
    </row>
    <row r="980" spans="3:4">
      <c r="C980" s="71">
        <f>'Matriz de riesgos Corrupción'!P526</f>
        <v>0</v>
      </c>
      <c r="D980" s="71">
        <f>'Matriz de riesgos Corrupción'!Q526</f>
        <v>0</v>
      </c>
    </row>
    <row r="981" spans="3:4">
      <c r="C981" s="71">
        <f>'Matriz de riesgos Corrupción'!P527</f>
        <v>0</v>
      </c>
      <c r="D981" s="71">
        <f>'Matriz de riesgos Corrupción'!Q527</f>
        <v>0</v>
      </c>
    </row>
    <row r="982" spans="3:4">
      <c r="C982" s="71">
        <f>'Matriz de riesgos Corrupción'!P528</f>
        <v>0</v>
      </c>
      <c r="D982" s="71">
        <f>'Matriz de riesgos Corrupción'!Q528</f>
        <v>0</v>
      </c>
    </row>
    <row r="983" spans="3:4">
      <c r="C983" s="71">
        <f>'Matriz de riesgos Corrupción'!P529</f>
        <v>0</v>
      </c>
      <c r="D983" s="71">
        <f>'Matriz de riesgos Corrupción'!Q529</f>
        <v>0</v>
      </c>
    </row>
    <row r="984" spans="3:4">
      <c r="C984" s="71">
        <f>'Matriz de riesgos Corrupción'!P530</f>
        <v>0</v>
      </c>
      <c r="D984" s="71">
        <f>'Matriz de riesgos Corrupción'!Q530</f>
        <v>0</v>
      </c>
    </row>
    <row r="985" spans="3:4">
      <c r="C985" s="71">
        <f>'Matriz de riesgos Corrupción'!P531</f>
        <v>0</v>
      </c>
      <c r="D985" s="71">
        <f>'Matriz de riesgos Corrupción'!Q531</f>
        <v>0</v>
      </c>
    </row>
    <row r="986" spans="3:4">
      <c r="C986" s="71">
        <f>'Matriz de riesgos Corrupción'!P532</f>
        <v>0</v>
      </c>
      <c r="D986" s="71">
        <f>'Matriz de riesgos Corrupción'!Q532</f>
        <v>0</v>
      </c>
    </row>
    <row r="987" spans="3:4">
      <c r="C987" s="71">
        <f>'Matriz de riesgos Corrupción'!P533</f>
        <v>0</v>
      </c>
      <c r="D987" s="71">
        <f>'Matriz de riesgos Corrupción'!Q533</f>
        <v>0</v>
      </c>
    </row>
    <row r="988" spans="3:4">
      <c r="C988" s="71">
        <f>'Matriz de riesgos Corrupción'!P534</f>
        <v>0</v>
      </c>
      <c r="D988" s="71">
        <f>'Matriz de riesgos Corrupción'!Q534</f>
        <v>0</v>
      </c>
    </row>
    <row r="989" spans="3:4">
      <c r="C989" s="71">
        <f>'Matriz de riesgos Corrupción'!P535</f>
        <v>0</v>
      </c>
      <c r="D989" s="71">
        <f>'Matriz de riesgos Corrupción'!Q535</f>
        <v>0</v>
      </c>
    </row>
    <row r="990" spans="3:4">
      <c r="C990" s="71">
        <f>'Matriz de riesgos Corrupción'!P536</f>
        <v>0</v>
      </c>
      <c r="D990" s="71">
        <f>'Matriz de riesgos Corrupción'!Q536</f>
        <v>0</v>
      </c>
    </row>
    <row r="991" spans="3:4">
      <c r="C991" s="71">
        <f>'Matriz de riesgos Corrupción'!P537</f>
        <v>0</v>
      </c>
      <c r="D991" s="71">
        <f>'Matriz de riesgos Corrupción'!Q537</f>
        <v>0</v>
      </c>
    </row>
    <row r="992" spans="3:4">
      <c r="C992" s="71">
        <f>'Matriz de riesgos Corrupción'!P538</f>
        <v>0</v>
      </c>
      <c r="D992" s="71">
        <f>'Matriz de riesgos Corrupción'!Q538</f>
        <v>0</v>
      </c>
    </row>
    <row r="993" spans="3:4">
      <c r="C993" s="71">
        <f>'Matriz de riesgos Corrupción'!P539</f>
        <v>0</v>
      </c>
      <c r="D993" s="71">
        <f>'Matriz de riesgos Corrupción'!Q539</f>
        <v>0</v>
      </c>
    </row>
    <row r="994" spans="3:4">
      <c r="C994" s="71">
        <f>'Matriz de riesgos Corrupción'!P540</f>
        <v>0</v>
      </c>
      <c r="D994" s="71">
        <f>'Matriz de riesgos Corrupción'!Q540</f>
        <v>0</v>
      </c>
    </row>
    <row r="995" spans="3:4">
      <c r="C995" s="71">
        <f>'Matriz de riesgos Corrupción'!P541</f>
        <v>0</v>
      </c>
      <c r="D995" s="71">
        <f>'Matriz de riesgos Corrupción'!Q541</f>
        <v>0</v>
      </c>
    </row>
    <row r="996" spans="3:4">
      <c r="C996" s="71">
        <f>'Matriz de riesgos Corrupción'!P542</f>
        <v>0</v>
      </c>
      <c r="D996" s="71">
        <f>'Matriz de riesgos Corrupción'!Q542</f>
        <v>0</v>
      </c>
    </row>
    <row r="997" spans="3:4">
      <c r="C997" s="71">
        <f>'Matriz de riesgos Corrupción'!P543</f>
        <v>0</v>
      </c>
      <c r="D997" s="71">
        <f>'Matriz de riesgos Corrupción'!Q543</f>
        <v>0</v>
      </c>
    </row>
    <row r="998" spans="3:4">
      <c r="C998" s="71">
        <f>'Matriz de riesgos Corrupción'!P544</f>
        <v>0</v>
      </c>
      <c r="D998" s="71">
        <f>'Matriz de riesgos Corrupción'!Q544</f>
        <v>0</v>
      </c>
    </row>
    <row r="999" spans="3:4">
      <c r="C999" s="71">
        <f>'Matriz de riesgos Corrupción'!P545</f>
        <v>0</v>
      </c>
      <c r="D999" s="71">
        <f>'Matriz de riesgos Corrupción'!Q545</f>
        <v>0</v>
      </c>
    </row>
    <row r="1000" spans="3:4">
      <c r="C1000" s="71">
        <f>'Matriz de riesgos Corrupción'!P546</f>
        <v>0</v>
      </c>
      <c r="D1000" s="71">
        <f>'Matriz de riesgos Corrupción'!Q546</f>
        <v>0</v>
      </c>
    </row>
  </sheetData>
  <sheetProtection algorithmName="SHA-512" hashValue="iR7ds5bJcyKfMACHP7vg+n2AlSqyKTUhL+E0DclSv+meJHEZBFcpvdHw0zqmSuP03r4ltBdbhI6I3vUDtOgdNQ==" saltValue="k1O3qUC1bp4gFAP9hzkEGA==" spinCount="100000" sheet="1" objects="1" scenarios="1"/>
  <dataConsolidate/>
  <mergeCells count="3">
    <mergeCell ref="D4:H4"/>
    <mergeCell ref="B6:B10"/>
    <mergeCell ref="D12:H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Matriz de riesgos Corrupción</vt:lpstr>
      <vt:lpstr>Instrucciones</vt:lpstr>
      <vt:lpstr>Criterios probabilidad impacto</vt:lpstr>
      <vt:lpstr>Evaluación controles</vt:lpstr>
      <vt:lpstr>Nivel de riesgo</vt:lpstr>
      <vt:lpstr>Mapa de Calor</vt:lpstr>
      <vt:lpstr>'Matriz de riesgos Corrupción'!Área_de_impresión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Velasco</dc:creator>
  <cp:keywords/>
  <dc:description/>
  <cp:lastModifiedBy>Microsoft Office User</cp:lastModifiedBy>
  <cp:revision/>
  <dcterms:created xsi:type="dcterms:W3CDTF">2019-02-18T22:24:10Z</dcterms:created>
  <dcterms:modified xsi:type="dcterms:W3CDTF">2022-10-24T22:37:19Z</dcterms:modified>
  <cp:category/>
  <cp:contentStatus/>
</cp:coreProperties>
</file>