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755" tabRatio="975" activeTab="2"/>
  </bookViews>
  <sheets>
    <sheet name="Indice" sheetId="28" r:id="rId1"/>
    <sheet name="CONTEXTO" sheetId="30" r:id="rId2"/>
    <sheet name="65 GLEGN" sheetId="29" r:id="rId3"/>
  </sheets>
  <externalReferences>
    <externalReference r:id="rId4"/>
    <externalReference r:id="rId5"/>
    <externalReference r:id="rId6"/>
    <externalReference r:id="rId7"/>
  </externalReferences>
  <definedNames>
    <definedName name="_xlnm._FilterDatabase" localSheetId="1" hidden="1">CONTEXTO!$A$4:$I$78</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'[1]3 PROBABIL E IMPACTO INHERENTE'!$X$11:$X$16</definedName>
    <definedName name="Departamentos">#REF!</definedName>
    <definedName name="Fuentes">#REF!</definedName>
    <definedName name="Indicadores">#REF!</definedName>
    <definedName name="Objetivos">OFFSET(#REF!,0,0,COUNTA(#REF!)-1,1)</definedName>
    <definedName name="RAN_C_AMENAZ">[2]NUEVAS_TABLAS!#REF!</definedName>
    <definedName name="RAN_C_TIPAME">[2]NUEVAS_TABLAS!#REF!</definedName>
    <definedName name="RAN_N_IMPAME">[2]NUEVAS_TABLAS!$B$2:$B$10</definedName>
    <definedName name="Tipo">'[1]11 FORMULAS'!$A$4:$A$11</definedName>
    <definedName name="Tipos">[3]TABLA!$G$2:$G$4</definedName>
  </definedNames>
  <calcPr calcId="152511"/>
</workbook>
</file>

<file path=xl/calcChain.xml><?xml version="1.0" encoding="utf-8"?>
<calcChain xmlns="http://schemas.openxmlformats.org/spreadsheetml/2006/main">
  <c r="AF26" i="29" l="1"/>
  <c r="AD26" i="29"/>
  <c r="AC26" i="29"/>
  <c r="AJ26" i="29" s="1"/>
  <c r="AJ25" i="29"/>
  <c r="AF25" i="29"/>
  <c r="AD25" i="29"/>
  <c r="AC25" i="29"/>
  <c r="AF24" i="29"/>
  <c r="AD24" i="29"/>
  <c r="AC24" i="29"/>
  <c r="AJ24" i="29" s="1"/>
  <c r="AF23" i="29"/>
  <c r="AD23" i="29"/>
  <c r="AC23" i="29"/>
  <c r="AJ23" i="29" s="1"/>
  <c r="AF22" i="29"/>
  <c r="AD22" i="29"/>
  <c r="AC22" i="29"/>
  <c r="AJ22" i="29" s="1"/>
  <c r="AF21" i="29"/>
  <c r="AD21" i="29"/>
  <c r="AC21" i="29"/>
  <c r="AJ21" i="29" s="1"/>
  <c r="AF20" i="29"/>
  <c r="AD20" i="29"/>
  <c r="AC20" i="29"/>
  <c r="AJ20" i="29" s="1"/>
  <c r="AF19" i="29"/>
  <c r="AD19" i="29"/>
  <c r="AC19" i="29"/>
  <c r="AF18" i="29"/>
  <c r="AD18" i="29"/>
  <c r="AC18" i="29"/>
  <c r="AJ18" i="29" s="1"/>
  <c r="AF17" i="29"/>
  <c r="AD17" i="29"/>
  <c r="AC17" i="29"/>
  <c r="AF16" i="29"/>
  <c r="AD16" i="29"/>
  <c r="AC16" i="29"/>
  <c r="AF15" i="29"/>
  <c r="AD15" i="29"/>
  <c r="AC15" i="29"/>
  <c r="AJ15" i="29" s="1"/>
  <c r="AF14" i="29"/>
  <c r="AD14" i="29"/>
  <c r="AC14" i="29"/>
  <c r="AJ14" i="29" s="1"/>
  <c r="AF13" i="29"/>
  <c r="AD13" i="29"/>
  <c r="AC13" i="29"/>
  <c r="AJ13" i="29" s="1"/>
  <c r="AF12" i="29"/>
  <c r="AD12" i="29"/>
  <c r="AC12" i="29"/>
  <c r="AJ12" i="29" l="1"/>
  <c r="AJ19" i="29"/>
  <c r="AJ16" i="29"/>
  <c r="AJ17" i="29"/>
  <c r="AA22" i="29" l="1"/>
  <c r="S22" i="29"/>
  <c r="U22" i="29" s="1"/>
  <c r="N22" i="29"/>
  <c r="O22" i="29" s="1"/>
  <c r="K22" i="29"/>
  <c r="L22" i="29" s="1"/>
  <c r="AK22" i="29" s="1"/>
  <c r="AL22" i="29" s="1"/>
  <c r="E22" i="29"/>
  <c r="AA18" i="29"/>
  <c r="AA17" i="29"/>
  <c r="S17" i="29"/>
  <c r="R17" i="29" s="1"/>
  <c r="S12" i="29"/>
  <c r="U12" i="29" s="1"/>
  <c r="N17" i="29"/>
  <c r="O17" i="29" s="1"/>
  <c r="K17" i="29"/>
  <c r="L17" i="29" s="1"/>
  <c r="AK17" i="29" s="1"/>
  <c r="AL17" i="29" s="1"/>
  <c r="U17" i="29" l="1"/>
  <c r="AK23" i="29"/>
  <c r="AL23" i="29" s="1"/>
  <c r="AK18" i="29"/>
  <c r="AL18" i="29"/>
  <c r="T12" i="29"/>
  <c r="AM12" i="29"/>
  <c r="AM13" i="29" s="1"/>
  <c r="AM14" i="29" s="1"/>
  <c r="AM15" i="29" s="1"/>
  <c r="AM16" i="29" s="1"/>
  <c r="T22" i="29"/>
  <c r="V22" i="29" s="1"/>
  <c r="AM22" i="29"/>
  <c r="AM23" i="29" s="1"/>
  <c r="AM24" i="29" s="1"/>
  <c r="AM25" i="29" s="1"/>
  <c r="AM26" i="29" s="1"/>
  <c r="R12" i="29"/>
  <c r="R22" i="29"/>
  <c r="AL24" i="29" l="1"/>
  <c r="AK25" i="29" s="1"/>
  <c r="AL25" i="29" s="1"/>
  <c r="AK26" i="29" s="1"/>
  <c r="AL26" i="29" s="1"/>
  <c r="AN22" i="29" s="1"/>
  <c r="AK24" i="29"/>
  <c r="AK19" i="29"/>
  <c r="AL19" i="29"/>
  <c r="AK20" i="29" s="1"/>
  <c r="AL20" i="29" s="1"/>
  <c r="T17" i="29"/>
  <c r="V17" i="29" s="1"/>
  <c r="AM17" i="29"/>
  <c r="AM18" i="29" s="1"/>
  <c r="AM19" i="29" s="1"/>
  <c r="AM20" i="29" s="1"/>
  <c r="AM21" i="29" s="1"/>
  <c r="I17" i="29"/>
  <c r="E17" i="29"/>
  <c r="N12" i="29"/>
  <c r="K12" i="29"/>
  <c r="V12" i="29" s="1"/>
  <c r="AA13" i="29"/>
  <c r="AA12" i="29"/>
  <c r="AK21" i="29" l="1"/>
  <c r="AL21" i="29" s="1"/>
  <c r="AN17" i="29" s="1"/>
  <c r="BE12" i="29"/>
  <c r="AA25" i="29" l="1"/>
  <c r="AA24" i="29"/>
  <c r="AA23" i="29"/>
  <c r="I22" i="29"/>
  <c r="AA20" i="29"/>
  <c r="AA19" i="29"/>
  <c r="AA15" i="29"/>
  <c r="AA14" i="29"/>
  <c r="O12" i="29"/>
  <c r="L12" i="29"/>
  <c r="AK12" i="29" s="1"/>
  <c r="AL12" i="29" s="1"/>
  <c r="AK13" i="29" s="1"/>
  <c r="AL13" i="29" s="1"/>
  <c r="AK14" i="29" s="1"/>
  <c r="AL14" i="29" s="1"/>
  <c r="AK15" i="29" s="1"/>
  <c r="AL15" i="29" s="1"/>
  <c r="I12" i="29"/>
  <c r="AL16" i="29" l="1"/>
  <c r="AN12" i="29" s="1"/>
  <c r="AK16" i="29"/>
  <c r="AO17" i="29"/>
  <c r="AP22" i="29"/>
  <c r="AQ22" i="29" s="1"/>
  <c r="AO12" i="29" l="1"/>
  <c r="AP12" i="29"/>
  <c r="AQ12" i="29" s="1"/>
  <c r="AP17" i="29"/>
  <c r="AQ17" i="29" s="1"/>
  <c r="AR17" i="29" s="1"/>
  <c r="AR12" i="29" l="1"/>
  <c r="AO22" i="29" l="1"/>
  <c r="AR22" i="29" s="1"/>
</calcChain>
</file>

<file path=xl/sharedStrings.xml><?xml version="1.0" encoding="utf-8"?>
<sst xmlns="http://schemas.openxmlformats.org/spreadsheetml/2006/main" count="657" uniqueCount="367">
  <si>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</si>
  <si>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</si>
  <si>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</si>
  <si>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</si>
  <si>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</si>
  <si>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</si>
  <si>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</si>
  <si>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</si>
  <si>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</si>
  <si>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</si>
  <si>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</si>
  <si>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</si>
  <si>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</si>
  <si>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</si>
  <si>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</si>
  <si>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</si>
  <si>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</si>
  <si>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</si>
  <si>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</si>
  <si>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</si>
  <si>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</si>
  <si>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</si>
  <si>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</si>
  <si>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</si>
  <si>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</si>
  <si>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</si>
  <si>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</si>
  <si>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</si>
  <si>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</si>
  <si>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</si>
  <si>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</si>
  <si>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</si>
  <si>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</si>
  <si>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</si>
  <si>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</si>
  <si>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</si>
  <si>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</si>
  <si>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</si>
  <si>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</si>
  <si>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</si>
  <si>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</si>
  <si>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</si>
  <si>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</si>
  <si>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</si>
  <si>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</si>
  <si>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</si>
  <si>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</si>
  <si>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</si>
  <si>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</si>
  <si>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</si>
  <si>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</si>
  <si>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</si>
  <si>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</si>
  <si>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</si>
  <si>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</si>
  <si>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</si>
  <si>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</si>
  <si>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</si>
  <si>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</si>
  <si>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</si>
  <si>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</si>
  <si>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</si>
  <si>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</si>
  <si>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</si>
  <si>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</si>
  <si>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</si>
  <si>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</si>
  <si>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</si>
  <si>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</si>
  <si>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</si>
  <si>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</si>
  <si>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</si>
  <si>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</si>
  <si>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</si>
  <si>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</si>
  <si>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</si>
  <si>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</si>
  <si>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</si>
  <si>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</si>
  <si>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</si>
  <si>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</si>
  <si>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</si>
  <si>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</si>
  <si>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</si>
  <si>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</si>
  <si>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</si>
  <si>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</si>
  <si>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</si>
  <si>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</si>
  <si>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</si>
  <si>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</si>
  <si>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</si>
  <si>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</si>
  <si>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</si>
  <si>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</si>
  <si>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</si>
  <si>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</si>
  <si>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</si>
  <si>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</si>
  <si>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</si>
  <si>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</si>
  <si>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</si>
  <si>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</si>
  <si>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</si>
  <si>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</si>
  <si>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</si>
  <si>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</si>
  <si>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</si>
  <si>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</si>
  <si>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</si>
  <si>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</si>
  <si>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</si>
  <si>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</si>
  <si>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</si>
  <si>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</si>
  <si>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</si>
  <si>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</si>
  <si>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</si>
  <si>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</si>
  <si>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</si>
  <si>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</si>
  <si>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</si>
  <si>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</si>
  <si>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</si>
  <si>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</si>
  <si>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</si>
  <si>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</si>
  <si>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</si>
  <si>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</si>
  <si>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</si>
  <si>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</si>
  <si>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</si>
  <si>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</si>
  <si>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</si>
  <si>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</si>
  <si>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</si>
  <si>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</si>
  <si>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</si>
  <si>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</si>
  <si>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</si>
  <si>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</si>
  <si>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</si>
  <si>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</si>
  <si>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</si>
  <si>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</si>
  <si>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</si>
  <si>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</si>
  <si>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</si>
  <si>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</si>
  <si>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</si>
  <si>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</si>
  <si>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</si>
  <si>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</si>
  <si>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</si>
  <si>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</si>
  <si>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</si>
  <si>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</si>
  <si>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</si>
  <si>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</si>
  <si>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</si>
  <si>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</si>
  <si>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</si>
  <si>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</si>
  <si>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</si>
  <si>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</si>
  <si>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</si>
  <si>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</si>
  <si>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</si>
  <si>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</si>
  <si>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</si>
  <si>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</si>
  <si>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</si>
  <si>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EXTRAJUDICIAL</t>
  </si>
  <si>
    <t>DEFENSA JUDICIAL</t>
  </si>
  <si>
    <t>DEFENSA ADMINISTRATIVA</t>
  </si>
  <si>
    <t>GESTIÓN DE CUMPLIMIENTO DE PROVIDENCIAS JUDICIALES Y CONCILIACIONES</t>
  </si>
  <si>
    <t>GESTIÓN NORMATIVA</t>
  </si>
  <si>
    <t>GLEGN</t>
  </si>
  <si>
    <t>CONCEPTOS JURÍDICOS</t>
  </si>
  <si>
    <t>ACTOS ADMINISTRATIVOS DE CARÁCTER GENERAL</t>
  </si>
  <si>
    <t>ACTOS ADMINISTRATIVOS DE CARÁCTER PARTICULAR</t>
  </si>
  <si>
    <t>CONTRATACION ESTATAL</t>
  </si>
  <si>
    <t>GLECE</t>
  </si>
  <si>
    <t>PLANEACIÓN CONTRACTUAL</t>
  </si>
  <si>
    <t>SELECCIÓN Y CONTRATACIÓN</t>
  </si>
  <si>
    <t>EJECUCIÓN CONTRACTUAL</t>
  </si>
  <si>
    <t>ETAPA POSTCONTRACTUAL</t>
  </si>
  <si>
    <t>GESTION DE HACIENDA</t>
  </si>
  <si>
    <t>DESARROLLO ECONOMICO</t>
  </si>
  <si>
    <t>GHADE</t>
  </si>
  <si>
    <t>DIRECCIONAMIENTO ESTRATEGICO</t>
  </si>
  <si>
    <t>GHADI</t>
  </si>
  <si>
    <t>ADMINISTRACION DEL SISTEMA DE GESTION DE CALIDAD</t>
  </si>
  <si>
    <t>GHAAS</t>
  </si>
  <si>
    <t>PRESUPUESTO</t>
  </si>
  <si>
    <t>GHAPR</t>
  </si>
  <si>
    <t>GESTION TRIBUTARIA</t>
  </si>
  <si>
    <t>GHAGT</t>
  </si>
  <si>
    <t>TESORERIA</t>
  </si>
  <si>
    <t>GHATE</t>
  </si>
  <si>
    <t>CONTABILIDAD</t>
  </si>
  <si>
    <t>GHACO</t>
  </si>
  <si>
    <t>GESTION ADMINISTRATIVA</t>
  </si>
  <si>
    <t>GHAGA</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</si>
  <si>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</si>
  <si>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</si>
  <si>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</si>
  <si>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</si>
  <si>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</si>
  <si>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</si>
  <si>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</si>
  <si>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</si>
  <si>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</si>
  <si>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</si>
  <si>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</si>
  <si>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</si>
  <si>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</si>
  <si>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</si>
  <si>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</si>
  <si>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</si>
  <si>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</si>
  <si>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</si>
  <si>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</si>
  <si>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1. Se cuenta con un grupo de profesionales expertos en diferentes ramas de derecho, con experiencia en la proyección y revisión de actos administrativos y conceptos jurídicos.                                                  2. Articulación del modelo de operación por procesos con el MIPG </t>
  </si>
  <si>
    <t xml:space="preserve">1. Falta de puesta en operación de un micrositio web donde se desarrolle todo el proceso de consulta pública y el ciclo de gobernanza de la política de mejora normativa, así como la publicación y divulgación de los conceptos jurídicos emitidos.                                                                2.Falta de una agenda regulatoria y planeación en la expedición actos administrativos de caracter general (análisis de impacto normativo, memoria justificativa).                                                                 2.Divulgación de los actos administrativos de caracter general y de los conceptos jurídicos  </t>
  </si>
  <si>
    <t xml:space="preserve">1. Infraestrura tecnologíca del Distrito de Cartagena                                           2.  Implimentación de las fases de la Política de Mejora Normativa del MIPG </t>
  </si>
  <si>
    <t xml:space="preserve">1. Desconocimiento por parte de las dependencias interesadas en la producción normativa de las fases del ciclo de la gobernanza en materia normativa.                      2. Falta de aplicación de los procedimientos de gestión normativa.   </t>
  </si>
  <si>
    <t xml:space="preserve">1. En asocio con la Oficina Asesora  Informática desarrollar un micrositio  web donde se lleve todo el proceso de consulta pública y el ciclo de gobernanza de la política de mejora normativa, así como la publicación y divulgación de los conceptos jurídicos emitidos.                                              2. Desarrollar y publicar con el apoyo de las diferentes dependencias la agenda regulatoria preliminar y definitiva del Distrito de Cartagena.                                     3. Utilizar todos los canales de información disponibles por la Oficina Asesora Informática y Oficina de Comunicaciones para la divulgación de los actos administrativos generales y conceptos jurídicos expedidos.                                    </t>
  </si>
  <si>
    <t xml:space="preserve">1.  Socializar por medio del grupo de profesionales expertos en diferentes ramas de derecho las fases del ciclo de la gobernanza en materia normativa en las  dependencias distritales.                                            2. Actualización de los procedimientos de actos administrativos de caracter general, particular  y conceptos jurídicos con los parametros del  MIPG y fortalecer su implementación y/o aplicación en las diferentes dependencias.   </t>
  </si>
  <si>
    <t xml:space="preserve">1. Articular con el equipo profesional experto en diferentes areas de derecho y la oficina asesora informática,  la puesta en funcionamiento de las diferentes herramientas tecnologicas que permitan implementar las fases de la policia de mejora normativa.  
2. Promover el fortalecimiento del proceso de gestión normativa mediante la adopción de los lineamientos del departamento administrativo de la función pública en materia de mejora normativa.  </t>
  </si>
  <si>
    <t xml:space="preserve">1. Utilizar los canales de información disponibles por la Oficina Asesora Informática y la Oficina de Comunicaciones para la socialización y divulgación de las diferentes fases de ciclo de la politica de mejora normativa.                  2.  Prestar acompañamiento permanente a las diferentes dependencias distritales en la implementación del ciclo de la gobernanza en materia de mejora normativa. </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</si>
  <si>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</si>
  <si>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</si>
  <si>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</si>
  <si>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</si>
  <si>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</si>
  <si>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</si>
  <si>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</si>
  <si>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</si>
  <si>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</si>
  <si>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Alcaldia de Cartagena</t>
  </si>
  <si>
    <t>PROCESO:</t>
  </si>
  <si>
    <t>Apoyo</t>
  </si>
  <si>
    <t>Elaboración o Actualización:</t>
  </si>
  <si>
    <t>OBJETIVO DEL PROCESO:</t>
  </si>
  <si>
    <t>ESTABLECER PERMANENTEMENTE  LINEAMIENTOS Y POSICIONES JURIDICAS PARA LA EXPEDICION  DE ACTOS ADMINISTRATIVOS Y CONCEPTOS , A FIN DE GARANTIZAR QUE EL 100% DE LA ACTUACIONES DE LA ENTIDAD SEAN CONFORME AL ORDENAMIENTO LEGAL VIGENTE</t>
  </si>
  <si>
    <t>Vigencia del:</t>
  </si>
  <si>
    <t>2022-2023</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</si>
  <si>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</si>
  <si>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</si>
  <si>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</si>
  <si>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</si>
  <si>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</si>
  <si>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</si>
  <si>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</si>
  <si>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</si>
  <si>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</si>
  <si>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</si>
  <si>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</si>
  <si>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</si>
  <si>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</si>
  <si>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</si>
  <si>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</si>
  <si>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</si>
  <si>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</si>
  <si>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</si>
  <si>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</si>
  <si>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</si>
  <si>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</si>
  <si>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</si>
  <si>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</si>
  <si>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</si>
  <si>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</si>
  <si>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</si>
  <si>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</si>
  <si>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</si>
  <si>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</si>
  <si>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</si>
  <si>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</si>
  <si>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</si>
  <si>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</si>
  <si>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</si>
  <si>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</si>
  <si>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</si>
  <si>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</si>
  <si>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</si>
  <si>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</si>
  <si>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</si>
  <si>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</si>
  <si>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</si>
  <si>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</si>
  <si>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</si>
  <si>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</si>
  <si>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</si>
  <si>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</si>
  <si>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</si>
  <si>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</si>
  <si>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</si>
  <si>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</si>
  <si>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</si>
  <si>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</si>
  <si>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</si>
  <si>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</si>
  <si>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</si>
  <si>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</si>
  <si>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</si>
  <si>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</si>
  <si>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</si>
  <si>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</si>
  <si>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</si>
  <si>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</si>
  <si>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</si>
  <si>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</si>
  <si>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</si>
  <si>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</si>
  <si>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</si>
  <si>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</si>
  <si>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</si>
  <si>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</si>
  <si>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</si>
  <si>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</si>
  <si>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</si>
  <si>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 economica y reputacional</t>
  </si>
  <si>
    <t>por emitir conceptos jurídicos extemporaneos</t>
  </si>
  <si>
    <t>debido al desconocimiento de los terminos establecidos en los lineamientos o la ley.</t>
  </si>
  <si>
    <t>Posibilidad de pérdida Económica y Reputacional por emitir conceptos jurídicos extemporaneos debido al desconocimiento de los terminos establecidos en los lineamientos o la ley.</t>
  </si>
  <si>
    <t>A Ejecucion y administracion de procesos</t>
  </si>
  <si>
    <t>Procesos</t>
  </si>
  <si>
    <t>ENTRE 10 Y 50 SMLMV</t>
  </si>
  <si>
    <t>El riesgo afecta la imagen de la entidad con efecto publicitario sostenido a nivel de sector administrativo, nivel departamental o municipal</t>
  </si>
  <si>
    <t xml:space="preserve">Profesional / Asesor externo  Responsable </t>
  </si>
  <si>
    <t>Registra la solicitud de concepto jurídico en la base de datos para el respectivo seguimiento</t>
  </si>
  <si>
    <t>Cada vez que le sea asignado</t>
  </si>
  <si>
    <t>Preventivo</t>
  </si>
  <si>
    <t>Manual</t>
  </si>
  <si>
    <t>Documentado</t>
  </si>
  <si>
    <t>Continua</t>
  </si>
  <si>
    <t>Con Registro</t>
  </si>
  <si>
    <t>Evitar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</si>
  <si>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</si>
  <si>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</si>
  <si>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Jefe de la OAJ</t>
  </si>
  <si>
    <t>Enviará correo electronico al profesional responsable solicitandole que suministre al despacho el proyeccto de respuesta a la solicitud de concepto proxima a vencer</t>
  </si>
  <si>
    <t xml:space="preserve">En el evento de no encontrar respuesta al mismo en la base de datos </t>
  </si>
  <si>
    <t>El riesgo afecta la imagen de la entidad a nivel nacional, con efecto publicitario sostenido a nivel país</t>
  </si>
  <si>
    <t>El riesgo afecta la imagen de la entidad con algunos usuarios de relevancia frente al logro de los objetivos</t>
  </si>
  <si>
    <t>R2</t>
  </si>
  <si>
    <t xml:space="preserve">por expedir actos administrativos regulatorios por fuera de los lineamientos </t>
  </si>
  <si>
    <t>debido al desconocimiento de la politica de mejora normativa</t>
  </si>
  <si>
    <t>entre 100 y 500 SMLMV</t>
  </si>
  <si>
    <t xml:space="preserve">expedira y/o actualizará los lineamientos sobre la expedicion de actos administrativos de carácter regulatorio </t>
  </si>
  <si>
    <t>semestralmente</t>
  </si>
  <si>
    <t>Afecta la imagen de algún área de la org</t>
  </si>
  <si>
    <t>Profesional / Asesor Externo  responsable</t>
  </si>
  <si>
    <t>veificará que la solicitud de revisión de acto administrativo cumpla con los  requisitos establecidos en los lineamientos</t>
  </si>
  <si>
    <t>cada vez que sea asignado.</t>
  </si>
  <si>
    <t>;Afecta la imagen de la entidad int de conocimiento gral nivel interno de J.D y accionistas y o de proveedores</t>
  </si>
  <si>
    <t>;Afecta la imagen de la entidad con algunos usuarios de relevancia frente al logro de los objs</t>
  </si>
  <si>
    <t>;Afecta la imagen de la entidad con efecto pub sostenido a nivel de sector admon, nivel dptal o mpal</t>
  </si>
  <si>
    <t>;Afecta la imagen de la entidad a nivel Nal con efecto pub sostenido a nivel país</t>
  </si>
  <si>
    <t>R3</t>
  </si>
  <si>
    <t xml:space="preserve">por expedir actos administrativos particulares extemporaneos </t>
  </si>
  <si>
    <t>Registra la solicitud de revisión de un acto administrativo en la base de datos para el respectivo seguimiento,</t>
  </si>
  <si>
    <t>Asesor externo - Area de Calidad</t>
  </si>
  <si>
    <t>Publicar cronograma de mesas tecnicas con los gestores  y el equipo de calidad  para revisión, seguimiento y ajustes a los indicadores de gestión</t>
  </si>
  <si>
    <t xml:space="preserve">Trimestral </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</si>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</sst>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37"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8"/>
      <name val="Arial"/>
      <family val="2"/>
    </font>
    <font>
      <sz val="8"/>
      <name val="Tahoma"/>
      <family val="2"/>
    </font>
  </fonts>
  <fills count="12">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s>
  <cellStyleXfs count="14">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cellStyleXfs>
  <cellXfs count="144">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9" fillId="0" borderId="0" xfId="2" applyFont="1" applyAlignment="1">
      <alignment horizontal="justify" vertical="top" wrapText="1"/>
    </xf>
    <xf numFmtId="0" fontId="9" fillId="0" borderId="1" xfId="2" applyFont="1" applyBorder="1" applyAlignment="1">
      <alignment horizontal="justify" vertical="top" wrapText="1"/>
    </xf>
    <xf numFmtId="0" fontId="23" fillId="0" borderId="1" xfId="2" applyFont="1" applyBorder="1" applyAlignment="1">
      <alignment horizontal="justify" vertical="top" wrapText="1"/>
    </xf>
    <xf numFmtId="0" fontId="9" fillId="0" borderId="0" xfId="2" applyFont="1" applyAlignment="1">
      <alignment vertical="center"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35" fillId="0" borderId="13" xfId="2" applyFont="1" applyBorder="1" applyAlignment="1">
      <alignment horizontal="left" vertical="center" wrapText="1"/>
    </xf>
    <xf numFmtId="0" fontId="9" fillId="7" borderId="13" xfId="2" applyFont="1" applyFill="1" applyBorder="1" applyAlignment="1" applyProtection="1">
      <alignment horizontal="left" vertical="center" wrapText="1"/>
      <protection locked="0"/>
    </xf>
    <xf numFmtId="0" fontId="36" fillId="7" borderId="13" xfId="2" applyFont="1" applyFill="1" applyBorder="1" applyAlignment="1" applyProtection="1">
      <alignment horizontal="left" vertical="center" wrapText="1"/>
      <protection locked="0"/>
    </xf>
    <xf numFmtId="0" fontId="6" fillId="0" borderId="1" xfId="0" applyFont="1" applyBorder="1" applyAlignment="1">
      <alignment horizontal="center"/>
    </xf>
    <xf numFmtId="0" fontId="8" fillId="0" borderId="1" xfId="1" applyFont="1" applyBorder="1" applyAlignment="1">
      <alignment horizontal="left" wrapText="1"/>
    </xf>
    <xf numFmtId="1" fontId="6" fillId="0" borderId="1" xfId="0" applyNumberFormat="1" applyFont="1" applyBorder="1" applyAlignment="1">
      <alignment horizontal="center"/>
    </xf>
    <xf numFmtId="0" fontId="0" fillId="0" borderId="1" xfId="0" applyBorder="1" applyAlignment="1">
      <alignment horizontal="left" vertical="top" wrapText="1"/>
    </xf>
    <xf numFmtId="0" fontId="0" fillId="0" borderId="1" xfId="0" applyBorder="1" applyAlignment="1">
      <alignment vertical="top" wrapText="1"/>
    </xf>
    <xf numFmtId="0" fontId="8" fillId="0" borderId="1" xfId="1" applyFont="1" applyBorder="1" applyAlignment="1">
      <alignment vertical="center" wrapText="1"/>
    </xf>
    <xf numFmtId="9" fontId="23" fillId="0" borderId="1" xfId="0" applyNumberFormat="1"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left"/>
    </xf>
    <xf numFmtId="0" fontId="6" fillId="0" borderId="10" xfId="0" applyFont="1" applyBorder="1" applyAlignment="1">
      <alignment horizontal="left"/>
    </xf>
    <xf numFmtId="0" fontId="6" fillId="0" borderId="6" xfId="0" applyFont="1" applyBorder="1" applyAlignment="1">
      <alignment horizontal="left"/>
    </xf>
    <xf numFmtId="0" fontId="8" fillId="0" borderId="2"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left" vertical="center" wrapText="1"/>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13"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1"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0" fontId="23" fillId="7" borderId="1" xfId="2"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2" borderId="1" xfId="2" applyFont="1" applyFill="1" applyBorder="1" applyAlignment="1" applyProtection="1">
      <alignment horizontal="center"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9" fontId="27" fillId="0" borderId="1" xfId="0" applyNumberFormat="1" applyFont="1" applyBorder="1" applyAlignment="1">
      <alignment horizontal="center" vertical="center" wrapText="1"/>
    </xf>
    <xf numFmtId="0" fontId="23" fillId="0" borderId="1" xfId="2" applyFont="1" applyBorder="1" applyAlignment="1">
      <alignment horizontal="center" vertical="center" wrapText="1"/>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7" fillId="0" borderId="1" xfId="2" applyFont="1" applyBorder="1" applyAlignment="1">
      <alignment horizontal="center" vertical="center" wrapText="1"/>
    </xf>
    <xf numFmtId="9" fontId="28" fillId="0" borderId="1" xfId="2" applyNumberFormat="1" applyFont="1" applyBorder="1" applyAlignment="1">
      <alignment horizontal="center" vertical="center" wrapText="1"/>
    </xf>
    <xf numFmtId="0" fontId="23" fillId="0" borderId="1" xfId="2" applyFont="1" applyBorder="1" applyAlignment="1">
      <alignment vertical="center"/>
    </xf>
    <xf numFmtId="9" fontId="28" fillId="7" borderId="1" xfId="0" applyNumberFormat="1" applyFont="1" applyFill="1" applyBorder="1" applyAlignment="1" applyProtection="1">
      <alignment horizontal="center" vertical="center" wrapText="1"/>
      <protection locked="0"/>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0" fontId="27" fillId="0" borderId="1" xfId="2" applyFont="1" applyBorder="1" applyAlignment="1">
      <alignment horizontal="center" vertical="center"/>
    </xf>
    <xf numFmtId="9" fontId="23" fillId="0" borderId="1" xfId="0" applyNumberFormat="1" applyFont="1" applyBorder="1" applyAlignment="1">
      <alignment horizontal="center"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3" fontId="23" fillId="7" borderId="1" xfId="2" applyNumberFormat="1" applyFont="1" applyFill="1" applyBorder="1" applyAlignment="1" applyProtection="1">
      <alignment horizontal="center" vertical="center" wrapText="1"/>
      <protection locked="0"/>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cellXfs>
  <cellStyles count="14">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4" xfId="3"/>
    <cellStyle name="Normal 6" xfId="11"/>
    <cellStyle name="Normal 8" xfId="10"/>
    <cellStyle name="Normal 9" xfId="8"/>
  </cellStyles>
  <dxfs count="154">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16</xdr:row>
      <xdr:rowOff>440939</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17</xdr:row>
      <xdr:rowOff>504825</xdr:rowOff>
    </xdr:from>
    <xdr:ext cx="95250" cy="444014"/>
    <xdr:sp macro="" textlink="">
      <xdr:nvSpPr>
        <xdr:cNvPr id="40" name="Text Box 15">
          <a:extLst>
            <a:ext uri="{FF2B5EF4-FFF2-40B4-BE49-F238E27FC236}">
              <a16:creationId xmlns:a16="http://schemas.microsoft.com/office/drawing/2014/main" xmlns="" id="{00000000-0008-0000-0200-000028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19</xdr:row>
      <xdr:rowOff>0</xdr:rowOff>
    </xdr:from>
    <xdr:to>
      <xdr:col>22</xdr:col>
      <xdr:colOff>95250</xdr:colOff>
      <xdr:row>19</xdr:row>
      <xdr:rowOff>171450</xdr:rowOff>
    </xdr:to>
    <xdr:sp macro="" textlink="">
      <xdr:nvSpPr>
        <xdr:cNvPr id="41" name="Text Box 16">
          <a:extLst>
            <a:ext uri="{FF2B5EF4-FFF2-40B4-BE49-F238E27FC236}">
              <a16:creationId xmlns:a16="http://schemas.microsoft.com/office/drawing/2014/main" xmlns="" i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2" name="Text Box 17">
          <a:extLst>
            <a:ext uri="{FF2B5EF4-FFF2-40B4-BE49-F238E27FC236}">
              <a16:creationId xmlns:a16="http://schemas.microsoft.com/office/drawing/2014/main" xmlns="" i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3" name="Text Box 18">
          <a:extLst>
            <a:ext uri="{FF2B5EF4-FFF2-40B4-BE49-F238E27FC236}">
              <a16:creationId xmlns:a16="http://schemas.microsoft.com/office/drawing/2014/main" xmlns="" i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19</xdr:row>
      <xdr:rowOff>0</xdr:rowOff>
    </xdr:from>
    <xdr:to>
      <xdr:col>22</xdr:col>
      <xdr:colOff>95250</xdr:colOff>
      <xdr:row>19</xdr:row>
      <xdr:rowOff>171450</xdr:rowOff>
    </xdr:to>
    <xdr:sp macro="" textlink="">
      <xdr:nvSpPr>
        <xdr:cNvPr id="44" name="Text Box 19">
          <a:extLst>
            <a:ext uri="{FF2B5EF4-FFF2-40B4-BE49-F238E27FC236}">
              <a16:creationId xmlns:a16="http://schemas.microsoft.com/office/drawing/2014/main" xmlns="" id="{00000000-0008-0000-0200-00002C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19</xdr:row>
      <xdr:rowOff>0</xdr:rowOff>
    </xdr:from>
    <xdr:ext cx="95250" cy="171450"/>
    <xdr:sp macro="" textlink="">
      <xdr:nvSpPr>
        <xdr:cNvPr id="45"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49"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19</xdr:row>
      <xdr:rowOff>504825</xdr:rowOff>
    </xdr:from>
    <xdr:ext cx="95250" cy="442269"/>
    <xdr:sp macro="" textlink="">
      <xdr:nvSpPr>
        <xdr:cNvPr id="54" name="Text Box 15">
          <a:extLst>
            <a:ext uri="{FF2B5EF4-FFF2-40B4-BE49-F238E27FC236}">
              <a16:creationId xmlns:a16="http://schemas.microsoft.com/office/drawing/2014/main" xmlns="" id="{00000000-0008-0000-0200-000036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19</xdr:row>
      <xdr:rowOff>504825</xdr:rowOff>
    </xdr:from>
    <xdr:ext cx="95250" cy="213632"/>
    <xdr:sp macro="" textlink="">
      <xdr:nvSpPr>
        <xdr:cNvPr id="60" name="Text Box 15">
          <a:extLst>
            <a:ext uri="{FF2B5EF4-FFF2-40B4-BE49-F238E27FC236}">
              <a16:creationId xmlns:a16="http://schemas.microsoft.com/office/drawing/2014/main" xmlns="" id="{00000000-0008-0000-0200-00003C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63"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6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19</xdr:row>
      <xdr:rowOff>504825</xdr:rowOff>
    </xdr:from>
    <xdr:ext cx="95250" cy="442269"/>
    <xdr:sp macro="" textlink="">
      <xdr:nvSpPr>
        <xdr:cNvPr id="74" name="Text Box 15">
          <a:extLst>
            <a:ext uri="{FF2B5EF4-FFF2-40B4-BE49-F238E27FC236}">
              <a16:creationId xmlns:a16="http://schemas.microsoft.com/office/drawing/2014/main" xmlns="" id="{00000000-0008-0000-0200-00004A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16</xdr:row>
      <xdr:rowOff>5942</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22</xdr:row>
      <xdr:rowOff>504825</xdr:rowOff>
    </xdr:from>
    <xdr:ext cx="95250" cy="444014"/>
    <xdr:sp macro="" textlink="">
      <xdr:nvSpPr>
        <xdr:cNvPr id="76" name="Text Box 15">
          <a:extLst>
            <a:ext uri="{FF2B5EF4-FFF2-40B4-BE49-F238E27FC236}">
              <a16:creationId xmlns:a16="http://schemas.microsoft.com/office/drawing/2014/main" xmlns="" id="{00000000-0008-0000-0200-00004C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24</xdr:row>
      <xdr:rowOff>0</xdr:rowOff>
    </xdr:from>
    <xdr:to>
      <xdr:col>22</xdr:col>
      <xdr:colOff>95250</xdr:colOff>
      <xdr:row>24</xdr:row>
      <xdr:rowOff>171450</xdr:rowOff>
    </xdr:to>
    <xdr:sp macro="" textlink="">
      <xdr:nvSpPr>
        <xdr:cNvPr id="77" name="Text Box 1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8" name="Text Box 1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79" name="Text Box 1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24</xdr:row>
      <xdr:rowOff>0</xdr:rowOff>
    </xdr:from>
    <xdr:to>
      <xdr:col>22</xdr:col>
      <xdr:colOff>95250</xdr:colOff>
      <xdr:row>24</xdr:row>
      <xdr:rowOff>171450</xdr:rowOff>
    </xdr:to>
    <xdr:sp macro="" textlink="">
      <xdr:nvSpPr>
        <xdr:cNvPr id="80" name="Text Box 19">
          <a:extLst>
            <a:ext uri="{FF2B5EF4-FFF2-40B4-BE49-F238E27FC236}">
              <a16:creationId xmlns:a16="http://schemas.microsoft.com/office/drawing/2014/main" xmlns="" id="{00000000-0008-0000-0200-000050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85" name="Text Box 15">
          <a:extLst>
            <a:ext uri="{FF2B5EF4-FFF2-40B4-BE49-F238E27FC236}">
              <a16:creationId xmlns:a16="http://schemas.microsoft.com/office/drawing/2014/main" xmlns="" id="{00000000-0008-0000-0200-000055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21</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90" name="Text Box 15">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24</xdr:row>
      <xdr:rowOff>504825</xdr:rowOff>
    </xdr:from>
    <xdr:ext cx="95250" cy="213632"/>
    <xdr:sp macro="" textlink="">
      <xdr:nvSpPr>
        <xdr:cNvPr id="96" name="Text Box 15">
          <a:extLst>
            <a:ext uri="{FF2B5EF4-FFF2-40B4-BE49-F238E27FC236}">
              <a16:creationId xmlns:a16="http://schemas.microsoft.com/office/drawing/2014/main" xmlns="" id="{00000000-0008-0000-0200-000060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99" name="Text Box 18">
          <a:extLst>
            <a:ext uri="{FF2B5EF4-FFF2-40B4-BE49-F238E27FC236}">
              <a16:creationId xmlns:a16="http://schemas.microsoft.com/office/drawing/2014/main" xmlns="" id="{00000000-0008-0000-0200-000063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0" name="Text Box 15">
          <a:extLst>
            <a:ext uri="{FF2B5EF4-FFF2-40B4-BE49-F238E27FC236}">
              <a16:creationId xmlns:a16="http://schemas.microsoft.com/office/drawing/2014/main" xmlns="" id="{00000000-0008-0000-0200-000064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21</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0" name="Text Box 15">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25</xdr:row>
      <xdr:rowOff>301625</xdr:rowOff>
    </xdr:from>
    <xdr:to>
      <xdr:col>22</xdr:col>
      <xdr:colOff>97630</xdr:colOff>
      <xdr:row>25</xdr:row>
      <xdr:rowOff>414156</xdr:rowOff>
    </xdr:to>
    <xdr:sp macro="" textlink="">
      <xdr:nvSpPr>
        <xdr:cNvPr id="111" name="Text Box 15">
          <a:extLst>
            <a:ext uri="{FF2B5EF4-FFF2-40B4-BE49-F238E27FC236}">
              <a16:creationId xmlns:a16="http://schemas.microsoft.com/office/drawing/2014/main" xmlns="" id="{00000000-0008-0000-0200-00006F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25</xdr:row>
      <xdr:rowOff>301625</xdr:rowOff>
    </xdr:from>
    <xdr:to>
      <xdr:col>44</xdr:col>
      <xdr:colOff>97630</xdr:colOff>
      <xdr:row>25</xdr:row>
      <xdr:rowOff>414156</xdr:rowOff>
    </xdr:to>
    <xdr:sp macro="" textlink="">
      <xdr:nvSpPr>
        <xdr:cNvPr id="112" name="Text Box 15">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24</xdr:row>
      <xdr:rowOff>504825</xdr:rowOff>
    </xdr:from>
    <xdr:ext cx="95250" cy="442269"/>
    <xdr:sp macro="" textlink="">
      <xdr:nvSpPr>
        <xdr:cNvPr id="113" name="Text Box 15">
          <a:extLst>
            <a:ext uri="{FF2B5EF4-FFF2-40B4-BE49-F238E27FC236}">
              <a16:creationId xmlns:a16="http://schemas.microsoft.com/office/drawing/2014/main" xmlns="" id="{00000000-0008-0000-0200-000071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24</xdr:row>
      <xdr:rowOff>504825</xdr:rowOff>
    </xdr:from>
    <xdr:ext cx="95250" cy="442269"/>
    <xdr:sp macro="" textlink="">
      <xdr:nvSpPr>
        <xdr:cNvPr id="114" name="Text Box 15">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24</xdr:row>
      <xdr:rowOff>504825</xdr:rowOff>
    </xdr:from>
    <xdr:ext cx="95250" cy="442269"/>
    <xdr:sp macro="" textlink="">
      <xdr:nvSpPr>
        <xdr:cNvPr id="115" name="Text Box 15">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26</xdr:row>
      <xdr:rowOff>0</xdr:rowOff>
    </xdr:from>
    <xdr:to>
      <xdr:col>22</xdr:col>
      <xdr:colOff>95250</xdr:colOff>
      <xdr:row>26</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26</xdr:row>
      <xdr:rowOff>0</xdr:rowOff>
    </xdr:from>
    <xdr:to>
      <xdr:col>22</xdr:col>
      <xdr:colOff>95250</xdr:colOff>
      <xdr:row>26</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26</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26</xdr:row>
      <xdr:rowOff>0</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26</xdr:row>
      <xdr:rowOff>0</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26</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26</xdr:row>
      <xdr:rowOff>0</xdr:rowOff>
    </xdr:from>
    <xdr:to>
      <xdr:col>22</xdr:col>
      <xdr:colOff>97630</xdr:colOff>
      <xdr:row>26</xdr:row>
      <xdr:rowOff>112531</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20</xdr:row>
      <xdr:rowOff>504825</xdr:rowOff>
    </xdr:from>
    <xdr:ext cx="95250" cy="442269"/>
    <xdr:sp macro="" textlink="">
      <xdr:nvSpPr>
        <xdr:cNvPr id="154" name="Text Box 15">
          <a:extLst>
            <a:ext uri="{FF2B5EF4-FFF2-40B4-BE49-F238E27FC236}">
              <a16:creationId xmlns:a16="http://schemas.microsoft.com/office/drawing/2014/main" xmlns="" i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55" name="Text Box 15">
          <a:extLst>
            <a:ext uri="{FF2B5EF4-FFF2-40B4-BE49-F238E27FC236}">
              <a16:creationId xmlns:a16="http://schemas.microsoft.com/office/drawing/2014/main" xmlns="" id="{00000000-0008-0000-0200-00009B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56" name="Text Box 15">
          <a:extLst>
            <a:ext uri="{FF2B5EF4-FFF2-40B4-BE49-F238E27FC236}">
              <a16:creationId xmlns:a16="http://schemas.microsoft.com/office/drawing/2014/main" xmlns="" id="{00000000-0008-0000-0200-00009C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57" name="Text Box 15">
          <a:extLst>
            <a:ext uri="{FF2B5EF4-FFF2-40B4-BE49-F238E27FC236}">
              <a16:creationId xmlns:a16="http://schemas.microsoft.com/office/drawing/2014/main" xmlns="" id="{00000000-0008-0000-0200-00009D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97630</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97630</xdr:colOff>
      <xdr:row>26</xdr:row>
      <xdr:rowOff>112531</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26</xdr:row>
      <xdr:rowOff>0</xdr:rowOff>
    </xdr:from>
    <xdr:to>
      <xdr:col>22</xdr:col>
      <xdr:colOff>97630</xdr:colOff>
      <xdr:row>26</xdr:row>
      <xdr:rowOff>112531</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26</xdr:row>
      <xdr:rowOff>0</xdr:rowOff>
    </xdr:from>
    <xdr:to>
      <xdr:col>44</xdr:col>
      <xdr:colOff>97630</xdr:colOff>
      <xdr:row>26</xdr:row>
      <xdr:rowOff>112531</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68" name="Text Box 15">
          <a:extLst>
            <a:ext uri="{FF2B5EF4-FFF2-40B4-BE49-F238E27FC236}">
              <a16:creationId xmlns:a16="http://schemas.microsoft.com/office/drawing/2014/main" xmlns="" i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69" name="Text Box 15">
          <a:extLst>
            <a:ext uri="{FF2B5EF4-FFF2-40B4-BE49-F238E27FC236}">
              <a16:creationId xmlns:a16="http://schemas.microsoft.com/office/drawing/2014/main" xmlns="" i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70" name="Text Box 15">
          <a:extLst>
            <a:ext uri="{FF2B5EF4-FFF2-40B4-BE49-F238E27FC236}">
              <a16:creationId xmlns:a16="http://schemas.microsoft.com/office/drawing/2014/main" xmlns="" i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309166</xdr:rowOff>
    </xdr:to>
    <xdr:sp macro="" textlink="">
      <xdr:nvSpPr>
        <xdr:cNvPr id="171" name="Text Box 15">
          <a:extLst>
            <a:ext uri="{FF2B5EF4-FFF2-40B4-BE49-F238E27FC236}">
              <a16:creationId xmlns:a16="http://schemas.microsoft.com/office/drawing/2014/main" xmlns="" id="{00000000-0008-0000-0200-0000AB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2" name="Text Box 15">
          <a:extLst>
            <a:ext uri="{FF2B5EF4-FFF2-40B4-BE49-F238E27FC236}">
              <a16:creationId xmlns:a16="http://schemas.microsoft.com/office/drawing/2014/main" xmlns="" i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3" name="Text Box 15">
          <a:extLst>
            <a:ext uri="{FF2B5EF4-FFF2-40B4-BE49-F238E27FC236}">
              <a16:creationId xmlns:a16="http://schemas.microsoft.com/office/drawing/2014/main" xmlns="" i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74" name="Text Box 15">
          <a:extLst>
            <a:ext uri="{FF2B5EF4-FFF2-40B4-BE49-F238E27FC236}">
              <a16:creationId xmlns:a16="http://schemas.microsoft.com/office/drawing/2014/main" xmlns="" id="{00000000-0008-0000-0200-0000AE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5" name="Text Box 15">
          <a:extLst>
            <a:ext uri="{FF2B5EF4-FFF2-40B4-BE49-F238E27FC236}">
              <a16:creationId xmlns:a16="http://schemas.microsoft.com/office/drawing/2014/main" xmlns="" i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6" name="Text Box 15">
          <a:extLst>
            <a:ext uri="{FF2B5EF4-FFF2-40B4-BE49-F238E27FC236}">
              <a16:creationId xmlns:a16="http://schemas.microsoft.com/office/drawing/2014/main" xmlns="" i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7" name="Text Box 15">
          <a:extLst>
            <a:ext uri="{FF2B5EF4-FFF2-40B4-BE49-F238E27FC236}">
              <a16:creationId xmlns:a16="http://schemas.microsoft.com/office/drawing/2014/main" xmlns="" i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309166</xdr:rowOff>
    </xdr:to>
    <xdr:sp macro="" textlink="">
      <xdr:nvSpPr>
        <xdr:cNvPr id="178" name="Text Box 15">
          <a:extLst>
            <a:ext uri="{FF2B5EF4-FFF2-40B4-BE49-F238E27FC236}">
              <a16:creationId xmlns:a16="http://schemas.microsoft.com/office/drawing/2014/main" xmlns="" id="{00000000-0008-0000-0200-0000B2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79" name="Text Box 15">
          <a:extLst>
            <a:ext uri="{FF2B5EF4-FFF2-40B4-BE49-F238E27FC236}">
              <a16:creationId xmlns:a16="http://schemas.microsoft.com/office/drawing/2014/main" xmlns="" i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0" name="Text Box 15">
          <a:extLst>
            <a:ext uri="{FF2B5EF4-FFF2-40B4-BE49-F238E27FC236}">
              <a16:creationId xmlns:a16="http://schemas.microsoft.com/office/drawing/2014/main" xmlns="" i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1" name="Text Box 15">
          <a:extLst>
            <a:ext uri="{FF2B5EF4-FFF2-40B4-BE49-F238E27FC236}">
              <a16:creationId xmlns:a16="http://schemas.microsoft.com/office/drawing/2014/main" xmlns="" id="{00000000-0008-0000-0200-0000B5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2" name="Text Box 15">
          <a:extLst>
            <a:ext uri="{FF2B5EF4-FFF2-40B4-BE49-F238E27FC236}">
              <a16:creationId xmlns:a16="http://schemas.microsoft.com/office/drawing/2014/main" xmlns="" i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3" name="Text Box 15">
          <a:extLst>
            <a:ext uri="{FF2B5EF4-FFF2-40B4-BE49-F238E27FC236}">
              <a16:creationId xmlns:a16="http://schemas.microsoft.com/office/drawing/2014/main" xmlns="" i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84" name="Text Box 15">
          <a:extLst>
            <a:ext uri="{FF2B5EF4-FFF2-40B4-BE49-F238E27FC236}">
              <a16:creationId xmlns:a16="http://schemas.microsoft.com/office/drawing/2014/main" xmlns="" id="{00000000-0008-0000-0200-0000B8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97630</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1" name="Text Box 15">
          <a:extLst>
            <a:ext uri="{FF2B5EF4-FFF2-40B4-BE49-F238E27FC236}">
              <a16:creationId xmlns:a16="http://schemas.microsoft.com/office/drawing/2014/main" xmlns="" i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2" name="Text Box 15">
          <a:extLst>
            <a:ext uri="{FF2B5EF4-FFF2-40B4-BE49-F238E27FC236}">
              <a16:creationId xmlns:a16="http://schemas.microsoft.com/office/drawing/2014/main" xmlns="" i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20</xdr:row>
      <xdr:rowOff>301625</xdr:rowOff>
    </xdr:from>
    <xdr:to>
      <xdr:col>22</xdr:col>
      <xdr:colOff>97630</xdr:colOff>
      <xdr:row>20</xdr:row>
      <xdr:rowOff>414156</xdr:rowOff>
    </xdr:to>
    <xdr:sp macro="" textlink="">
      <xdr:nvSpPr>
        <xdr:cNvPr id="193" name="Text Box 15">
          <a:extLst>
            <a:ext uri="{FF2B5EF4-FFF2-40B4-BE49-F238E27FC236}">
              <a16:creationId xmlns:a16="http://schemas.microsoft.com/office/drawing/2014/main" xmlns="" i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4" name="Text Box 15">
          <a:extLst>
            <a:ext uri="{FF2B5EF4-FFF2-40B4-BE49-F238E27FC236}">
              <a16:creationId xmlns:a16="http://schemas.microsoft.com/office/drawing/2014/main" xmlns="" i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5" name="Text Box 15">
          <a:extLst>
            <a:ext uri="{FF2B5EF4-FFF2-40B4-BE49-F238E27FC236}">
              <a16:creationId xmlns:a16="http://schemas.microsoft.com/office/drawing/2014/main" xmlns="" i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25</xdr:row>
      <xdr:rowOff>301625</xdr:rowOff>
    </xdr:from>
    <xdr:to>
      <xdr:col>22</xdr:col>
      <xdr:colOff>97630</xdr:colOff>
      <xdr:row>25</xdr:row>
      <xdr:rowOff>414156</xdr:rowOff>
    </xdr:to>
    <xdr:sp macro="" textlink="">
      <xdr:nvSpPr>
        <xdr:cNvPr id="196" name="Text Box 15">
          <a:extLst>
            <a:ext uri="{FF2B5EF4-FFF2-40B4-BE49-F238E27FC236}">
              <a16:creationId xmlns:a16="http://schemas.microsoft.com/office/drawing/2014/main" xmlns="" id="{00000000-0008-0000-0200-0000C4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4"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5"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6"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7"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18"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19"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221"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22"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223"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224"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29"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18</xdr:row>
      <xdr:rowOff>15875</xdr:rowOff>
    </xdr:from>
    <xdr:ext cx="95250" cy="171450"/>
    <xdr:sp macro="" textlink="">
      <xdr:nvSpPr>
        <xdr:cNvPr id="232"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33"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234"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235"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40"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243"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44"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245"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246"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251" name="Text Box 15">
          <a:extLst>
            <a:ext uri="{FF2B5EF4-FFF2-40B4-BE49-F238E27FC236}">
              <a16:creationId xmlns:a16="http://schemas.microsoft.com/office/drawing/2014/main" xmlns="" id="{00000000-0008-0000-0200-0000FB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20</xdr:row>
      <xdr:rowOff>15875</xdr:rowOff>
    </xdr:from>
    <xdr:ext cx="95250" cy="171450"/>
    <xdr:sp macro="" textlink="">
      <xdr:nvSpPr>
        <xdr:cNvPr id="254"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255" name="Text Box 15">
          <a:extLst>
            <a:ext uri="{FF2B5EF4-FFF2-40B4-BE49-F238E27FC236}">
              <a16:creationId xmlns:a16="http://schemas.microsoft.com/office/drawing/2014/main" xmlns="" id="{00000000-0008-0000-0200-0000FF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256"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257"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62"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65"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66"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7"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0"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71"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2"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273"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1363444" y="7310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274"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1365031" y="732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75"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276"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277"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82"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18</xdr:row>
      <xdr:rowOff>15875</xdr:rowOff>
    </xdr:from>
    <xdr:ext cx="95250" cy="171450"/>
    <xdr:sp macro="" textlink="">
      <xdr:nvSpPr>
        <xdr:cNvPr id="285"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86"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287"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288"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293"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296"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297"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298"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299"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20</xdr:row>
      <xdr:rowOff>15875</xdr:rowOff>
    </xdr:from>
    <xdr:ext cx="95250" cy="171450"/>
    <xdr:sp macro="" textlink="">
      <xdr:nvSpPr>
        <xdr:cNvPr id="306"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307"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308"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315" name="Text Box 18">
          <a:extLst>
            <a:ext uri="{FF2B5EF4-FFF2-40B4-BE49-F238E27FC236}">
              <a16:creationId xmlns:a16="http://schemas.microsoft.com/office/drawing/2014/main" xmlns="" id="{00000000-0008-0000-0200-00003B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6" name="Text Box 15">
          <a:extLst>
            <a:ext uri="{FF2B5EF4-FFF2-40B4-BE49-F238E27FC236}">
              <a16:creationId xmlns:a16="http://schemas.microsoft.com/office/drawing/2014/main" xmlns="" id="{00000000-0008-0000-0200-00003C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17" name="Text Box 15">
          <a:extLst>
            <a:ext uri="{FF2B5EF4-FFF2-40B4-BE49-F238E27FC236}">
              <a16:creationId xmlns:a16="http://schemas.microsoft.com/office/drawing/2014/main" xmlns="" id="{00000000-0008-0000-0200-00003D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18" name="Text Box 15">
          <a:extLst>
            <a:ext uri="{FF2B5EF4-FFF2-40B4-BE49-F238E27FC236}">
              <a16:creationId xmlns:a16="http://schemas.microsoft.com/office/drawing/2014/main" xmlns="" id="{00000000-0008-0000-0200-00003E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319" name="Text Box 15">
          <a:extLst>
            <a:ext uri="{FF2B5EF4-FFF2-40B4-BE49-F238E27FC236}">
              <a16:creationId xmlns:a16="http://schemas.microsoft.com/office/drawing/2014/main" xmlns="" id="{00000000-0008-0000-0200-00003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326" name="Text Box 18">
          <a:extLst>
            <a:ext uri="{FF2B5EF4-FFF2-40B4-BE49-F238E27FC236}">
              <a16:creationId xmlns:a16="http://schemas.microsoft.com/office/drawing/2014/main" xmlns="" id="{00000000-0008-0000-0200-00004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27" name="Text Box 15">
          <a:extLst>
            <a:ext uri="{FF2B5EF4-FFF2-40B4-BE49-F238E27FC236}">
              <a16:creationId xmlns:a16="http://schemas.microsoft.com/office/drawing/2014/main" xmlns="" id="{00000000-0008-0000-0200-000047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328" name="Text Box 15">
          <a:extLst>
            <a:ext uri="{FF2B5EF4-FFF2-40B4-BE49-F238E27FC236}">
              <a16:creationId xmlns:a16="http://schemas.microsoft.com/office/drawing/2014/main" xmlns="" id="{00000000-0008-0000-0200-000048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35" name="Text Box 18">
          <a:extLst>
            <a:ext uri="{FF2B5EF4-FFF2-40B4-BE49-F238E27FC236}">
              <a16:creationId xmlns:a16="http://schemas.microsoft.com/office/drawing/2014/main" xmlns="" id="{00000000-0008-0000-0200-00004F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6" name="Text Box 15">
          <a:extLst>
            <a:ext uri="{FF2B5EF4-FFF2-40B4-BE49-F238E27FC236}">
              <a16:creationId xmlns:a16="http://schemas.microsoft.com/office/drawing/2014/main" xmlns="" id="{00000000-0008-0000-0200-000050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37" name="Text Box 15">
          <a:extLst>
            <a:ext uri="{FF2B5EF4-FFF2-40B4-BE49-F238E27FC236}">
              <a16:creationId xmlns:a16="http://schemas.microsoft.com/office/drawing/2014/main" xmlns="" id="{00000000-0008-0000-0200-000051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38" name="Text Box 15">
          <a:extLst>
            <a:ext uri="{FF2B5EF4-FFF2-40B4-BE49-F238E27FC236}">
              <a16:creationId xmlns:a16="http://schemas.microsoft.com/office/drawing/2014/main" xmlns="" id="{00000000-0008-0000-0200-000052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339" name="Text Box 15">
          <a:extLst>
            <a:ext uri="{FF2B5EF4-FFF2-40B4-BE49-F238E27FC236}">
              <a16:creationId xmlns:a16="http://schemas.microsoft.com/office/drawing/2014/main" xmlns="" id="{00000000-0008-0000-0200-00005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346" name="Text Box 18">
          <a:extLst>
            <a:ext uri="{FF2B5EF4-FFF2-40B4-BE49-F238E27FC236}">
              <a16:creationId xmlns:a16="http://schemas.microsoft.com/office/drawing/2014/main" xmlns="" id="{00000000-0008-0000-0200-00005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47" name="Text Box 15">
          <a:extLst>
            <a:ext uri="{FF2B5EF4-FFF2-40B4-BE49-F238E27FC236}">
              <a16:creationId xmlns:a16="http://schemas.microsoft.com/office/drawing/2014/main" xmlns="" id="{00000000-0008-0000-0200-00005B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348" name="Text Box 1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55" name="Text Box 18">
          <a:extLst>
            <a:ext uri="{FF2B5EF4-FFF2-40B4-BE49-F238E27FC236}">
              <a16:creationId xmlns:a16="http://schemas.microsoft.com/office/drawing/2014/main" xmlns="" id="{00000000-0008-0000-0200-000063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6" name="Text Box 15">
          <a:extLst>
            <a:ext uri="{FF2B5EF4-FFF2-40B4-BE49-F238E27FC236}">
              <a16:creationId xmlns:a16="http://schemas.microsoft.com/office/drawing/2014/main" xmlns="" id="{00000000-0008-0000-0200-000064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57" name="Text Box 15">
          <a:extLst>
            <a:ext uri="{FF2B5EF4-FFF2-40B4-BE49-F238E27FC236}">
              <a16:creationId xmlns:a16="http://schemas.microsoft.com/office/drawing/2014/main" xmlns="" id="{00000000-0008-0000-0200-000065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58" name="Text Box 15">
          <a:extLst>
            <a:ext uri="{FF2B5EF4-FFF2-40B4-BE49-F238E27FC236}">
              <a16:creationId xmlns:a16="http://schemas.microsoft.com/office/drawing/2014/main" xmlns="" id="{00000000-0008-0000-0200-000066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359" name="Text Box 15">
          <a:extLst>
            <a:ext uri="{FF2B5EF4-FFF2-40B4-BE49-F238E27FC236}">
              <a16:creationId xmlns:a16="http://schemas.microsoft.com/office/drawing/2014/main" xmlns="" id="{00000000-0008-0000-0200-00006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366" name="Text Box 18">
          <a:extLst>
            <a:ext uri="{FF2B5EF4-FFF2-40B4-BE49-F238E27FC236}">
              <a16:creationId xmlns:a16="http://schemas.microsoft.com/office/drawing/2014/main" xmlns="" id="{00000000-0008-0000-0200-00006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367" name="Text Box 15">
          <a:extLst>
            <a:ext uri="{FF2B5EF4-FFF2-40B4-BE49-F238E27FC236}">
              <a16:creationId xmlns:a16="http://schemas.microsoft.com/office/drawing/2014/main" xmlns="" id="{00000000-0008-0000-0200-00006F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368" name="Text Box 15">
          <a:extLst>
            <a:ext uri="{FF2B5EF4-FFF2-40B4-BE49-F238E27FC236}">
              <a16:creationId xmlns:a16="http://schemas.microsoft.com/office/drawing/2014/main" xmlns="" id="{00000000-0008-0000-0200-000070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75" name="Text Box 18">
          <a:extLst>
            <a:ext uri="{FF2B5EF4-FFF2-40B4-BE49-F238E27FC236}">
              <a16:creationId xmlns:a16="http://schemas.microsoft.com/office/drawing/2014/main" xmlns="" id="{00000000-0008-0000-0200-00007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6" name="Text Box 15">
          <a:extLst>
            <a:ext uri="{FF2B5EF4-FFF2-40B4-BE49-F238E27FC236}">
              <a16:creationId xmlns:a16="http://schemas.microsoft.com/office/drawing/2014/main" xmlns="" id="{00000000-0008-0000-0200-000078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77" name="Text Box 15">
          <a:extLst>
            <a:ext uri="{FF2B5EF4-FFF2-40B4-BE49-F238E27FC236}">
              <a16:creationId xmlns:a16="http://schemas.microsoft.com/office/drawing/2014/main" xmlns="" id="{00000000-0008-0000-0200-00007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78" name="Text Box 15">
          <a:extLst>
            <a:ext uri="{FF2B5EF4-FFF2-40B4-BE49-F238E27FC236}">
              <a16:creationId xmlns:a16="http://schemas.microsoft.com/office/drawing/2014/main" xmlns="" id="{00000000-0008-0000-0200-00007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379" name="Text Box 15">
          <a:extLst>
            <a:ext uri="{FF2B5EF4-FFF2-40B4-BE49-F238E27FC236}">
              <a16:creationId xmlns:a16="http://schemas.microsoft.com/office/drawing/2014/main" xmlns="" id="{00000000-0008-0000-0200-00007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386" name="Text Box 18">
          <a:extLst>
            <a:ext uri="{FF2B5EF4-FFF2-40B4-BE49-F238E27FC236}">
              <a16:creationId xmlns:a16="http://schemas.microsoft.com/office/drawing/2014/main" xmlns="" id="{00000000-0008-0000-0200-00008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387" name="Text Box 15">
          <a:extLst>
            <a:ext uri="{FF2B5EF4-FFF2-40B4-BE49-F238E27FC236}">
              <a16:creationId xmlns:a16="http://schemas.microsoft.com/office/drawing/2014/main" xmlns="" id="{00000000-0008-0000-0200-000083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388" name="Text Box 15">
          <a:extLst>
            <a:ext uri="{FF2B5EF4-FFF2-40B4-BE49-F238E27FC236}">
              <a16:creationId xmlns:a16="http://schemas.microsoft.com/office/drawing/2014/main" xmlns="" id="{00000000-0008-0000-0200-000084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397" name="Text Box 15">
          <a:extLst>
            <a:ext uri="{FF2B5EF4-FFF2-40B4-BE49-F238E27FC236}">
              <a16:creationId xmlns:a16="http://schemas.microsoft.com/office/drawing/2014/main" xmlns="" id="{00000000-0008-0000-0200-00008D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400" name="Text Box 15">
          <a:extLst>
            <a:ext uri="{FF2B5EF4-FFF2-40B4-BE49-F238E27FC236}">
              <a16:creationId xmlns:a16="http://schemas.microsoft.com/office/drawing/2014/main" xmlns="" id="{00000000-0008-0000-0200-000090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26</xdr:row>
      <xdr:rowOff>0</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3"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494"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17</xdr:row>
      <xdr:rowOff>219075</xdr:rowOff>
    </xdr:from>
    <xdr:ext cx="95250" cy="442269"/>
    <xdr:sp macro="" textlink="">
      <xdr:nvSpPr>
        <xdr:cNvPr id="495"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375350" y="81153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17</xdr:row>
      <xdr:rowOff>238125</xdr:rowOff>
    </xdr:from>
    <xdr:ext cx="95250" cy="213632"/>
    <xdr:sp macro="" textlink="">
      <xdr:nvSpPr>
        <xdr:cNvPr id="496"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394400" y="81343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497"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498"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499"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500"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1"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2"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3"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4"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505"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506"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07"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08"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09" name="Text Box 15">
          <a:extLst>
            <a:ext uri="{FF2B5EF4-FFF2-40B4-BE49-F238E27FC236}">
              <a16:creationId xmlns:a16="http://schemas.microsoft.com/office/drawing/2014/main" xmlns="" id="{00000000-0008-0000-0200-0000FD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0" name="Text Box 15">
          <a:extLst>
            <a:ext uri="{FF2B5EF4-FFF2-40B4-BE49-F238E27FC236}">
              <a16:creationId xmlns:a16="http://schemas.microsoft.com/office/drawing/2014/main" xmlns="" id="{00000000-0008-0000-0200-0000FE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511"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512"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513" name="Text Box 15">
          <a:extLst>
            <a:ext uri="{FF2B5EF4-FFF2-40B4-BE49-F238E27FC236}">
              <a16:creationId xmlns:a16="http://schemas.microsoft.com/office/drawing/2014/main" xmlns="" id="{00000000-0008-0000-0200-000001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514" name="Text Box 15">
          <a:extLst>
            <a:ext uri="{FF2B5EF4-FFF2-40B4-BE49-F238E27FC236}">
              <a16:creationId xmlns:a16="http://schemas.microsoft.com/office/drawing/2014/main" xmlns="" id="{00000000-0008-0000-0200-000002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1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1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51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51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1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52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52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2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52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52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2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1" name="Text Box 15">
          <a:extLst>
            <a:ext uri="{FF2B5EF4-FFF2-40B4-BE49-F238E27FC236}">
              <a16:creationId xmlns:a16="http://schemas.microsoft.com/office/drawing/2014/main" xmlns="" id="{00000000-0008-0000-0200-000013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2" name="Text Box 15">
          <a:extLst>
            <a:ext uri="{FF2B5EF4-FFF2-40B4-BE49-F238E27FC236}">
              <a16:creationId xmlns:a16="http://schemas.microsoft.com/office/drawing/2014/main" xmlns="" id="{00000000-0008-0000-0200-000014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533"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534"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535" name="Text Box 15">
          <a:extLst>
            <a:ext uri="{FF2B5EF4-FFF2-40B4-BE49-F238E27FC236}">
              <a16:creationId xmlns:a16="http://schemas.microsoft.com/office/drawing/2014/main" xmlns="" id="{00000000-0008-0000-0200-000017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536" name="Text Box 15">
          <a:extLst>
            <a:ext uri="{FF2B5EF4-FFF2-40B4-BE49-F238E27FC236}">
              <a16:creationId xmlns:a16="http://schemas.microsoft.com/office/drawing/2014/main" xmlns="" id="{00000000-0008-0000-0200-000018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7" name="Text Box 15">
          <a:extLst>
            <a:ext uri="{FF2B5EF4-FFF2-40B4-BE49-F238E27FC236}">
              <a16:creationId xmlns:a16="http://schemas.microsoft.com/office/drawing/2014/main" xmlns="" i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8" name="Text Box 15">
          <a:extLst>
            <a:ext uri="{FF2B5EF4-FFF2-40B4-BE49-F238E27FC236}">
              <a16:creationId xmlns:a16="http://schemas.microsoft.com/office/drawing/2014/main" xmlns="" i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39" name="Text Box 15">
          <a:extLst>
            <a:ext uri="{FF2B5EF4-FFF2-40B4-BE49-F238E27FC236}">
              <a16:creationId xmlns:a16="http://schemas.microsoft.com/office/drawing/2014/main" xmlns="" id="{00000000-0008-0000-0200-00001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0" name="Text Box 15">
          <a:extLst>
            <a:ext uri="{FF2B5EF4-FFF2-40B4-BE49-F238E27FC236}">
              <a16:creationId xmlns:a16="http://schemas.microsoft.com/office/drawing/2014/main" xmlns="" i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1" name="Text Box 15">
          <a:extLst>
            <a:ext uri="{FF2B5EF4-FFF2-40B4-BE49-F238E27FC236}">
              <a16:creationId xmlns:a16="http://schemas.microsoft.com/office/drawing/2014/main" xmlns="" id="{00000000-0008-0000-0200-00001D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2" name="Text Box 15">
          <a:extLst>
            <a:ext uri="{FF2B5EF4-FFF2-40B4-BE49-F238E27FC236}">
              <a16:creationId xmlns:a16="http://schemas.microsoft.com/office/drawing/2014/main" xmlns="" i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543" name="Text Box 15">
          <a:extLst>
            <a:ext uri="{FF2B5EF4-FFF2-40B4-BE49-F238E27FC236}">
              <a16:creationId xmlns:a16="http://schemas.microsoft.com/office/drawing/2014/main" xmlns="" i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4" name="Text Box 15">
          <a:extLst>
            <a:ext uri="{FF2B5EF4-FFF2-40B4-BE49-F238E27FC236}">
              <a16:creationId xmlns:a16="http://schemas.microsoft.com/office/drawing/2014/main" xmlns="" i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5" name="Text Box 15">
          <a:extLst>
            <a:ext uri="{FF2B5EF4-FFF2-40B4-BE49-F238E27FC236}">
              <a16:creationId xmlns:a16="http://schemas.microsoft.com/office/drawing/2014/main" xmlns="" i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6" name="Text Box 15">
          <a:extLst>
            <a:ext uri="{FF2B5EF4-FFF2-40B4-BE49-F238E27FC236}">
              <a16:creationId xmlns:a16="http://schemas.microsoft.com/office/drawing/2014/main" xmlns="" id="{00000000-0008-0000-0200-00002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7" name="Text Box 15">
          <a:extLst>
            <a:ext uri="{FF2B5EF4-FFF2-40B4-BE49-F238E27FC236}">
              <a16:creationId xmlns:a16="http://schemas.microsoft.com/office/drawing/2014/main" xmlns="" i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48" name="Text Box 15">
          <a:extLst>
            <a:ext uri="{FF2B5EF4-FFF2-40B4-BE49-F238E27FC236}">
              <a16:creationId xmlns:a16="http://schemas.microsoft.com/office/drawing/2014/main" xmlns="" id="{00000000-0008-0000-0200-00002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49" name="Text Box 15">
          <a:extLst>
            <a:ext uri="{FF2B5EF4-FFF2-40B4-BE49-F238E27FC236}">
              <a16:creationId xmlns:a16="http://schemas.microsoft.com/office/drawing/2014/main" xmlns="" i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550" name="Text Box 15">
          <a:extLst>
            <a:ext uri="{FF2B5EF4-FFF2-40B4-BE49-F238E27FC236}">
              <a16:creationId xmlns:a16="http://schemas.microsoft.com/office/drawing/2014/main" xmlns="" id="{00000000-0008-0000-0200-000026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1" name="Text Box 15">
          <a:extLst>
            <a:ext uri="{FF2B5EF4-FFF2-40B4-BE49-F238E27FC236}">
              <a16:creationId xmlns:a16="http://schemas.microsoft.com/office/drawing/2014/main" xmlns="" i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2" name="Text Box 15">
          <a:extLst>
            <a:ext uri="{FF2B5EF4-FFF2-40B4-BE49-F238E27FC236}">
              <a16:creationId xmlns:a16="http://schemas.microsoft.com/office/drawing/2014/main" xmlns="" i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3" name="Text Box 15">
          <a:extLst>
            <a:ext uri="{FF2B5EF4-FFF2-40B4-BE49-F238E27FC236}">
              <a16:creationId xmlns:a16="http://schemas.microsoft.com/office/drawing/2014/main" xmlns="" i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4" name="Text Box 15">
          <a:extLst>
            <a:ext uri="{FF2B5EF4-FFF2-40B4-BE49-F238E27FC236}">
              <a16:creationId xmlns:a16="http://schemas.microsoft.com/office/drawing/2014/main" xmlns="" i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5" name="Text Box 15">
          <a:extLst>
            <a:ext uri="{FF2B5EF4-FFF2-40B4-BE49-F238E27FC236}">
              <a16:creationId xmlns:a16="http://schemas.microsoft.com/office/drawing/2014/main" xmlns="" id="{00000000-0008-0000-0200-00002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6" name="Text Box 15">
          <a:extLst>
            <a:ext uri="{FF2B5EF4-FFF2-40B4-BE49-F238E27FC236}">
              <a16:creationId xmlns:a16="http://schemas.microsoft.com/office/drawing/2014/main" xmlns="" i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7" name="Text Box 15">
          <a:extLst>
            <a:ext uri="{FF2B5EF4-FFF2-40B4-BE49-F238E27FC236}">
              <a16:creationId xmlns:a16="http://schemas.microsoft.com/office/drawing/2014/main" xmlns="" i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58" name="Text Box 15">
          <a:extLst>
            <a:ext uri="{FF2B5EF4-FFF2-40B4-BE49-F238E27FC236}">
              <a16:creationId xmlns:a16="http://schemas.microsoft.com/office/drawing/2014/main" xmlns="" id="{00000000-0008-0000-0200-00002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59" name="Text Box 15">
          <a:extLst>
            <a:ext uri="{FF2B5EF4-FFF2-40B4-BE49-F238E27FC236}">
              <a16:creationId xmlns:a16="http://schemas.microsoft.com/office/drawing/2014/main" xmlns="" i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0" name="Text Box 15">
          <a:extLst>
            <a:ext uri="{FF2B5EF4-FFF2-40B4-BE49-F238E27FC236}">
              <a16:creationId xmlns:a16="http://schemas.microsoft.com/office/drawing/2014/main" xmlns="" id="{00000000-0008-0000-0200-000030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1" name="Text Box 15">
          <a:extLst>
            <a:ext uri="{FF2B5EF4-FFF2-40B4-BE49-F238E27FC236}">
              <a16:creationId xmlns:a16="http://schemas.microsoft.com/office/drawing/2014/main" xmlns="" i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562" name="Text Box 15">
          <a:extLst>
            <a:ext uri="{FF2B5EF4-FFF2-40B4-BE49-F238E27FC236}">
              <a16:creationId xmlns:a16="http://schemas.microsoft.com/office/drawing/2014/main" xmlns="" id="{00000000-0008-0000-0200-000032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3" name="Text Box 15">
          <a:extLst>
            <a:ext uri="{FF2B5EF4-FFF2-40B4-BE49-F238E27FC236}">
              <a16:creationId xmlns:a16="http://schemas.microsoft.com/office/drawing/2014/main" xmlns="" i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4" name="Text Box 15">
          <a:extLst>
            <a:ext uri="{FF2B5EF4-FFF2-40B4-BE49-F238E27FC236}">
              <a16:creationId xmlns:a16="http://schemas.microsoft.com/office/drawing/2014/main" xmlns="" i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5" name="Text Box 15">
          <a:extLst>
            <a:ext uri="{FF2B5EF4-FFF2-40B4-BE49-F238E27FC236}">
              <a16:creationId xmlns:a16="http://schemas.microsoft.com/office/drawing/2014/main" xmlns="" i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6" name="Text Box 15">
          <a:extLst>
            <a:ext uri="{FF2B5EF4-FFF2-40B4-BE49-F238E27FC236}">
              <a16:creationId xmlns:a16="http://schemas.microsoft.com/office/drawing/2014/main" xmlns="" i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567" name="Text Box 15">
          <a:extLst>
            <a:ext uri="{FF2B5EF4-FFF2-40B4-BE49-F238E27FC236}">
              <a16:creationId xmlns:a16="http://schemas.microsoft.com/office/drawing/2014/main" xmlns="" id="{00000000-0008-0000-0200-00003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8" name="Text Box 15">
          <a:extLst>
            <a:ext uri="{FF2B5EF4-FFF2-40B4-BE49-F238E27FC236}">
              <a16:creationId xmlns:a16="http://schemas.microsoft.com/office/drawing/2014/main" xmlns="" i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69" name="Text Box 15">
          <a:extLst>
            <a:ext uri="{FF2B5EF4-FFF2-40B4-BE49-F238E27FC236}">
              <a16:creationId xmlns:a16="http://schemas.microsoft.com/office/drawing/2014/main" xmlns="" id="{00000000-0008-0000-0200-000039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0" name="Text Box 15">
          <a:extLst>
            <a:ext uri="{FF2B5EF4-FFF2-40B4-BE49-F238E27FC236}">
              <a16:creationId xmlns:a16="http://schemas.microsoft.com/office/drawing/2014/main" xmlns="" i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571" name="Text Box 15">
          <a:extLst>
            <a:ext uri="{FF2B5EF4-FFF2-40B4-BE49-F238E27FC236}">
              <a16:creationId xmlns:a16="http://schemas.microsoft.com/office/drawing/2014/main" xmlns="" id="{00000000-0008-0000-0200-00003B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2" name="Text Box 15">
          <a:extLst>
            <a:ext uri="{FF2B5EF4-FFF2-40B4-BE49-F238E27FC236}">
              <a16:creationId xmlns:a16="http://schemas.microsoft.com/office/drawing/2014/main" xmlns="" i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3" name="Text Box 15">
          <a:extLst>
            <a:ext uri="{FF2B5EF4-FFF2-40B4-BE49-F238E27FC236}">
              <a16:creationId xmlns:a16="http://schemas.microsoft.com/office/drawing/2014/main" xmlns="" id="{00000000-0008-0000-0200-00003D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4" name="Text Box 15">
          <a:extLst>
            <a:ext uri="{FF2B5EF4-FFF2-40B4-BE49-F238E27FC236}">
              <a16:creationId xmlns:a16="http://schemas.microsoft.com/office/drawing/2014/main" xmlns="" i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575" name="Text Box 15">
          <a:extLst>
            <a:ext uri="{FF2B5EF4-FFF2-40B4-BE49-F238E27FC236}">
              <a16:creationId xmlns:a16="http://schemas.microsoft.com/office/drawing/2014/main" xmlns="" id="{00000000-0008-0000-0200-00003F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6" name="Text Box 15">
          <a:extLst>
            <a:ext uri="{FF2B5EF4-FFF2-40B4-BE49-F238E27FC236}">
              <a16:creationId xmlns:a16="http://schemas.microsoft.com/office/drawing/2014/main" xmlns="" i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77" name="Text Box 15">
          <a:extLst>
            <a:ext uri="{FF2B5EF4-FFF2-40B4-BE49-F238E27FC236}">
              <a16:creationId xmlns:a16="http://schemas.microsoft.com/office/drawing/2014/main" xmlns="" i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8" name="Text Box 15">
          <a:extLst>
            <a:ext uri="{FF2B5EF4-FFF2-40B4-BE49-F238E27FC236}">
              <a16:creationId xmlns:a16="http://schemas.microsoft.com/office/drawing/2014/main" xmlns="" i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79" name="Text Box 15">
          <a:extLst>
            <a:ext uri="{FF2B5EF4-FFF2-40B4-BE49-F238E27FC236}">
              <a16:creationId xmlns:a16="http://schemas.microsoft.com/office/drawing/2014/main" xmlns="" id="{00000000-0008-0000-0200-000043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0" name="Text Box 15">
          <a:extLst>
            <a:ext uri="{FF2B5EF4-FFF2-40B4-BE49-F238E27FC236}">
              <a16:creationId xmlns:a16="http://schemas.microsoft.com/office/drawing/2014/main" xmlns="" i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581" name="Text Box 15">
          <a:extLst>
            <a:ext uri="{FF2B5EF4-FFF2-40B4-BE49-F238E27FC236}">
              <a16:creationId xmlns:a16="http://schemas.microsoft.com/office/drawing/2014/main" xmlns="" id="{00000000-0008-0000-0200-000045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2" name="Text Box 15">
          <a:extLst>
            <a:ext uri="{FF2B5EF4-FFF2-40B4-BE49-F238E27FC236}">
              <a16:creationId xmlns:a16="http://schemas.microsoft.com/office/drawing/2014/main" xmlns="" i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583" name="Text Box 15">
          <a:extLst>
            <a:ext uri="{FF2B5EF4-FFF2-40B4-BE49-F238E27FC236}">
              <a16:creationId xmlns:a16="http://schemas.microsoft.com/office/drawing/2014/main" xmlns="" id="{00000000-0008-0000-0200-00004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4" name="Text Box 15">
          <a:extLst>
            <a:ext uri="{FF2B5EF4-FFF2-40B4-BE49-F238E27FC236}">
              <a16:creationId xmlns:a16="http://schemas.microsoft.com/office/drawing/2014/main" xmlns="" i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5" name="Text Box 15">
          <a:extLst>
            <a:ext uri="{FF2B5EF4-FFF2-40B4-BE49-F238E27FC236}">
              <a16:creationId xmlns:a16="http://schemas.microsoft.com/office/drawing/2014/main" xmlns="" i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6" name="Text Box 15">
          <a:extLst>
            <a:ext uri="{FF2B5EF4-FFF2-40B4-BE49-F238E27FC236}">
              <a16:creationId xmlns:a16="http://schemas.microsoft.com/office/drawing/2014/main" xmlns="" i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87" name="Text Box 15">
          <a:extLst>
            <a:ext uri="{FF2B5EF4-FFF2-40B4-BE49-F238E27FC236}">
              <a16:creationId xmlns:a16="http://schemas.microsoft.com/office/drawing/2014/main" xmlns="" id="{00000000-0008-0000-0200-00004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0" name="Text Box 15">
          <a:extLst>
            <a:ext uri="{FF2B5EF4-FFF2-40B4-BE49-F238E27FC236}">
              <a16:creationId xmlns:a16="http://schemas.microsoft.com/office/drawing/2014/main" xmlns="" i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1" name="Text Box 15">
          <a:extLst>
            <a:ext uri="{FF2B5EF4-FFF2-40B4-BE49-F238E27FC236}">
              <a16:creationId xmlns:a16="http://schemas.microsoft.com/office/drawing/2014/main" xmlns="" i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2" name="Text Box 15">
          <a:extLst>
            <a:ext uri="{FF2B5EF4-FFF2-40B4-BE49-F238E27FC236}">
              <a16:creationId xmlns:a16="http://schemas.microsoft.com/office/drawing/2014/main" xmlns="" i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3" name="Text Box 15">
          <a:extLst>
            <a:ext uri="{FF2B5EF4-FFF2-40B4-BE49-F238E27FC236}">
              <a16:creationId xmlns:a16="http://schemas.microsoft.com/office/drawing/2014/main" xmlns="" i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4" name="Text Box 15">
          <a:extLst>
            <a:ext uri="{FF2B5EF4-FFF2-40B4-BE49-F238E27FC236}">
              <a16:creationId xmlns:a16="http://schemas.microsoft.com/office/drawing/2014/main" xmlns="" i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5" name="Text Box 15">
          <a:extLst>
            <a:ext uri="{FF2B5EF4-FFF2-40B4-BE49-F238E27FC236}">
              <a16:creationId xmlns:a16="http://schemas.microsoft.com/office/drawing/2014/main" xmlns="" i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504825</xdr:rowOff>
    </xdr:from>
    <xdr:ext cx="95250" cy="442269"/>
    <xdr:sp macro="" textlink="">
      <xdr:nvSpPr>
        <xdr:cNvPr id="596" name="Text Box 15">
          <a:extLst>
            <a:ext uri="{FF2B5EF4-FFF2-40B4-BE49-F238E27FC236}">
              <a16:creationId xmlns:a16="http://schemas.microsoft.com/office/drawing/2014/main" xmlns="" id="{00000000-0008-0000-0200-00005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26</xdr:row>
      <xdr:rowOff>0</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69" name="Text Box 15">
          <a:extLst>
            <a:ext uri="{FF2B5EF4-FFF2-40B4-BE49-F238E27FC236}">
              <a16:creationId xmlns:a16="http://schemas.microsoft.com/office/drawing/2014/main" xmlns="" i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0" name="Text Box 15">
          <a:extLst>
            <a:ext uri="{FF2B5EF4-FFF2-40B4-BE49-F238E27FC236}">
              <a16:creationId xmlns:a16="http://schemas.microsoft.com/office/drawing/2014/main" xmlns="" i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1" name="Text Box 15">
          <a:extLst>
            <a:ext uri="{FF2B5EF4-FFF2-40B4-BE49-F238E27FC236}">
              <a16:creationId xmlns:a16="http://schemas.microsoft.com/office/drawing/2014/main" xmlns="" i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504825</xdr:rowOff>
    </xdr:from>
    <xdr:ext cx="95250" cy="442269"/>
    <xdr:sp macro="" textlink="">
      <xdr:nvSpPr>
        <xdr:cNvPr id="672" name="Text Box 15">
          <a:extLst>
            <a:ext uri="{FF2B5EF4-FFF2-40B4-BE49-F238E27FC236}">
              <a16:creationId xmlns:a16="http://schemas.microsoft.com/office/drawing/2014/main" xmlns="" id="{00000000-0008-0000-0200-0000A0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26</xdr:row>
      <xdr:rowOff>0</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697"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698"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699"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00"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01"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0</xdr:rowOff>
    </xdr:from>
    <xdr:ext cx="95250" cy="171450"/>
    <xdr:sp macro="" textlink="">
      <xdr:nvSpPr>
        <xdr:cNvPr id="702"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56585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12</xdr:row>
      <xdr:rowOff>15875</xdr:rowOff>
    </xdr:from>
    <xdr:ext cx="95250" cy="171450"/>
    <xdr:sp macro="" textlink="">
      <xdr:nvSpPr>
        <xdr:cNvPr id="703"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567437" y="492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04"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05"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06"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07"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08"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709"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56585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710" name="Text Box 15">
          <a:extLst>
            <a:ext uri="{FF2B5EF4-FFF2-40B4-BE49-F238E27FC236}">
              <a16:creationId xmlns="" xmlns:a16="http://schemas.microsoft.com/office/drawing/2014/main" id="{00000000-0008-0000-0200-0000C8000000}"/>
            </a:ext>
          </a:extLst>
        </xdr:cNvPr>
        <xdr:cNvSpPr txBox="1">
          <a:spLocks noChangeArrowheads="1"/>
        </xdr:cNvSpPr>
      </xdr:nvSpPr>
      <xdr:spPr bwMode="auto">
        <a:xfrm>
          <a:off x="3156585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1"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2"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3"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4"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5"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0</xdr:rowOff>
    </xdr:from>
    <xdr:ext cx="95250" cy="171450"/>
    <xdr:sp macro="" textlink="">
      <xdr:nvSpPr>
        <xdr:cNvPr id="716"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794700" y="49053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12</xdr:row>
      <xdr:rowOff>15875</xdr:rowOff>
    </xdr:from>
    <xdr:ext cx="95250" cy="171450"/>
    <xdr:sp macro="" textlink="">
      <xdr:nvSpPr>
        <xdr:cNvPr id="717"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796287" y="49212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718"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79470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719" name="Text Box 15">
          <a:extLst>
            <a:ext uri="{FF2B5EF4-FFF2-40B4-BE49-F238E27FC236}">
              <a16:creationId xmlns="" xmlns:a16="http://schemas.microsoft.com/office/drawing/2014/main" id="{00000000-0008-0000-0200-0000D5000000}"/>
            </a:ext>
          </a:extLst>
        </xdr:cNvPr>
        <xdr:cNvSpPr txBox="1">
          <a:spLocks noChangeArrowheads="1"/>
        </xdr:cNvSpPr>
      </xdr:nvSpPr>
      <xdr:spPr bwMode="auto">
        <a:xfrm>
          <a:off x="3379470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720"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56585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721" name="Text Box 15">
          <a:extLst>
            <a:ext uri="{FF2B5EF4-FFF2-40B4-BE49-F238E27FC236}">
              <a16:creationId xmlns="" xmlns:a16="http://schemas.microsoft.com/office/drawing/2014/main" id="{00000000-0008-0000-0200-0000E2010000}"/>
            </a:ext>
          </a:extLst>
        </xdr:cNvPr>
        <xdr:cNvSpPr txBox="1">
          <a:spLocks noChangeArrowheads="1"/>
        </xdr:cNvSpPr>
      </xdr:nvSpPr>
      <xdr:spPr bwMode="auto">
        <a:xfrm>
          <a:off x="3156585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722"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79470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723" name="Text Box 15">
          <a:extLst>
            <a:ext uri="{FF2B5EF4-FFF2-40B4-BE49-F238E27FC236}">
              <a16:creationId xmlns="" xmlns:a16="http://schemas.microsoft.com/office/drawing/2014/main" id="{00000000-0008-0000-0200-0000E8010000}"/>
            </a:ext>
          </a:extLst>
        </xdr:cNvPr>
        <xdr:cNvSpPr txBox="1">
          <a:spLocks noChangeArrowheads="1"/>
        </xdr:cNvSpPr>
      </xdr:nvSpPr>
      <xdr:spPr bwMode="auto">
        <a:xfrm>
          <a:off x="3379470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724"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56585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725"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56585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726"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79470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727"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79470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442269"/>
    <xdr:sp macro="" textlink="">
      <xdr:nvSpPr>
        <xdr:cNvPr id="728"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56585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504825</xdr:rowOff>
    </xdr:from>
    <xdr:ext cx="95250" cy="213632"/>
    <xdr:sp macro="" textlink="">
      <xdr:nvSpPr>
        <xdr:cNvPr id="729"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56585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442269"/>
    <xdr:sp macro="" textlink="">
      <xdr:nvSpPr>
        <xdr:cNvPr id="730"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794700" y="49053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504825</xdr:rowOff>
    </xdr:from>
    <xdr:ext cx="95250" cy="213632"/>
    <xdr:sp macro="" textlink="">
      <xdr:nvSpPr>
        <xdr:cNvPr id="731"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794700" y="490537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2"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3"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4"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5"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6"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11</xdr:row>
      <xdr:rowOff>0</xdr:rowOff>
    </xdr:from>
    <xdr:ext cx="95250" cy="171450"/>
    <xdr:sp macro="" textlink="">
      <xdr:nvSpPr>
        <xdr:cNvPr id="737"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56585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11</xdr:row>
      <xdr:rowOff>15875</xdr:rowOff>
    </xdr:from>
    <xdr:ext cx="95250" cy="171450"/>
    <xdr:sp macro="" textlink="">
      <xdr:nvSpPr>
        <xdr:cNvPr id="738"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567437" y="441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39"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0"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1"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2"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3"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744"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56585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5"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6"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7"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8"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49"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11</xdr:row>
      <xdr:rowOff>0</xdr:rowOff>
    </xdr:from>
    <xdr:ext cx="95250" cy="171450"/>
    <xdr:sp macro="" textlink="">
      <xdr:nvSpPr>
        <xdr:cNvPr id="750"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794700" y="44005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11</xdr:row>
      <xdr:rowOff>15875</xdr:rowOff>
    </xdr:from>
    <xdr:ext cx="95250" cy="171450"/>
    <xdr:sp macro="" textlink="">
      <xdr:nvSpPr>
        <xdr:cNvPr id="751"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796287" y="44164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752"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79470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753"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56585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754"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79470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755"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56585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756"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79470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10</xdr:row>
      <xdr:rowOff>504825</xdr:rowOff>
    </xdr:from>
    <xdr:ext cx="95250" cy="442269"/>
    <xdr:sp macro="" textlink="">
      <xdr:nvSpPr>
        <xdr:cNvPr id="757"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56585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10</xdr:row>
      <xdr:rowOff>504825</xdr:rowOff>
    </xdr:from>
    <xdr:ext cx="95250" cy="442269"/>
    <xdr:sp macro="" textlink="">
      <xdr:nvSpPr>
        <xdr:cNvPr id="758"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794700" y="41719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59"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56585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60"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56585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61"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79470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62"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79470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763"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56585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764"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56585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765"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79470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766"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79470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67"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56585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68"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56585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69"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79470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70"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79470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442269"/>
    <xdr:sp macro="" textlink="">
      <xdr:nvSpPr>
        <xdr:cNvPr id="771"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56585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772"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56585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773"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794700" y="6419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774"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794700" y="6419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75"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76"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77"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78"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779"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63444" y="6841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80"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0</xdr:rowOff>
    </xdr:from>
    <xdr:ext cx="95250" cy="171450"/>
    <xdr:sp macro="" textlink="">
      <xdr:nvSpPr>
        <xdr:cNvPr id="781"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63444"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19</xdr:row>
      <xdr:rowOff>15875</xdr:rowOff>
    </xdr:from>
    <xdr:ext cx="95250" cy="171450"/>
    <xdr:sp macro="" textlink="">
      <xdr:nvSpPr>
        <xdr:cNvPr id="782"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65031" y="6409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783"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63444" y="6841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84"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85"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86"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87"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88"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789"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790"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791"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792"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3"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4"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5"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6"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797"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597056" y="6841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8"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0</xdr:rowOff>
    </xdr:from>
    <xdr:ext cx="95250" cy="171450"/>
    <xdr:sp macro="" textlink="">
      <xdr:nvSpPr>
        <xdr:cNvPr id="799"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597056" y="6393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19</xdr:row>
      <xdr:rowOff>15875</xdr:rowOff>
    </xdr:from>
    <xdr:ext cx="95250" cy="171450"/>
    <xdr:sp macro="" textlink="">
      <xdr:nvSpPr>
        <xdr:cNvPr id="800"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598643" y="6409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801"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597056" y="6841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802"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597056"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803"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597056"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804"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597056"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805"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597056"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806"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807"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442269"/>
    <xdr:sp macro="" textlink="">
      <xdr:nvSpPr>
        <xdr:cNvPr id="808"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6841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19</xdr:row>
      <xdr:rowOff>504825</xdr:rowOff>
    </xdr:from>
    <xdr:ext cx="95250" cy="213632"/>
    <xdr:sp macro="" textlink="">
      <xdr:nvSpPr>
        <xdr:cNvPr id="809"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6841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810"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811"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7293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812"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813"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442269"/>
    <xdr:sp macro="" textlink="">
      <xdr:nvSpPr>
        <xdr:cNvPr id="814"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6841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19</xdr:row>
      <xdr:rowOff>504825</xdr:rowOff>
    </xdr:from>
    <xdr:ext cx="95250" cy="213632"/>
    <xdr:sp macro="" textlink="">
      <xdr:nvSpPr>
        <xdr:cNvPr id="815"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6841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816"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817"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7293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18"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19"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20"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21"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22"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0</xdr:rowOff>
    </xdr:from>
    <xdr:ext cx="95250" cy="171450"/>
    <xdr:sp macro="" textlink="">
      <xdr:nvSpPr>
        <xdr:cNvPr id="823"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363444"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17</xdr:row>
      <xdr:rowOff>15875</xdr:rowOff>
    </xdr:from>
    <xdr:ext cx="95250" cy="171450"/>
    <xdr:sp macro="" textlink="">
      <xdr:nvSpPr>
        <xdr:cNvPr id="824"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365031" y="5504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25"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26"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27"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28"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29"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830"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363444"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831" name="Text Box 15">
          <a:extLst>
            <a:ext uri="{FF2B5EF4-FFF2-40B4-BE49-F238E27FC236}">
              <a16:creationId xmlns="" xmlns:a16="http://schemas.microsoft.com/office/drawing/2014/main" id="{00000000-0008-0000-0200-0000C8000000}"/>
            </a:ext>
          </a:extLst>
        </xdr:cNvPr>
        <xdr:cNvSpPr txBox="1">
          <a:spLocks noChangeArrowheads="1"/>
        </xdr:cNvSpPr>
      </xdr:nvSpPr>
      <xdr:spPr bwMode="auto">
        <a:xfrm>
          <a:off x="31363444"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2"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3"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4"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5"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6"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0</xdr:rowOff>
    </xdr:from>
    <xdr:ext cx="95250" cy="171450"/>
    <xdr:sp macro="" textlink="">
      <xdr:nvSpPr>
        <xdr:cNvPr id="837"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597056" y="548878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17</xdr:row>
      <xdr:rowOff>15875</xdr:rowOff>
    </xdr:from>
    <xdr:ext cx="95250" cy="171450"/>
    <xdr:sp macro="" textlink="">
      <xdr:nvSpPr>
        <xdr:cNvPr id="838"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598643" y="550465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839"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597056"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840" name="Text Box 15">
          <a:extLst>
            <a:ext uri="{FF2B5EF4-FFF2-40B4-BE49-F238E27FC236}">
              <a16:creationId xmlns="" xmlns:a16="http://schemas.microsoft.com/office/drawing/2014/main" id="{00000000-0008-0000-0200-0000D5000000}"/>
            </a:ext>
          </a:extLst>
        </xdr:cNvPr>
        <xdr:cNvSpPr txBox="1">
          <a:spLocks noChangeArrowheads="1"/>
        </xdr:cNvSpPr>
      </xdr:nvSpPr>
      <xdr:spPr bwMode="auto">
        <a:xfrm>
          <a:off x="33597056"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841"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363444"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842" name="Text Box 15">
          <a:extLst>
            <a:ext uri="{FF2B5EF4-FFF2-40B4-BE49-F238E27FC236}">
              <a16:creationId xmlns="" xmlns:a16="http://schemas.microsoft.com/office/drawing/2014/main" id="{00000000-0008-0000-0200-0000E2010000}"/>
            </a:ext>
          </a:extLst>
        </xdr:cNvPr>
        <xdr:cNvSpPr txBox="1">
          <a:spLocks noChangeArrowheads="1"/>
        </xdr:cNvSpPr>
      </xdr:nvSpPr>
      <xdr:spPr bwMode="auto">
        <a:xfrm>
          <a:off x="31363444"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843"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597056"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844" name="Text Box 15">
          <a:extLst>
            <a:ext uri="{FF2B5EF4-FFF2-40B4-BE49-F238E27FC236}">
              <a16:creationId xmlns="" xmlns:a16="http://schemas.microsoft.com/office/drawing/2014/main" id="{00000000-0008-0000-0200-0000E8010000}"/>
            </a:ext>
          </a:extLst>
        </xdr:cNvPr>
        <xdr:cNvSpPr txBox="1">
          <a:spLocks noChangeArrowheads="1"/>
        </xdr:cNvSpPr>
      </xdr:nvSpPr>
      <xdr:spPr bwMode="auto">
        <a:xfrm>
          <a:off x="33597056"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845"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846"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847"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848"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442269"/>
    <xdr:sp macro="" textlink="">
      <xdr:nvSpPr>
        <xdr:cNvPr id="849"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504825</xdr:rowOff>
    </xdr:from>
    <xdr:ext cx="95250" cy="213632"/>
    <xdr:sp macro="" textlink="">
      <xdr:nvSpPr>
        <xdr:cNvPr id="850"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442269"/>
    <xdr:sp macro="" textlink="">
      <xdr:nvSpPr>
        <xdr:cNvPr id="851"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49220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504825</xdr:rowOff>
    </xdr:from>
    <xdr:ext cx="95250" cy="213632"/>
    <xdr:sp macro="" textlink="">
      <xdr:nvSpPr>
        <xdr:cNvPr id="852"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49220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3"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4"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5"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6"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7"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58"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363444"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15875</xdr:rowOff>
    </xdr:from>
    <xdr:ext cx="95250" cy="171450"/>
    <xdr:sp macro="" textlink="">
      <xdr:nvSpPr>
        <xdr:cNvPr id="859"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365031"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0"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1"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2"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3"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4"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865"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363444"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6"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7"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8"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69"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70"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871"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597056" y="4417219"/>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15875</xdr:rowOff>
    </xdr:from>
    <xdr:ext cx="95250" cy="171450"/>
    <xdr:sp macro="" textlink="">
      <xdr:nvSpPr>
        <xdr:cNvPr id="872"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598643" y="4433094"/>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873"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597056"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874"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363444"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875"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597056"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876"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877"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878"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879"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41838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880"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881"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882"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883"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442269"/>
    <xdr:sp macro="" textlink="">
      <xdr:nvSpPr>
        <xdr:cNvPr id="884"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18</xdr:row>
      <xdr:rowOff>504825</xdr:rowOff>
    </xdr:from>
    <xdr:ext cx="95250" cy="213632"/>
    <xdr:sp macro="" textlink="">
      <xdr:nvSpPr>
        <xdr:cNvPr id="885"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442269"/>
    <xdr:sp macro="" textlink="">
      <xdr:nvSpPr>
        <xdr:cNvPr id="886"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638889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18</xdr:row>
      <xdr:rowOff>504825</xdr:rowOff>
    </xdr:from>
    <xdr:ext cx="95250" cy="213632"/>
    <xdr:sp macro="" textlink="">
      <xdr:nvSpPr>
        <xdr:cNvPr id="887"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638889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888"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889"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890"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891"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442269"/>
    <xdr:sp macro="" textlink="">
      <xdr:nvSpPr>
        <xdr:cNvPr id="892"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17</xdr:row>
      <xdr:rowOff>504825</xdr:rowOff>
    </xdr:from>
    <xdr:ext cx="95250" cy="213632"/>
    <xdr:sp macro="" textlink="">
      <xdr:nvSpPr>
        <xdr:cNvPr id="893"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442269"/>
    <xdr:sp macro="" textlink="">
      <xdr:nvSpPr>
        <xdr:cNvPr id="894"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59364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17</xdr:row>
      <xdr:rowOff>504825</xdr:rowOff>
    </xdr:from>
    <xdr:ext cx="95250" cy="213632"/>
    <xdr:sp macro="" textlink="">
      <xdr:nvSpPr>
        <xdr:cNvPr id="895"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59364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96" name="Text Box 16">
          <a:extLst>
            <a:ext uri="{FF2B5EF4-FFF2-40B4-BE49-F238E27FC236}">
              <a16:creationId xmlns:a16="http://schemas.microsoft.com/office/drawing/2014/main" xmlns="" id="{00000000-0008-0000-0200-00002D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97" name="Text Box 17">
          <a:extLst>
            <a:ext uri="{FF2B5EF4-FFF2-40B4-BE49-F238E27FC236}">
              <a16:creationId xmlns:a16="http://schemas.microsoft.com/office/drawing/2014/main" xmlns="" id="{00000000-0008-0000-0200-00002E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98" name="Text Box 18">
          <a:extLst>
            <a:ext uri="{FF2B5EF4-FFF2-40B4-BE49-F238E27FC236}">
              <a16:creationId xmlns:a16="http://schemas.microsoft.com/office/drawing/2014/main" xmlns="" id="{00000000-0008-0000-0200-00002F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899" name="Text Box 19">
          <a:extLst>
            <a:ext uri="{FF2B5EF4-FFF2-40B4-BE49-F238E27FC236}">
              <a16:creationId xmlns:a16="http://schemas.microsoft.com/office/drawing/2014/main" xmlns="" id="{00000000-0008-0000-0200-000030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900" name="Text Box 15">
          <a:extLst>
            <a:ext uri="{FF2B5EF4-FFF2-40B4-BE49-F238E27FC236}">
              <a16:creationId xmlns:a16="http://schemas.microsoft.com/office/drawing/2014/main" xmlns="" id="{00000000-0008-0000-0200-00003100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01" name="Text Box 16">
          <a:extLst>
            <a:ext uri="{FF2B5EF4-FFF2-40B4-BE49-F238E27FC236}">
              <a16:creationId xmlns:a16="http://schemas.microsoft.com/office/drawing/2014/main" xmlns="" id="{00000000-0008-0000-0200-00003D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02" name="Text Box 17">
          <a:extLst>
            <a:ext uri="{FF2B5EF4-FFF2-40B4-BE49-F238E27FC236}">
              <a16:creationId xmlns:a16="http://schemas.microsoft.com/office/drawing/2014/main" xmlns="" id="{00000000-0008-0000-0200-00003E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903" name="Text Box 18">
          <a:extLst>
            <a:ext uri="{FF2B5EF4-FFF2-40B4-BE49-F238E27FC236}">
              <a16:creationId xmlns:a16="http://schemas.microsoft.com/office/drawing/2014/main" xmlns="" id="{00000000-0008-0000-0200-00003F000000}"/>
            </a:ext>
          </a:extLst>
        </xdr:cNvPr>
        <xdr:cNvSpPr txBox="1">
          <a:spLocks noChangeArrowheads="1"/>
        </xdr:cNvSpPr>
      </xdr:nvSpPr>
      <xdr:spPr bwMode="auto">
        <a:xfrm>
          <a:off x="31365031"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904" name="Text Box 15">
          <a:extLst>
            <a:ext uri="{FF2B5EF4-FFF2-40B4-BE49-F238E27FC236}">
              <a16:creationId xmlns:a16="http://schemas.microsoft.com/office/drawing/2014/main" xmlns="" id="{00000000-0008-0000-0200-00004000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05" name="Text Box 16">
          <a:extLst>
            <a:ext uri="{FF2B5EF4-FFF2-40B4-BE49-F238E27FC236}">
              <a16:creationId xmlns:a16="http://schemas.microsoft.com/office/drawing/2014/main" xmlns="" id="{00000000-0008-0000-0200-000041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06" name="Text Box 17">
          <a:extLst>
            <a:ext uri="{FF2B5EF4-FFF2-40B4-BE49-F238E27FC236}">
              <a16:creationId xmlns:a16="http://schemas.microsoft.com/office/drawing/2014/main" xmlns="" id="{00000000-0008-0000-0200-000042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07" name="Text Box 18">
          <a:extLst>
            <a:ext uri="{FF2B5EF4-FFF2-40B4-BE49-F238E27FC236}">
              <a16:creationId xmlns:a16="http://schemas.microsoft.com/office/drawing/2014/main" xmlns="" id="{00000000-0008-0000-0200-000043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08" name="Text Box 19">
          <a:extLst>
            <a:ext uri="{FF2B5EF4-FFF2-40B4-BE49-F238E27FC236}">
              <a16:creationId xmlns:a16="http://schemas.microsoft.com/office/drawing/2014/main" xmlns="" id="{00000000-0008-0000-0200-000044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09" name="Text Box 16">
          <a:extLst>
            <a:ext uri="{FF2B5EF4-FFF2-40B4-BE49-F238E27FC236}">
              <a16:creationId xmlns:a16="http://schemas.microsoft.com/office/drawing/2014/main" xmlns="" id="{00000000-0008-0000-0200-000045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0" name="Text Box 16">
          <a:extLst>
            <a:ext uri="{FF2B5EF4-FFF2-40B4-BE49-F238E27FC236}">
              <a16:creationId xmlns:a16="http://schemas.microsoft.com/office/drawing/2014/main" xmlns="" id="{00000000-0008-0000-0200-0000D6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1" name="Text Box 17">
          <a:extLst>
            <a:ext uri="{FF2B5EF4-FFF2-40B4-BE49-F238E27FC236}">
              <a16:creationId xmlns:a16="http://schemas.microsoft.com/office/drawing/2014/main" xmlns="" id="{00000000-0008-0000-0200-0000D7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2" name="Text Box 18">
          <a:extLst>
            <a:ext uri="{FF2B5EF4-FFF2-40B4-BE49-F238E27FC236}">
              <a16:creationId xmlns:a16="http://schemas.microsoft.com/office/drawing/2014/main" xmlns="" id="{00000000-0008-0000-0200-0000D8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3" name="Text Box 19">
          <a:extLst>
            <a:ext uri="{FF2B5EF4-FFF2-40B4-BE49-F238E27FC236}">
              <a16:creationId xmlns:a16="http://schemas.microsoft.com/office/drawing/2014/main" xmlns="" id="{00000000-0008-0000-0200-0000D9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914" name="Text Box 15">
          <a:extLst>
            <a:ext uri="{FF2B5EF4-FFF2-40B4-BE49-F238E27FC236}">
              <a16:creationId xmlns:a16="http://schemas.microsoft.com/office/drawing/2014/main" xmlns="" id="{00000000-0008-0000-0200-0000DA00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5" name="Text Box 16">
          <a:extLst>
            <a:ext uri="{FF2B5EF4-FFF2-40B4-BE49-F238E27FC236}">
              <a16:creationId xmlns:a16="http://schemas.microsoft.com/office/drawing/2014/main" xmlns="" id="{00000000-0008-0000-0200-0000DB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916" name="Text Box 17">
          <a:extLst>
            <a:ext uri="{FF2B5EF4-FFF2-40B4-BE49-F238E27FC236}">
              <a16:creationId xmlns:a16="http://schemas.microsoft.com/office/drawing/2014/main" xmlns="" id="{00000000-0008-0000-0200-0000DC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22</xdr:row>
      <xdr:rowOff>15875</xdr:rowOff>
    </xdr:from>
    <xdr:ext cx="95250" cy="171450"/>
    <xdr:sp macro="" textlink="">
      <xdr:nvSpPr>
        <xdr:cNvPr id="917" name="Text Box 18">
          <a:extLst>
            <a:ext uri="{FF2B5EF4-FFF2-40B4-BE49-F238E27FC236}">
              <a16:creationId xmlns:a16="http://schemas.microsoft.com/office/drawing/2014/main" xmlns="" id="{00000000-0008-0000-0200-0000DD000000}"/>
            </a:ext>
          </a:extLst>
        </xdr:cNvPr>
        <xdr:cNvSpPr txBox="1">
          <a:spLocks noChangeArrowheads="1"/>
        </xdr:cNvSpPr>
      </xdr:nvSpPr>
      <xdr:spPr bwMode="auto">
        <a:xfrm>
          <a:off x="31365031" y="794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918" name="Text Box 15">
          <a:extLst>
            <a:ext uri="{FF2B5EF4-FFF2-40B4-BE49-F238E27FC236}">
              <a16:creationId xmlns:a16="http://schemas.microsoft.com/office/drawing/2014/main" xmlns="" id="{00000000-0008-0000-0200-0000DE00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919" name="Text Box 15">
          <a:extLst>
            <a:ext uri="{FF2B5EF4-FFF2-40B4-BE49-F238E27FC236}">
              <a16:creationId xmlns:a16="http://schemas.microsoft.com/office/drawing/2014/main" xmlns="" id="{00000000-0008-0000-0200-0000DF000000}"/>
            </a:ext>
          </a:extLst>
        </xdr:cNvPr>
        <xdr:cNvSpPr txBox="1">
          <a:spLocks noChangeArrowheads="1"/>
        </xdr:cNvSpPr>
      </xdr:nvSpPr>
      <xdr:spPr bwMode="auto">
        <a:xfrm>
          <a:off x="31363444"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920" name="Text Box 15">
          <a:extLst>
            <a:ext uri="{FF2B5EF4-FFF2-40B4-BE49-F238E27FC236}">
              <a16:creationId xmlns:a16="http://schemas.microsoft.com/office/drawing/2014/main" xmlns="" id="{00000000-0008-0000-0200-0000E0000000}"/>
            </a:ext>
          </a:extLst>
        </xdr:cNvPr>
        <xdr:cNvSpPr txBox="1">
          <a:spLocks noChangeArrowheads="1"/>
        </xdr:cNvSpPr>
      </xdr:nvSpPr>
      <xdr:spPr bwMode="auto">
        <a:xfrm>
          <a:off x="31363444"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1" name="Text Box 16">
          <a:extLst>
            <a:ext uri="{FF2B5EF4-FFF2-40B4-BE49-F238E27FC236}">
              <a16:creationId xmlns:a16="http://schemas.microsoft.com/office/drawing/2014/main" xmlns="" id="{00000000-0008-0000-0200-0000E1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2" name="Text Box 17">
          <a:extLst>
            <a:ext uri="{FF2B5EF4-FFF2-40B4-BE49-F238E27FC236}">
              <a16:creationId xmlns:a16="http://schemas.microsoft.com/office/drawing/2014/main" xmlns="" id="{00000000-0008-0000-0200-0000E2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3" name="Text Box 18">
          <a:extLst>
            <a:ext uri="{FF2B5EF4-FFF2-40B4-BE49-F238E27FC236}">
              <a16:creationId xmlns:a16="http://schemas.microsoft.com/office/drawing/2014/main" xmlns="" id="{00000000-0008-0000-0200-0000E3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4" name="Text Box 19">
          <a:extLst>
            <a:ext uri="{FF2B5EF4-FFF2-40B4-BE49-F238E27FC236}">
              <a16:creationId xmlns:a16="http://schemas.microsoft.com/office/drawing/2014/main" xmlns="" id="{00000000-0008-0000-0200-0000E4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25" name="Text Box 15">
          <a:extLst>
            <a:ext uri="{FF2B5EF4-FFF2-40B4-BE49-F238E27FC236}">
              <a16:creationId xmlns:a16="http://schemas.microsoft.com/office/drawing/2014/main" xmlns="" id="{00000000-0008-0000-0200-0000E500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6" name="Text Box 16">
          <a:extLst>
            <a:ext uri="{FF2B5EF4-FFF2-40B4-BE49-F238E27FC236}">
              <a16:creationId xmlns:a16="http://schemas.microsoft.com/office/drawing/2014/main" xmlns="" id="{00000000-0008-0000-0200-0000E6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0</xdr:rowOff>
    </xdr:from>
    <xdr:ext cx="95250" cy="171450"/>
    <xdr:sp macro="" textlink="">
      <xdr:nvSpPr>
        <xdr:cNvPr id="927" name="Text Box 17">
          <a:extLst>
            <a:ext uri="{FF2B5EF4-FFF2-40B4-BE49-F238E27FC236}">
              <a16:creationId xmlns:a16="http://schemas.microsoft.com/office/drawing/2014/main" xmlns="" id="{00000000-0008-0000-0200-0000E7000000}"/>
            </a:ext>
          </a:extLst>
        </xdr:cNvPr>
        <xdr:cNvSpPr txBox="1">
          <a:spLocks noChangeArrowheads="1"/>
        </xdr:cNvSpPr>
      </xdr:nvSpPr>
      <xdr:spPr bwMode="auto">
        <a:xfrm>
          <a:off x="31363444"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23</xdr:row>
      <xdr:rowOff>15875</xdr:rowOff>
    </xdr:from>
    <xdr:ext cx="95250" cy="171450"/>
    <xdr:sp macro="" textlink="">
      <xdr:nvSpPr>
        <xdr:cNvPr id="928" name="Text Box 18">
          <a:extLst>
            <a:ext uri="{FF2B5EF4-FFF2-40B4-BE49-F238E27FC236}">
              <a16:creationId xmlns:a16="http://schemas.microsoft.com/office/drawing/2014/main" xmlns="" id="{00000000-0008-0000-0200-0000E8000000}"/>
            </a:ext>
          </a:extLst>
        </xdr:cNvPr>
        <xdr:cNvSpPr txBox="1">
          <a:spLocks noChangeArrowheads="1"/>
        </xdr:cNvSpPr>
      </xdr:nvSpPr>
      <xdr:spPr bwMode="auto">
        <a:xfrm>
          <a:off x="31365031" y="8374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929" name="Text Box 15">
          <a:extLst>
            <a:ext uri="{FF2B5EF4-FFF2-40B4-BE49-F238E27FC236}">
              <a16:creationId xmlns:a16="http://schemas.microsoft.com/office/drawing/2014/main" xmlns="" id="{00000000-0008-0000-0200-0000E900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930" name="Text Box 15">
          <a:extLst>
            <a:ext uri="{FF2B5EF4-FFF2-40B4-BE49-F238E27FC236}">
              <a16:creationId xmlns:a16="http://schemas.microsoft.com/office/drawing/2014/main" xmlns="" id="{00000000-0008-0000-0200-0000EA00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931" name="Text Box 15">
          <a:extLst>
            <a:ext uri="{FF2B5EF4-FFF2-40B4-BE49-F238E27FC236}">
              <a16:creationId xmlns:a16="http://schemas.microsoft.com/office/drawing/2014/main" xmlns="" id="{00000000-0008-0000-0200-0000EB00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2" name="Text Box 16">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3" name="Text Box 17">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4" name="Text Box 18">
          <a:extLst>
            <a:ext uri="{FF2B5EF4-FFF2-40B4-BE49-F238E27FC236}">
              <a16:creationId xmlns:a16="http://schemas.microsoft.com/office/drawing/2014/main" xmlns="" id="{00000000-0008-0000-0200-0000EE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5" name="Text Box 19">
          <a:extLst>
            <a:ext uri="{FF2B5EF4-FFF2-40B4-BE49-F238E27FC236}">
              <a16:creationId xmlns:a16="http://schemas.microsoft.com/office/drawing/2014/main" xmlns="" id="{00000000-0008-0000-0200-0000EF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936" name="Text Box 15">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7" name="Text Box 16">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938" name="Text Box 17">
          <a:extLst>
            <a:ext uri="{FF2B5EF4-FFF2-40B4-BE49-F238E27FC236}">
              <a16:creationId xmlns:a16="http://schemas.microsoft.com/office/drawing/2014/main" xmlns="" id="{00000000-0008-0000-0200-0000F2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939" name="Text Box 18">
          <a:extLst>
            <a:ext uri="{FF2B5EF4-FFF2-40B4-BE49-F238E27FC236}">
              <a16:creationId xmlns:a16="http://schemas.microsoft.com/office/drawing/2014/main" xmlns="" id="{00000000-0008-0000-0200-0000F3000000}"/>
            </a:ext>
          </a:extLst>
        </xdr:cNvPr>
        <xdr:cNvSpPr txBox="1">
          <a:spLocks noChangeArrowheads="1"/>
        </xdr:cNvSpPr>
      </xdr:nvSpPr>
      <xdr:spPr bwMode="auto">
        <a:xfrm>
          <a:off x="31365031"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940" name="Text Box 15">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941" name="Text Box 15">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942" name="Text Box 15">
          <a:extLst>
            <a:ext uri="{FF2B5EF4-FFF2-40B4-BE49-F238E27FC236}">
              <a16:creationId xmlns:a16="http://schemas.microsoft.com/office/drawing/2014/main" xmlns="" id="{00000000-0008-0000-0200-0000F600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3" name="Text Box 16">
          <a:extLst>
            <a:ext uri="{FF2B5EF4-FFF2-40B4-BE49-F238E27FC236}">
              <a16:creationId xmlns:a16="http://schemas.microsoft.com/office/drawing/2014/main" xmlns="" id="{00000000-0008-0000-0200-0000F7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4" name="Text Box 17">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5" name="Text Box 18">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6" name="Text Box 19">
          <a:extLst>
            <a:ext uri="{FF2B5EF4-FFF2-40B4-BE49-F238E27FC236}">
              <a16:creationId xmlns:a16="http://schemas.microsoft.com/office/drawing/2014/main" xmlns="" id="{00000000-0008-0000-0200-0000FA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7" name="Text Box 16">
          <a:extLst>
            <a:ext uri="{FF2B5EF4-FFF2-40B4-BE49-F238E27FC236}">
              <a16:creationId xmlns:a16="http://schemas.microsoft.com/office/drawing/2014/main" xmlns="" id="{00000000-0008-0000-0200-0000FC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25</xdr:row>
      <xdr:rowOff>0</xdr:rowOff>
    </xdr:from>
    <xdr:ext cx="95250" cy="171450"/>
    <xdr:sp macro="" textlink="">
      <xdr:nvSpPr>
        <xdr:cNvPr id="948" name="Text Box 17">
          <a:extLst>
            <a:ext uri="{FF2B5EF4-FFF2-40B4-BE49-F238E27FC236}">
              <a16:creationId xmlns:a16="http://schemas.microsoft.com/office/drawing/2014/main" xmlns="" id="{00000000-0008-0000-0200-0000FD000000}"/>
            </a:ext>
          </a:extLst>
        </xdr:cNvPr>
        <xdr:cNvSpPr txBox="1">
          <a:spLocks noChangeArrowheads="1"/>
        </xdr:cNvSpPr>
      </xdr:nvSpPr>
      <xdr:spPr bwMode="auto">
        <a:xfrm>
          <a:off x="31363444"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25</xdr:row>
      <xdr:rowOff>15875</xdr:rowOff>
    </xdr:from>
    <xdr:ext cx="95250" cy="171450"/>
    <xdr:sp macro="" textlink="">
      <xdr:nvSpPr>
        <xdr:cNvPr id="949" name="Text Box 18">
          <a:extLst>
            <a:ext uri="{FF2B5EF4-FFF2-40B4-BE49-F238E27FC236}">
              <a16:creationId xmlns:a16="http://schemas.microsoft.com/office/drawing/2014/main" xmlns="" id="{00000000-0008-0000-0200-0000FE000000}"/>
            </a:ext>
          </a:extLst>
        </xdr:cNvPr>
        <xdr:cNvSpPr txBox="1">
          <a:spLocks noChangeArrowheads="1"/>
        </xdr:cNvSpPr>
      </xdr:nvSpPr>
      <xdr:spPr bwMode="auto">
        <a:xfrm>
          <a:off x="31365031" y="9231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950" name="Text Box 15">
          <a:extLst>
            <a:ext uri="{FF2B5EF4-FFF2-40B4-BE49-F238E27FC236}">
              <a16:creationId xmlns:a16="http://schemas.microsoft.com/office/drawing/2014/main" xmlns="" id="{00000000-0008-0000-0200-00000001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951" name="Text Box 15">
          <a:extLst>
            <a:ext uri="{FF2B5EF4-FFF2-40B4-BE49-F238E27FC236}">
              <a16:creationId xmlns:a16="http://schemas.microsoft.com/office/drawing/2014/main" xmlns="" id="{00000000-0008-0000-0200-00000101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2" name="Text Box 16">
          <a:extLst>
            <a:ext uri="{FF2B5EF4-FFF2-40B4-BE49-F238E27FC236}">
              <a16:creationId xmlns:a16="http://schemas.microsoft.com/office/drawing/2014/main" xmlns="" id="{00000000-0008-0000-0200-000002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3" name="Text Box 17">
          <a:extLst>
            <a:ext uri="{FF2B5EF4-FFF2-40B4-BE49-F238E27FC236}">
              <a16:creationId xmlns:a16="http://schemas.microsoft.com/office/drawing/2014/main" xmlns="" id="{00000000-0008-0000-0200-000003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4" name="Text Box 18">
          <a:extLst>
            <a:ext uri="{FF2B5EF4-FFF2-40B4-BE49-F238E27FC236}">
              <a16:creationId xmlns:a16="http://schemas.microsoft.com/office/drawing/2014/main" xmlns="" id="{00000000-0008-0000-0200-000004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5" name="Text Box 19">
          <a:extLst>
            <a:ext uri="{FF2B5EF4-FFF2-40B4-BE49-F238E27FC236}">
              <a16:creationId xmlns:a16="http://schemas.microsoft.com/office/drawing/2014/main" xmlns="" id="{00000000-0008-0000-0200-000005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956" name="Text Box 15">
          <a:extLst>
            <a:ext uri="{FF2B5EF4-FFF2-40B4-BE49-F238E27FC236}">
              <a16:creationId xmlns:a16="http://schemas.microsoft.com/office/drawing/2014/main" xmlns="" id="{00000000-0008-0000-0200-00000601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7" name="Text Box 16">
          <a:extLst>
            <a:ext uri="{FF2B5EF4-FFF2-40B4-BE49-F238E27FC236}">
              <a16:creationId xmlns:a16="http://schemas.microsoft.com/office/drawing/2014/main" xmlns="" id="{00000000-0008-0000-0200-000007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58" name="Text Box 17">
          <a:extLst>
            <a:ext uri="{FF2B5EF4-FFF2-40B4-BE49-F238E27FC236}">
              <a16:creationId xmlns:a16="http://schemas.microsoft.com/office/drawing/2014/main" xmlns="" id="{00000000-0008-0000-0200-000008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24</xdr:row>
      <xdr:rowOff>15875</xdr:rowOff>
    </xdr:from>
    <xdr:ext cx="95250" cy="171450"/>
    <xdr:sp macro="" textlink="">
      <xdr:nvSpPr>
        <xdr:cNvPr id="959" name="Text Box 18">
          <a:extLst>
            <a:ext uri="{FF2B5EF4-FFF2-40B4-BE49-F238E27FC236}">
              <a16:creationId xmlns:a16="http://schemas.microsoft.com/office/drawing/2014/main" xmlns="" id="{00000000-0008-0000-0200-000009010000}"/>
            </a:ext>
          </a:extLst>
        </xdr:cNvPr>
        <xdr:cNvSpPr txBox="1">
          <a:spLocks noChangeArrowheads="1"/>
        </xdr:cNvSpPr>
      </xdr:nvSpPr>
      <xdr:spPr bwMode="auto">
        <a:xfrm>
          <a:off x="33598643"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960" name="Text Box 15">
          <a:extLst>
            <a:ext uri="{FF2B5EF4-FFF2-40B4-BE49-F238E27FC236}">
              <a16:creationId xmlns:a16="http://schemas.microsoft.com/office/drawing/2014/main" xmlns="" id="{00000000-0008-0000-0200-00000A01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1" name="Text Box 16">
          <a:extLst>
            <a:ext uri="{FF2B5EF4-FFF2-40B4-BE49-F238E27FC236}">
              <a16:creationId xmlns:a16="http://schemas.microsoft.com/office/drawing/2014/main" xmlns="" id="{00000000-0008-0000-0200-00000B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2" name="Text Box 17">
          <a:extLst>
            <a:ext uri="{FF2B5EF4-FFF2-40B4-BE49-F238E27FC236}">
              <a16:creationId xmlns:a16="http://schemas.microsoft.com/office/drawing/2014/main" xmlns="" id="{00000000-0008-0000-0200-00000C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3" name="Text Box 18">
          <a:extLst>
            <a:ext uri="{FF2B5EF4-FFF2-40B4-BE49-F238E27FC236}">
              <a16:creationId xmlns:a16="http://schemas.microsoft.com/office/drawing/2014/main" xmlns="" id="{00000000-0008-0000-0200-00000D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4" name="Text Box 19">
          <a:extLst>
            <a:ext uri="{FF2B5EF4-FFF2-40B4-BE49-F238E27FC236}">
              <a16:creationId xmlns:a16="http://schemas.microsoft.com/office/drawing/2014/main" xmlns="" id="{00000000-0008-0000-0200-00000E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965" name="Text Box 15">
          <a:extLst>
            <a:ext uri="{FF2B5EF4-FFF2-40B4-BE49-F238E27FC236}">
              <a16:creationId xmlns:a16="http://schemas.microsoft.com/office/drawing/2014/main" xmlns="" id="{00000000-0008-0000-0200-00000F01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6" name="Text Box 16">
          <a:extLst>
            <a:ext uri="{FF2B5EF4-FFF2-40B4-BE49-F238E27FC236}">
              <a16:creationId xmlns:a16="http://schemas.microsoft.com/office/drawing/2014/main" xmlns="" id="{00000000-0008-0000-0200-000010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967" name="Text Box 17">
          <a:extLst>
            <a:ext uri="{FF2B5EF4-FFF2-40B4-BE49-F238E27FC236}">
              <a16:creationId xmlns:a16="http://schemas.microsoft.com/office/drawing/2014/main" xmlns="" id="{00000000-0008-0000-0200-00001101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22</xdr:row>
      <xdr:rowOff>15875</xdr:rowOff>
    </xdr:from>
    <xdr:ext cx="95250" cy="171450"/>
    <xdr:sp macro="" textlink="">
      <xdr:nvSpPr>
        <xdr:cNvPr id="968" name="Text Box 18">
          <a:extLst>
            <a:ext uri="{FF2B5EF4-FFF2-40B4-BE49-F238E27FC236}">
              <a16:creationId xmlns:a16="http://schemas.microsoft.com/office/drawing/2014/main" xmlns="" id="{00000000-0008-0000-0200-000012010000}"/>
            </a:ext>
          </a:extLst>
        </xdr:cNvPr>
        <xdr:cNvSpPr txBox="1">
          <a:spLocks noChangeArrowheads="1"/>
        </xdr:cNvSpPr>
      </xdr:nvSpPr>
      <xdr:spPr bwMode="auto">
        <a:xfrm>
          <a:off x="33598643" y="794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969" name="Text Box 15">
          <a:extLst>
            <a:ext uri="{FF2B5EF4-FFF2-40B4-BE49-F238E27FC236}">
              <a16:creationId xmlns:a16="http://schemas.microsoft.com/office/drawing/2014/main" xmlns="" id="{00000000-0008-0000-0200-00001301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970" name="Text Box 15">
          <a:extLst>
            <a:ext uri="{FF2B5EF4-FFF2-40B4-BE49-F238E27FC236}">
              <a16:creationId xmlns:a16="http://schemas.microsoft.com/office/drawing/2014/main" xmlns="" id="{00000000-0008-0000-0200-00001401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971" name="Text Box 15">
          <a:extLst>
            <a:ext uri="{FF2B5EF4-FFF2-40B4-BE49-F238E27FC236}">
              <a16:creationId xmlns:a16="http://schemas.microsoft.com/office/drawing/2014/main" xmlns="" id="{00000000-0008-0000-0200-00001501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2" name="Text Box 16">
          <a:extLst>
            <a:ext uri="{FF2B5EF4-FFF2-40B4-BE49-F238E27FC236}">
              <a16:creationId xmlns:a16="http://schemas.microsoft.com/office/drawing/2014/main" xmlns="" id="{00000000-0008-0000-0200-000016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3" name="Text Box 17">
          <a:extLst>
            <a:ext uri="{FF2B5EF4-FFF2-40B4-BE49-F238E27FC236}">
              <a16:creationId xmlns:a16="http://schemas.microsoft.com/office/drawing/2014/main" xmlns="" id="{00000000-0008-0000-0200-000017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4" name="Text Box 18">
          <a:extLst>
            <a:ext uri="{FF2B5EF4-FFF2-40B4-BE49-F238E27FC236}">
              <a16:creationId xmlns:a16="http://schemas.microsoft.com/office/drawing/2014/main" xmlns="" id="{00000000-0008-0000-0200-000018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5" name="Text Box 19">
          <a:extLst>
            <a:ext uri="{FF2B5EF4-FFF2-40B4-BE49-F238E27FC236}">
              <a16:creationId xmlns:a16="http://schemas.microsoft.com/office/drawing/2014/main" xmlns="" id="{00000000-0008-0000-0200-000019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976" name="Text Box 15">
          <a:extLst>
            <a:ext uri="{FF2B5EF4-FFF2-40B4-BE49-F238E27FC236}">
              <a16:creationId xmlns:a16="http://schemas.microsoft.com/office/drawing/2014/main" xmlns="" id="{00000000-0008-0000-0200-00001A01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7" name="Text Box 1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0</xdr:rowOff>
    </xdr:from>
    <xdr:ext cx="95250" cy="171450"/>
    <xdr:sp macro="" textlink="">
      <xdr:nvSpPr>
        <xdr:cNvPr id="978" name="Text Box 1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33597056" y="8358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23</xdr:row>
      <xdr:rowOff>15875</xdr:rowOff>
    </xdr:from>
    <xdr:ext cx="95250" cy="171450"/>
    <xdr:sp macro="" textlink="">
      <xdr:nvSpPr>
        <xdr:cNvPr id="979" name="Text Box 1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33598643" y="8374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980" name="Text Box 15">
          <a:extLst>
            <a:ext uri="{FF2B5EF4-FFF2-40B4-BE49-F238E27FC236}">
              <a16:creationId xmlns:a16="http://schemas.microsoft.com/office/drawing/2014/main" xmlns="" id="{00000000-0008-0000-0200-00001E01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981" name="Text Box 15">
          <a:extLst>
            <a:ext uri="{FF2B5EF4-FFF2-40B4-BE49-F238E27FC236}">
              <a16:creationId xmlns:a16="http://schemas.microsoft.com/office/drawing/2014/main" xmlns="" id="{00000000-0008-0000-0200-00001F01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982" name="Text Box 15">
          <a:extLst>
            <a:ext uri="{FF2B5EF4-FFF2-40B4-BE49-F238E27FC236}">
              <a16:creationId xmlns:a16="http://schemas.microsoft.com/office/drawing/2014/main" xmlns="" id="{00000000-0008-0000-0200-00002001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3" name="Text Box 16">
          <a:extLst>
            <a:ext uri="{FF2B5EF4-FFF2-40B4-BE49-F238E27FC236}">
              <a16:creationId xmlns:a16="http://schemas.microsoft.com/office/drawing/2014/main" xmlns="" id="{00000000-0008-0000-0200-000021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4" name="Text Box 17">
          <a:extLst>
            <a:ext uri="{FF2B5EF4-FFF2-40B4-BE49-F238E27FC236}">
              <a16:creationId xmlns:a16="http://schemas.microsoft.com/office/drawing/2014/main" xmlns="" id="{00000000-0008-0000-0200-000022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5" name="Text Box 18">
          <a:extLst>
            <a:ext uri="{FF2B5EF4-FFF2-40B4-BE49-F238E27FC236}">
              <a16:creationId xmlns:a16="http://schemas.microsoft.com/office/drawing/2014/main" xmlns="" id="{00000000-0008-0000-0200-000023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6" name="Text Box 19">
          <a:extLst>
            <a:ext uri="{FF2B5EF4-FFF2-40B4-BE49-F238E27FC236}">
              <a16:creationId xmlns:a16="http://schemas.microsoft.com/office/drawing/2014/main" xmlns="" id="{00000000-0008-0000-0200-000024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987" name="Text Box 15">
          <a:extLst>
            <a:ext uri="{FF2B5EF4-FFF2-40B4-BE49-F238E27FC236}">
              <a16:creationId xmlns:a16="http://schemas.microsoft.com/office/drawing/2014/main" xmlns="" id="{00000000-0008-0000-0200-00002501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8" name="Text Box 16">
          <a:extLst>
            <a:ext uri="{FF2B5EF4-FFF2-40B4-BE49-F238E27FC236}">
              <a16:creationId xmlns:a16="http://schemas.microsoft.com/office/drawing/2014/main" xmlns="" id="{00000000-0008-0000-0200-000026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989" name="Text Box 17">
          <a:extLst>
            <a:ext uri="{FF2B5EF4-FFF2-40B4-BE49-F238E27FC236}">
              <a16:creationId xmlns:a16="http://schemas.microsoft.com/office/drawing/2014/main" xmlns="" id="{00000000-0008-0000-0200-00002701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24</xdr:row>
      <xdr:rowOff>15875</xdr:rowOff>
    </xdr:from>
    <xdr:ext cx="95250" cy="171450"/>
    <xdr:sp macro="" textlink="">
      <xdr:nvSpPr>
        <xdr:cNvPr id="990" name="Text Box 18">
          <a:extLst>
            <a:ext uri="{FF2B5EF4-FFF2-40B4-BE49-F238E27FC236}">
              <a16:creationId xmlns:a16="http://schemas.microsoft.com/office/drawing/2014/main" xmlns="" id="{00000000-0008-0000-0200-000028010000}"/>
            </a:ext>
          </a:extLst>
        </xdr:cNvPr>
        <xdr:cNvSpPr txBox="1">
          <a:spLocks noChangeArrowheads="1"/>
        </xdr:cNvSpPr>
      </xdr:nvSpPr>
      <xdr:spPr bwMode="auto">
        <a:xfrm>
          <a:off x="33598643"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991" name="Text Box 15">
          <a:extLst>
            <a:ext uri="{FF2B5EF4-FFF2-40B4-BE49-F238E27FC236}">
              <a16:creationId xmlns:a16="http://schemas.microsoft.com/office/drawing/2014/main" xmlns="" id="{00000000-0008-0000-0200-00002901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992" name="Text Box 15">
          <a:extLst>
            <a:ext uri="{FF2B5EF4-FFF2-40B4-BE49-F238E27FC236}">
              <a16:creationId xmlns:a16="http://schemas.microsoft.com/office/drawing/2014/main" xmlns="" id="{00000000-0008-0000-0200-00002A01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993" name="Text Box 15">
          <a:extLst>
            <a:ext uri="{FF2B5EF4-FFF2-40B4-BE49-F238E27FC236}">
              <a16:creationId xmlns:a16="http://schemas.microsoft.com/office/drawing/2014/main" xmlns="" id="{00000000-0008-0000-0200-00002B01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4" name="Text Box 16">
          <a:extLst>
            <a:ext uri="{FF2B5EF4-FFF2-40B4-BE49-F238E27FC236}">
              <a16:creationId xmlns:a16="http://schemas.microsoft.com/office/drawing/2014/main" xmlns="" id="{00000000-0008-0000-0200-00002C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5" name="Text Box 17">
          <a:extLst>
            <a:ext uri="{FF2B5EF4-FFF2-40B4-BE49-F238E27FC236}">
              <a16:creationId xmlns:a16="http://schemas.microsoft.com/office/drawing/2014/main" xmlns="" id="{00000000-0008-0000-0200-00002D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6" name="Text Box 18">
          <a:extLst>
            <a:ext uri="{FF2B5EF4-FFF2-40B4-BE49-F238E27FC236}">
              <a16:creationId xmlns:a16="http://schemas.microsoft.com/office/drawing/2014/main" xmlns="" id="{00000000-0008-0000-0200-00002E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7" name="Text Box 19">
          <a:extLst>
            <a:ext uri="{FF2B5EF4-FFF2-40B4-BE49-F238E27FC236}">
              <a16:creationId xmlns:a16="http://schemas.microsoft.com/office/drawing/2014/main" xmlns="" id="{00000000-0008-0000-0200-00002F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8" name="Text Box 16">
          <a:extLst>
            <a:ext uri="{FF2B5EF4-FFF2-40B4-BE49-F238E27FC236}">
              <a16:creationId xmlns:a16="http://schemas.microsoft.com/office/drawing/2014/main" xmlns="" id="{00000000-0008-0000-0200-000030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25</xdr:row>
      <xdr:rowOff>0</xdr:rowOff>
    </xdr:from>
    <xdr:ext cx="95250" cy="171450"/>
    <xdr:sp macro="" textlink="">
      <xdr:nvSpPr>
        <xdr:cNvPr id="999" name="Text Box 17">
          <a:extLst>
            <a:ext uri="{FF2B5EF4-FFF2-40B4-BE49-F238E27FC236}">
              <a16:creationId xmlns:a16="http://schemas.microsoft.com/office/drawing/2014/main" xmlns="" id="{00000000-0008-0000-0200-000031010000}"/>
            </a:ext>
          </a:extLst>
        </xdr:cNvPr>
        <xdr:cNvSpPr txBox="1">
          <a:spLocks noChangeArrowheads="1"/>
        </xdr:cNvSpPr>
      </xdr:nvSpPr>
      <xdr:spPr bwMode="auto">
        <a:xfrm>
          <a:off x="33597056" y="921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25</xdr:row>
      <xdr:rowOff>15875</xdr:rowOff>
    </xdr:from>
    <xdr:ext cx="95250" cy="171450"/>
    <xdr:sp macro="" textlink="">
      <xdr:nvSpPr>
        <xdr:cNvPr id="1000" name="Text Box 18">
          <a:extLst>
            <a:ext uri="{FF2B5EF4-FFF2-40B4-BE49-F238E27FC236}">
              <a16:creationId xmlns:a16="http://schemas.microsoft.com/office/drawing/2014/main" xmlns="" id="{00000000-0008-0000-0200-000032010000}"/>
            </a:ext>
          </a:extLst>
        </xdr:cNvPr>
        <xdr:cNvSpPr txBox="1">
          <a:spLocks noChangeArrowheads="1"/>
        </xdr:cNvSpPr>
      </xdr:nvSpPr>
      <xdr:spPr bwMode="auto">
        <a:xfrm>
          <a:off x="33598643" y="9231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01" name="Text Box 15">
          <a:extLst>
            <a:ext uri="{FF2B5EF4-FFF2-40B4-BE49-F238E27FC236}">
              <a16:creationId xmlns:a16="http://schemas.microsoft.com/office/drawing/2014/main" xmlns="" id="{00000000-0008-0000-0200-00003301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02" name="Text Box 15">
          <a:extLst>
            <a:ext uri="{FF2B5EF4-FFF2-40B4-BE49-F238E27FC236}">
              <a16:creationId xmlns:a16="http://schemas.microsoft.com/office/drawing/2014/main" xmlns="" id="{00000000-0008-0000-0200-00003401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003"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213632"/>
    <xdr:sp macro="" textlink="">
      <xdr:nvSpPr>
        <xdr:cNvPr id="1004"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7293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005"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213632"/>
    <xdr:sp macro="" textlink="">
      <xdr:nvSpPr>
        <xdr:cNvPr id="1006"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7293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07" name="Text Box 15">
          <a:extLst>
            <a:ext uri="{FF2B5EF4-FFF2-40B4-BE49-F238E27FC236}">
              <a16:creationId xmlns:a16="http://schemas.microsoft.com/office/drawing/2014/main" xmlns="" id="{00000000-0008-0000-0200-0000ED01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1008" name="Text Box 15">
          <a:extLst>
            <a:ext uri="{FF2B5EF4-FFF2-40B4-BE49-F238E27FC236}">
              <a16:creationId xmlns:a16="http://schemas.microsoft.com/office/drawing/2014/main" xmlns="" id="{00000000-0008-0000-0200-0000EE01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647700</xdr:colOff>
      <xdr:row>22</xdr:row>
      <xdr:rowOff>219075</xdr:rowOff>
    </xdr:from>
    <xdr:ext cx="95250" cy="442269"/>
    <xdr:sp macro="" textlink="">
      <xdr:nvSpPr>
        <xdr:cNvPr id="1009" name="Text Box 15">
          <a:extLst>
            <a:ext uri="{FF2B5EF4-FFF2-40B4-BE49-F238E27FC236}">
              <a16:creationId xmlns:a16="http://schemas.microsoft.com/office/drawing/2014/main" xmlns="" id="{00000000-0008-0000-0200-0000EF010000}"/>
            </a:ext>
          </a:extLst>
        </xdr:cNvPr>
        <xdr:cNvSpPr txBox="1">
          <a:spLocks noChangeArrowheads="1"/>
        </xdr:cNvSpPr>
      </xdr:nvSpPr>
      <xdr:spPr bwMode="auto">
        <a:xfrm>
          <a:off x="31353919" y="81486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28</xdr:col>
      <xdr:colOff>9525</xdr:colOff>
      <xdr:row>22</xdr:row>
      <xdr:rowOff>238125</xdr:rowOff>
    </xdr:from>
    <xdr:ext cx="95250" cy="213632"/>
    <xdr:sp macro="" textlink="">
      <xdr:nvSpPr>
        <xdr:cNvPr id="1010" name="Text Box 15">
          <a:extLst>
            <a:ext uri="{FF2B5EF4-FFF2-40B4-BE49-F238E27FC236}">
              <a16:creationId xmlns:a16="http://schemas.microsoft.com/office/drawing/2014/main" xmlns="" id="{00000000-0008-0000-0200-0000F0010000}"/>
            </a:ext>
          </a:extLst>
        </xdr:cNvPr>
        <xdr:cNvSpPr txBox="1">
          <a:spLocks noChangeArrowheads="1"/>
        </xdr:cNvSpPr>
      </xdr:nvSpPr>
      <xdr:spPr bwMode="auto">
        <a:xfrm>
          <a:off x="31370588"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11" name="Text Box 15">
          <a:extLst>
            <a:ext uri="{FF2B5EF4-FFF2-40B4-BE49-F238E27FC236}">
              <a16:creationId xmlns:a16="http://schemas.microsoft.com/office/drawing/2014/main" xmlns="" id="{00000000-0008-0000-0200-0000F101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012" name="Text Box 15">
          <a:extLst>
            <a:ext uri="{FF2B5EF4-FFF2-40B4-BE49-F238E27FC236}">
              <a16:creationId xmlns:a16="http://schemas.microsoft.com/office/drawing/2014/main" xmlns="" id="{00000000-0008-0000-0200-0000F201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13" name="Text Box 15">
          <a:extLst>
            <a:ext uri="{FF2B5EF4-FFF2-40B4-BE49-F238E27FC236}">
              <a16:creationId xmlns:a16="http://schemas.microsoft.com/office/drawing/2014/main" xmlns="" id="{00000000-0008-0000-0200-0000F301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1014" name="Text Box 15">
          <a:extLst>
            <a:ext uri="{FF2B5EF4-FFF2-40B4-BE49-F238E27FC236}">
              <a16:creationId xmlns:a16="http://schemas.microsoft.com/office/drawing/2014/main" xmlns="" id="{00000000-0008-0000-0200-0000F401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15" name="Text Box 15">
          <a:extLst>
            <a:ext uri="{FF2B5EF4-FFF2-40B4-BE49-F238E27FC236}">
              <a16:creationId xmlns:a16="http://schemas.microsoft.com/office/drawing/2014/main" xmlns="" id="{00000000-0008-0000-0200-0000F501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016" name="Text Box 15">
          <a:extLst>
            <a:ext uri="{FF2B5EF4-FFF2-40B4-BE49-F238E27FC236}">
              <a16:creationId xmlns:a16="http://schemas.microsoft.com/office/drawing/2014/main" xmlns="" id="{00000000-0008-0000-0200-0000F601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1017" name="Text Box 15">
          <a:extLst>
            <a:ext uri="{FF2B5EF4-FFF2-40B4-BE49-F238E27FC236}">
              <a16:creationId xmlns:a16="http://schemas.microsoft.com/office/drawing/2014/main" xmlns="" id="{00000000-0008-0000-0200-0000F701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18" name="Text Box 15">
          <a:extLst>
            <a:ext uri="{FF2B5EF4-FFF2-40B4-BE49-F238E27FC236}">
              <a16:creationId xmlns:a16="http://schemas.microsoft.com/office/drawing/2014/main" xmlns="" id="{00000000-0008-0000-0200-0000F801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19" name="Text Box 15">
          <a:extLst>
            <a:ext uri="{FF2B5EF4-FFF2-40B4-BE49-F238E27FC236}">
              <a16:creationId xmlns:a16="http://schemas.microsoft.com/office/drawing/2014/main" xmlns="" id="{00000000-0008-0000-0200-0000F901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020" name="Text Box 15">
          <a:extLst>
            <a:ext uri="{FF2B5EF4-FFF2-40B4-BE49-F238E27FC236}">
              <a16:creationId xmlns:a16="http://schemas.microsoft.com/office/drawing/2014/main" xmlns="" id="{00000000-0008-0000-0200-0000FA01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1021" name="Text Box 15">
          <a:extLst>
            <a:ext uri="{FF2B5EF4-FFF2-40B4-BE49-F238E27FC236}">
              <a16:creationId xmlns:a16="http://schemas.microsoft.com/office/drawing/2014/main" xmlns="" id="{00000000-0008-0000-0200-0000FB01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22" name="Text Box 15">
          <a:extLst>
            <a:ext uri="{FF2B5EF4-FFF2-40B4-BE49-F238E27FC236}">
              <a16:creationId xmlns:a16="http://schemas.microsoft.com/office/drawing/2014/main" xmlns="" id="{00000000-0008-0000-0200-0000FC01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1023" name="Text Box 15">
          <a:extLst>
            <a:ext uri="{FF2B5EF4-FFF2-40B4-BE49-F238E27FC236}">
              <a16:creationId xmlns:a16="http://schemas.microsoft.com/office/drawing/2014/main" xmlns="" id="{00000000-0008-0000-0200-0000FF01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24" name="Text Box 15">
          <a:extLst>
            <a:ext uri="{FF2B5EF4-FFF2-40B4-BE49-F238E27FC236}">
              <a16:creationId xmlns:a16="http://schemas.microsoft.com/office/drawing/2014/main" xmlns="" id="{00000000-0008-0000-0200-00000002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025" name="Text Box 15">
          <a:extLst>
            <a:ext uri="{FF2B5EF4-FFF2-40B4-BE49-F238E27FC236}">
              <a16:creationId xmlns:a16="http://schemas.microsoft.com/office/drawing/2014/main" xmlns="" id="{00000000-0008-0000-0200-00000302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1026" name="Text Box 15">
          <a:extLst>
            <a:ext uri="{FF2B5EF4-FFF2-40B4-BE49-F238E27FC236}">
              <a16:creationId xmlns:a16="http://schemas.microsoft.com/office/drawing/2014/main" xmlns="" id="{00000000-0008-0000-0200-00000402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027" name="Text Box 15">
          <a:extLst>
            <a:ext uri="{FF2B5EF4-FFF2-40B4-BE49-F238E27FC236}">
              <a16:creationId xmlns:a16="http://schemas.microsoft.com/office/drawing/2014/main" xmlns="" id="{00000000-0008-0000-0200-00000502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028" name="Text Box 15">
          <a:extLst>
            <a:ext uri="{FF2B5EF4-FFF2-40B4-BE49-F238E27FC236}">
              <a16:creationId xmlns:a16="http://schemas.microsoft.com/office/drawing/2014/main" xmlns="" id="{00000000-0008-0000-0200-00000602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29" name="Text Box 15">
          <a:extLst>
            <a:ext uri="{FF2B5EF4-FFF2-40B4-BE49-F238E27FC236}">
              <a16:creationId xmlns:a16="http://schemas.microsoft.com/office/drawing/2014/main" xmlns="" id="{00000000-0008-0000-0200-00000702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30" name="Text Box 15">
          <a:extLst>
            <a:ext uri="{FF2B5EF4-FFF2-40B4-BE49-F238E27FC236}">
              <a16:creationId xmlns:a16="http://schemas.microsoft.com/office/drawing/2014/main" xmlns="" id="{00000000-0008-0000-0200-00000802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031" name="Text Box 15">
          <a:extLst>
            <a:ext uri="{FF2B5EF4-FFF2-40B4-BE49-F238E27FC236}">
              <a16:creationId xmlns:a16="http://schemas.microsoft.com/office/drawing/2014/main" xmlns="" id="{00000000-0008-0000-0200-00000902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1032" name="Text Box 15">
          <a:extLst>
            <a:ext uri="{FF2B5EF4-FFF2-40B4-BE49-F238E27FC236}">
              <a16:creationId xmlns:a16="http://schemas.microsoft.com/office/drawing/2014/main" xmlns="" id="{00000000-0008-0000-0200-00000A02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33" name="Text Box 15">
          <a:extLst>
            <a:ext uri="{FF2B5EF4-FFF2-40B4-BE49-F238E27FC236}">
              <a16:creationId xmlns:a16="http://schemas.microsoft.com/office/drawing/2014/main" xmlns="" id="{00000000-0008-0000-0200-00000B02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34" name="Text Box 15">
          <a:extLst>
            <a:ext uri="{FF2B5EF4-FFF2-40B4-BE49-F238E27FC236}">
              <a16:creationId xmlns:a16="http://schemas.microsoft.com/office/drawing/2014/main" xmlns="" id="{00000000-0008-0000-0200-00000C02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35" name="Text Box 15">
          <a:extLst>
            <a:ext uri="{FF2B5EF4-FFF2-40B4-BE49-F238E27FC236}">
              <a16:creationId xmlns:a16="http://schemas.microsoft.com/office/drawing/2014/main" xmlns="" id="{00000000-0008-0000-0200-00000D02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36" name="Text Box 15">
          <a:extLst>
            <a:ext uri="{FF2B5EF4-FFF2-40B4-BE49-F238E27FC236}">
              <a16:creationId xmlns:a16="http://schemas.microsoft.com/office/drawing/2014/main" xmlns="" id="{00000000-0008-0000-0200-00000E02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37" name="Text Box 15">
          <a:extLst>
            <a:ext uri="{FF2B5EF4-FFF2-40B4-BE49-F238E27FC236}">
              <a16:creationId xmlns:a16="http://schemas.microsoft.com/office/drawing/2014/main" xmlns="" id="{00000000-0008-0000-0200-00000F02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38" name="Text Box 15">
          <a:extLst>
            <a:ext uri="{FF2B5EF4-FFF2-40B4-BE49-F238E27FC236}">
              <a16:creationId xmlns:a16="http://schemas.microsoft.com/office/drawing/2014/main" xmlns="" id="{00000000-0008-0000-0200-00001002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39" name="Text Box 15">
          <a:extLst>
            <a:ext uri="{FF2B5EF4-FFF2-40B4-BE49-F238E27FC236}">
              <a16:creationId xmlns:a16="http://schemas.microsoft.com/office/drawing/2014/main" xmlns="" id="{00000000-0008-0000-0200-00001102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40" name="Text Box 15">
          <a:extLst>
            <a:ext uri="{FF2B5EF4-FFF2-40B4-BE49-F238E27FC236}">
              <a16:creationId xmlns:a16="http://schemas.microsoft.com/office/drawing/2014/main" xmlns="" id="{00000000-0008-0000-0200-00001202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41" name="Text Box 15">
          <a:extLst>
            <a:ext uri="{FF2B5EF4-FFF2-40B4-BE49-F238E27FC236}">
              <a16:creationId xmlns:a16="http://schemas.microsoft.com/office/drawing/2014/main" xmlns="" id="{00000000-0008-0000-0200-00001502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42" name="Text Box 15">
          <a:extLst>
            <a:ext uri="{FF2B5EF4-FFF2-40B4-BE49-F238E27FC236}">
              <a16:creationId xmlns:a16="http://schemas.microsoft.com/office/drawing/2014/main" xmlns="" id="{00000000-0008-0000-0200-00001602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3"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4"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5"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6"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1047"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8"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0</xdr:rowOff>
    </xdr:from>
    <xdr:ext cx="95250" cy="171450"/>
    <xdr:sp macro="" textlink="">
      <xdr:nvSpPr>
        <xdr:cNvPr id="1049"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63444"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24</xdr:row>
      <xdr:rowOff>15875</xdr:rowOff>
    </xdr:from>
    <xdr:ext cx="95250" cy="171450"/>
    <xdr:sp macro="" textlink="">
      <xdr:nvSpPr>
        <xdr:cNvPr id="1050"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65031"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51"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2"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3"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4"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5"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56"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05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105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5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06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6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0</xdr:rowOff>
    </xdr:from>
    <xdr:ext cx="95250" cy="171450"/>
    <xdr:sp macro="" textlink="">
      <xdr:nvSpPr>
        <xdr:cNvPr id="106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3597056" y="8786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24</xdr:row>
      <xdr:rowOff>15875</xdr:rowOff>
    </xdr:from>
    <xdr:ext cx="95250" cy="171450"/>
    <xdr:sp macro="" textlink="">
      <xdr:nvSpPr>
        <xdr:cNvPr id="106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3598643" y="8802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6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07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107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7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7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074"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075"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442269"/>
    <xdr:sp macro="" textlink="">
      <xdr:nvSpPr>
        <xdr:cNvPr id="1076"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24</xdr:row>
      <xdr:rowOff>504825</xdr:rowOff>
    </xdr:from>
    <xdr:ext cx="95250" cy="213632"/>
    <xdr:sp macro="" textlink="">
      <xdr:nvSpPr>
        <xdr:cNvPr id="1077"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078"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079"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442269"/>
    <xdr:sp macro="" textlink="">
      <xdr:nvSpPr>
        <xdr:cNvPr id="1080"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9215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24</xdr:row>
      <xdr:rowOff>504825</xdr:rowOff>
    </xdr:from>
    <xdr:ext cx="95250" cy="213632"/>
    <xdr:sp macro="" textlink="">
      <xdr:nvSpPr>
        <xdr:cNvPr id="1081"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921543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2"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3"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4"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5"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6"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0</xdr:rowOff>
    </xdr:from>
    <xdr:ext cx="95250" cy="171450"/>
    <xdr:sp macro="" textlink="">
      <xdr:nvSpPr>
        <xdr:cNvPr id="1087"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363444"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22</xdr:row>
      <xdr:rowOff>15875</xdr:rowOff>
    </xdr:from>
    <xdr:ext cx="95250" cy="171450"/>
    <xdr:sp macro="" textlink="">
      <xdr:nvSpPr>
        <xdr:cNvPr id="1088"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365031" y="794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89"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0"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1"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2"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3"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094"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363444"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095" name="Text Box 15">
          <a:extLst>
            <a:ext uri="{FF2B5EF4-FFF2-40B4-BE49-F238E27FC236}">
              <a16:creationId xmlns="" xmlns:a16="http://schemas.microsoft.com/office/drawing/2014/main" id="{00000000-0008-0000-0200-0000C8000000}"/>
            </a:ext>
          </a:extLst>
        </xdr:cNvPr>
        <xdr:cNvSpPr txBox="1">
          <a:spLocks noChangeArrowheads="1"/>
        </xdr:cNvSpPr>
      </xdr:nvSpPr>
      <xdr:spPr bwMode="auto">
        <a:xfrm>
          <a:off x="31363444"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6"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7"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8"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099"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100"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0</xdr:rowOff>
    </xdr:from>
    <xdr:ext cx="95250" cy="171450"/>
    <xdr:sp macro="" textlink="">
      <xdr:nvSpPr>
        <xdr:cNvPr id="1101"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597056" y="7929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22</xdr:row>
      <xdr:rowOff>15875</xdr:rowOff>
    </xdr:from>
    <xdr:ext cx="95250" cy="171450"/>
    <xdr:sp macro="" textlink="">
      <xdr:nvSpPr>
        <xdr:cNvPr id="1102"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598643" y="79454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03"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04" name="Text Box 15">
          <a:extLst>
            <a:ext uri="{FF2B5EF4-FFF2-40B4-BE49-F238E27FC236}">
              <a16:creationId xmlns="" xmlns:a16="http://schemas.microsoft.com/office/drawing/2014/main" id="{00000000-0008-0000-0200-0000D500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105"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363444"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106" name="Text Box 15">
          <a:extLst>
            <a:ext uri="{FF2B5EF4-FFF2-40B4-BE49-F238E27FC236}">
              <a16:creationId xmlns="" xmlns:a16="http://schemas.microsoft.com/office/drawing/2014/main" id="{00000000-0008-0000-0200-0000E2010000}"/>
            </a:ext>
          </a:extLst>
        </xdr:cNvPr>
        <xdr:cNvSpPr txBox="1">
          <a:spLocks noChangeArrowheads="1"/>
        </xdr:cNvSpPr>
      </xdr:nvSpPr>
      <xdr:spPr bwMode="auto">
        <a:xfrm>
          <a:off x="31363444"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07"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08" name="Text Box 15">
          <a:extLst>
            <a:ext uri="{FF2B5EF4-FFF2-40B4-BE49-F238E27FC236}">
              <a16:creationId xmlns="" xmlns:a16="http://schemas.microsoft.com/office/drawing/2014/main" id="{00000000-0008-0000-0200-0000E801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109"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110"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11"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12"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442269"/>
    <xdr:sp macro="" textlink="">
      <xdr:nvSpPr>
        <xdr:cNvPr id="1113"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504825</xdr:rowOff>
    </xdr:from>
    <xdr:ext cx="95250" cy="213632"/>
    <xdr:sp macro="" textlink="">
      <xdr:nvSpPr>
        <xdr:cNvPr id="1114"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442269"/>
    <xdr:sp macro="" textlink="">
      <xdr:nvSpPr>
        <xdr:cNvPr id="1115"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780335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504825</xdr:rowOff>
    </xdr:from>
    <xdr:ext cx="95250" cy="213632"/>
    <xdr:sp macro="" textlink="">
      <xdr:nvSpPr>
        <xdr:cNvPr id="1116"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780335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17" name="Text Box 16">
          <a:extLst>
            <a:ext uri="{FF2B5EF4-FFF2-40B4-BE49-F238E27FC236}">
              <a16:creationId xmlns="" xmlns:a16="http://schemas.microsoft.com/office/drawing/2014/main" id="{00000000-0008-0000-0200-000009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18" name="Text Box 17">
          <a:extLst>
            <a:ext uri="{FF2B5EF4-FFF2-40B4-BE49-F238E27FC236}">
              <a16:creationId xmlns="" xmlns:a16="http://schemas.microsoft.com/office/drawing/2014/main" id="{00000000-0008-0000-0200-00000A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19" name="Text Box 18">
          <a:extLst>
            <a:ext uri="{FF2B5EF4-FFF2-40B4-BE49-F238E27FC236}">
              <a16:creationId xmlns="" xmlns:a16="http://schemas.microsoft.com/office/drawing/2014/main" id="{00000000-0008-0000-0200-00000B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20" name="Text Box 19">
          <a:extLst>
            <a:ext uri="{FF2B5EF4-FFF2-40B4-BE49-F238E27FC236}">
              <a16:creationId xmlns="" xmlns:a16="http://schemas.microsoft.com/office/drawing/2014/main" id="{00000000-0008-0000-0200-00000C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21" name="Text Box 16">
          <a:extLst>
            <a:ext uri="{FF2B5EF4-FFF2-40B4-BE49-F238E27FC236}">
              <a16:creationId xmlns="" xmlns:a16="http://schemas.microsoft.com/office/drawing/2014/main" id="{00000000-0008-0000-0200-00001A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21</xdr:row>
      <xdr:rowOff>0</xdr:rowOff>
    </xdr:from>
    <xdr:ext cx="95250" cy="171450"/>
    <xdr:sp macro="" textlink="">
      <xdr:nvSpPr>
        <xdr:cNvPr id="1122" name="Text Box 1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31363444"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21</xdr:row>
      <xdr:rowOff>15875</xdr:rowOff>
    </xdr:from>
    <xdr:ext cx="95250" cy="171450"/>
    <xdr:sp macro="" textlink="">
      <xdr:nvSpPr>
        <xdr:cNvPr id="1123" name="Text Box 18">
          <a:extLst>
            <a:ext uri="{FF2B5EF4-FFF2-40B4-BE49-F238E27FC236}">
              <a16:creationId xmlns="" xmlns:a16="http://schemas.microsoft.com/office/drawing/2014/main" id="{00000000-0008-0000-0200-00001C000000}"/>
            </a:ext>
          </a:extLst>
        </xdr:cNvPr>
        <xdr:cNvSpPr txBox="1">
          <a:spLocks noChangeArrowheads="1"/>
        </xdr:cNvSpPr>
      </xdr:nvSpPr>
      <xdr:spPr bwMode="auto">
        <a:xfrm>
          <a:off x="31365031" y="731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24" name="Text Box 16">
          <a:extLst>
            <a:ext uri="{FF2B5EF4-FFF2-40B4-BE49-F238E27FC236}">
              <a16:creationId xmlns="" xmlns:a16="http://schemas.microsoft.com/office/drawing/2014/main" id="{00000000-0008-0000-0200-00001E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25" name="Text Box 1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26" name="Text Box 18">
          <a:extLst>
            <a:ext uri="{FF2B5EF4-FFF2-40B4-BE49-F238E27FC236}">
              <a16:creationId xmlns="" xmlns:a16="http://schemas.microsoft.com/office/drawing/2014/main" id="{00000000-0008-0000-0200-000020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27" name="Text Box 19">
          <a:extLst>
            <a:ext uri="{FF2B5EF4-FFF2-40B4-BE49-F238E27FC236}">
              <a16:creationId xmlns="" xmlns:a16="http://schemas.microsoft.com/office/drawing/2014/main" id="{00000000-0008-0000-0200-000021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28" name="Text Box 16">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129" name="Text Box 15">
          <a:extLst>
            <a:ext uri="{FF2B5EF4-FFF2-40B4-BE49-F238E27FC236}">
              <a16:creationId xmlns="" xmlns:a16="http://schemas.microsoft.com/office/drawing/2014/main" id="{00000000-0008-0000-0200-0000C700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0" name="Text Box 16">
          <a:extLst>
            <a:ext uri="{FF2B5EF4-FFF2-40B4-BE49-F238E27FC236}">
              <a16:creationId xmlns="" xmlns:a16="http://schemas.microsoft.com/office/drawing/2014/main" id="{00000000-0008-0000-0200-0000C9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1" name="Text Box 17">
          <a:extLst>
            <a:ext uri="{FF2B5EF4-FFF2-40B4-BE49-F238E27FC236}">
              <a16:creationId xmlns="" xmlns:a16="http://schemas.microsoft.com/office/drawing/2014/main" id="{00000000-0008-0000-0200-0000CA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2" name="Text Box 18">
          <a:extLst>
            <a:ext uri="{FF2B5EF4-FFF2-40B4-BE49-F238E27FC236}">
              <a16:creationId xmlns="" xmlns:a16="http://schemas.microsoft.com/office/drawing/2014/main" id="{00000000-0008-0000-0200-0000CB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3" name="Text Box 1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4" name="Text Box 16">
          <a:extLst>
            <a:ext uri="{FF2B5EF4-FFF2-40B4-BE49-F238E27FC236}">
              <a16:creationId xmlns="" xmlns:a16="http://schemas.microsoft.com/office/drawing/2014/main" id="{00000000-0008-0000-0200-0000CE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21</xdr:row>
      <xdr:rowOff>0</xdr:rowOff>
    </xdr:from>
    <xdr:ext cx="95250" cy="171450"/>
    <xdr:sp macro="" textlink="">
      <xdr:nvSpPr>
        <xdr:cNvPr id="1135" name="Text Box 1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33597056" y="7298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21</xdr:row>
      <xdr:rowOff>15875</xdr:rowOff>
    </xdr:from>
    <xdr:ext cx="95250" cy="171450"/>
    <xdr:sp macro="" textlink="">
      <xdr:nvSpPr>
        <xdr:cNvPr id="1136" name="Text Box 18">
          <a:extLst>
            <a:ext uri="{FF2B5EF4-FFF2-40B4-BE49-F238E27FC236}">
              <a16:creationId xmlns="" xmlns:a16="http://schemas.microsoft.com/office/drawing/2014/main" id="{00000000-0008-0000-0200-0000D0000000}"/>
            </a:ext>
          </a:extLst>
        </xdr:cNvPr>
        <xdr:cNvSpPr txBox="1">
          <a:spLocks noChangeArrowheads="1"/>
        </xdr:cNvSpPr>
      </xdr:nvSpPr>
      <xdr:spPr bwMode="auto">
        <a:xfrm>
          <a:off x="33598643" y="7314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37" name="Text Box 15">
          <a:extLst>
            <a:ext uri="{FF2B5EF4-FFF2-40B4-BE49-F238E27FC236}">
              <a16:creationId xmlns="" xmlns:a16="http://schemas.microsoft.com/office/drawing/2014/main" id="{00000000-0008-0000-0200-0000D400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138" name="Text Box 15">
          <a:extLst>
            <a:ext uri="{FF2B5EF4-FFF2-40B4-BE49-F238E27FC236}">
              <a16:creationId xmlns="" xmlns:a16="http://schemas.microsoft.com/office/drawing/2014/main" id="{00000000-0008-0000-0200-0000E101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39" name="Text Box 15">
          <a:extLst>
            <a:ext uri="{FF2B5EF4-FFF2-40B4-BE49-F238E27FC236}">
              <a16:creationId xmlns="" xmlns:a16="http://schemas.microsoft.com/office/drawing/2014/main" id="{00000000-0008-0000-0200-0000E701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140"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41"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20</xdr:row>
      <xdr:rowOff>504825</xdr:rowOff>
    </xdr:from>
    <xdr:ext cx="95250" cy="442269"/>
    <xdr:sp macro="" textlink="">
      <xdr:nvSpPr>
        <xdr:cNvPr id="1142"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20</xdr:row>
      <xdr:rowOff>504825</xdr:rowOff>
    </xdr:from>
    <xdr:ext cx="95250" cy="442269"/>
    <xdr:sp macro="" textlink="">
      <xdr:nvSpPr>
        <xdr:cNvPr id="1143"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7293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44"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145"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46"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147"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442269"/>
    <xdr:sp macro="" textlink="">
      <xdr:nvSpPr>
        <xdr:cNvPr id="1148"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23</xdr:row>
      <xdr:rowOff>504825</xdr:rowOff>
    </xdr:from>
    <xdr:ext cx="95250" cy="213632"/>
    <xdr:sp macro="" textlink="">
      <xdr:nvSpPr>
        <xdr:cNvPr id="1149"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442269"/>
    <xdr:sp macro="" textlink="">
      <xdr:nvSpPr>
        <xdr:cNvPr id="1150"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87868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23</xdr:row>
      <xdr:rowOff>504825</xdr:rowOff>
    </xdr:from>
    <xdr:ext cx="95250" cy="213632"/>
    <xdr:sp macro="" textlink="">
      <xdr:nvSpPr>
        <xdr:cNvPr id="1151"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87868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52" name="Text Box 15">
          <a:extLst>
            <a:ext uri="{FF2B5EF4-FFF2-40B4-BE49-F238E27FC236}">
              <a16:creationId xmlns="" xmlns:a16="http://schemas.microsoft.com/office/drawing/2014/main" id="{00000000-0008-0000-0200-00000D00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1153" name="Text Box 15">
          <a:extLst>
            <a:ext uri="{FF2B5EF4-FFF2-40B4-BE49-F238E27FC236}">
              <a16:creationId xmlns="" xmlns:a16="http://schemas.microsoft.com/office/drawing/2014/main" id="{00000000-0008-0000-0200-00001D00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154" name="Text Box 15">
          <a:extLst>
            <a:ext uri="{FF2B5EF4-FFF2-40B4-BE49-F238E27FC236}">
              <a16:creationId xmlns="" xmlns:a16="http://schemas.microsoft.com/office/drawing/2014/main" id="{00000000-0008-0000-0200-0000CD00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1155" name="Text Box 15">
          <a:extLst>
            <a:ext uri="{FF2B5EF4-FFF2-40B4-BE49-F238E27FC236}">
              <a16:creationId xmlns="" xmlns:a16="http://schemas.microsoft.com/office/drawing/2014/main" id="{00000000-0008-0000-0200-0000D100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442269"/>
    <xdr:sp macro="" textlink="">
      <xdr:nvSpPr>
        <xdr:cNvPr id="1156" name="Text Box 15">
          <a:extLst>
            <a:ext uri="{FF2B5EF4-FFF2-40B4-BE49-F238E27FC236}">
              <a16:creationId xmlns="" xmlns:a16="http://schemas.microsoft.com/office/drawing/2014/main" id="{00000000-0008-0000-0200-0000E3010000}"/>
            </a:ext>
          </a:extLst>
        </xdr:cNvPr>
        <xdr:cNvSpPr txBox="1">
          <a:spLocks noChangeArrowheads="1"/>
        </xdr:cNvSpPr>
      </xdr:nvSpPr>
      <xdr:spPr bwMode="auto">
        <a:xfrm>
          <a:off x="31363444"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22</xdr:row>
      <xdr:rowOff>504825</xdr:rowOff>
    </xdr:from>
    <xdr:ext cx="95250" cy="213632"/>
    <xdr:sp macro="" textlink="">
      <xdr:nvSpPr>
        <xdr:cNvPr id="1157" name="Text Box 15">
          <a:extLst>
            <a:ext uri="{FF2B5EF4-FFF2-40B4-BE49-F238E27FC236}">
              <a16:creationId xmlns="" xmlns:a16="http://schemas.microsoft.com/office/drawing/2014/main" id="{00000000-0008-0000-0200-0000E4010000}"/>
            </a:ext>
          </a:extLst>
        </xdr:cNvPr>
        <xdr:cNvSpPr txBox="1">
          <a:spLocks noChangeArrowheads="1"/>
        </xdr:cNvSpPr>
      </xdr:nvSpPr>
      <xdr:spPr bwMode="auto">
        <a:xfrm>
          <a:off x="31363444"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442269"/>
    <xdr:sp macro="" textlink="">
      <xdr:nvSpPr>
        <xdr:cNvPr id="1158" name="Text Box 15">
          <a:extLst>
            <a:ext uri="{FF2B5EF4-FFF2-40B4-BE49-F238E27FC236}">
              <a16:creationId xmlns="" xmlns:a16="http://schemas.microsoft.com/office/drawing/2014/main" id="{00000000-0008-0000-0200-0000E9010000}"/>
            </a:ext>
          </a:extLst>
        </xdr:cNvPr>
        <xdr:cNvSpPr txBox="1">
          <a:spLocks noChangeArrowheads="1"/>
        </xdr:cNvSpPr>
      </xdr:nvSpPr>
      <xdr:spPr bwMode="auto">
        <a:xfrm>
          <a:off x="33597056" y="8358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22</xdr:row>
      <xdr:rowOff>504825</xdr:rowOff>
    </xdr:from>
    <xdr:ext cx="95250" cy="213632"/>
    <xdr:sp macro="" textlink="">
      <xdr:nvSpPr>
        <xdr:cNvPr id="1159" name="Text Box 15">
          <a:extLst>
            <a:ext uri="{FF2B5EF4-FFF2-40B4-BE49-F238E27FC236}">
              <a16:creationId xmlns="" xmlns:a16="http://schemas.microsoft.com/office/drawing/2014/main" id="{00000000-0008-0000-0200-0000EA010000}"/>
            </a:ext>
          </a:extLst>
        </xdr:cNvPr>
        <xdr:cNvSpPr txBox="1">
          <a:spLocks noChangeArrowheads="1"/>
        </xdr:cNvSpPr>
      </xdr:nvSpPr>
      <xdr:spPr bwMode="auto">
        <a:xfrm>
          <a:off x="33597056" y="8358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amirez\Downloads\gestion%20de%20riesg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nexo%203%20Racionalizaci&#243;n%20de%20Tr&#225;mites%20(V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scritorio\gestion%20de%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sheetData sheetId="1"/>
      <sheetData sheetId="2">
        <row r="11">
          <cell r="X11" t="str">
            <v>Menor a 10 SMLMV</v>
          </cell>
        </row>
        <row r="12">
          <cell r="X12" t="str">
            <v>Entre 10 y 50 SMLMV</v>
          </cell>
        </row>
        <row r="13">
          <cell r="X13" t="str">
            <v>Entre 50 y 100 SMLMV</v>
          </cell>
        </row>
        <row r="14">
          <cell r="X14" t="str">
            <v>Entre 100 y 500 SMLMV</v>
          </cell>
        </row>
        <row r="15">
          <cell r="X15" t="str">
            <v>Mayor a 500 SMLMV</v>
          </cell>
        </row>
        <row r="16">
          <cell r="X16" t="str">
            <v>N/A</v>
          </cell>
        </row>
      </sheetData>
      <sheetData sheetId="3"/>
      <sheetData sheetId="4"/>
      <sheetData sheetId="5"/>
      <sheetData sheetId="6"/>
      <sheetData sheetId="7"/>
      <sheetData sheetId="8"/>
      <sheetData sheetId="9"/>
      <sheetData sheetId="10" refreshError="1">
        <row r="4">
          <cell r="A4" t="str">
            <v>A_Ejecución_y_Administración_de_procesos</v>
          </cell>
        </row>
        <row r="5">
          <cell r="A5" t="str">
            <v>B_Fraude_Externo</v>
          </cell>
        </row>
        <row r="6">
          <cell r="A6" t="str">
            <v>C_Fraude_Interno</v>
          </cell>
        </row>
        <row r="7">
          <cell r="A7" t="str">
            <v>D_Fallas_Tecnológicas</v>
          </cell>
        </row>
        <row r="8">
          <cell r="A8" t="str">
            <v>E_Relaciones_Laborales</v>
          </cell>
        </row>
        <row r="9">
          <cell r="A9" t="str">
            <v>F_Usuarios_Productos_y_Prácticas_Organizacionales</v>
          </cell>
        </row>
        <row r="10">
          <cell r="A10" t="str">
            <v>G_Daños_Activos_Físicos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 xml:space="preserve">Hardware (biométricos, equipos de cómputo y comunicaciones, servidores) </v>
          </cell>
        </row>
        <row r="3">
          <cell r="B3" t="str">
            <v>Software y/o Sistema</v>
          </cell>
        </row>
        <row r="4">
          <cell r="B4" t="str">
            <v>Servicios (internet, web, portales, agua, luz..)</v>
          </cell>
        </row>
        <row r="5">
          <cell r="B5" t="str">
            <v>Personas</v>
          </cell>
        </row>
        <row r="6">
          <cell r="B6" t="str">
            <v>Información</v>
          </cell>
        </row>
        <row r="7">
          <cell r="B7" t="str">
            <v>Intangible (Imagen)</v>
          </cell>
        </row>
        <row r="8">
          <cell r="B8" t="str">
            <v>Instalaciones</v>
          </cell>
        </row>
        <row r="9">
          <cell r="B9" t="str">
            <v>Componentes de red</v>
          </cell>
        </row>
        <row r="10">
          <cell r="B10">
            <v>0</v>
          </cell>
        </row>
      </sheetData>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ATEGIAS DE RACIONALIZACION"/>
      <sheetName val="TABLA"/>
      <sheetName val="Tablas instituciones"/>
      <sheetName val="Hoja1"/>
      <sheetName val="Formulas"/>
    </sheetNames>
    <sheetDataSet>
      <sheetData sheetId="0" refreshError="1"/>
      <sheetData sheetId="1">
        <row r="2">
          <cell r="G2" t="str">
            <v>Normativas</v>
          </cell>
        </row>
        <row r="3">
          <cell r="G3" t="str">
            <v>Administrativas</v>
          </cell>
        </row>
        <row r="4">
          <cell r="G4" t="str">
            <v>Tecnologicas</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E IDENTIFICACIÓN"/>
      <sheetName val="3 PROBABIL E IMPACTO INHERENTE"/>
      <sheetName val="4 MAPA CALOR INHERENTE"/>
      <sheetName val="5 VALORACIÓN DEL CONTROL"/>
      <sheetName val="6 MAPA CALOR RESIDUAL"/>
      <sheetName val="7 MAPA CALOR INHEREN Y RESIDUAL"/>
      <sheetName val="8 MAPA RIESGOS"/>
      <sheetName val="9 RIESGO DEL PROCESO"/>
      <sheetName val="10 CONTROL DE CAMBIOS"/>
      <sheetName val="11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
          <cell r="A4" t="str">
            <v>A_Ejecución_y_Administración_de_procesos</v>
          </cell>
          <cell r="O4" t="str">
            <v>Preventivo</v>
          </cell>
        </row>
        <row r="5">
          <cell r="O5" t="str">
            <v>Detectivo</v>
          </cell>
          <cell r="P5" t="str">
            <v>Probabilidad</v>
          </cell>
        </row>
        <row r="6">
          <cell r="O6" t="str">
            <v>Correctivo</v>
          </cell>
          <cell r="P6" t="str">
            <v>Impacto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99"/>
  <sheetViews>
    <sheetView showGridLines="0" topLeftCell="A69" workbookViewId="0">
      <selection activeCell="L79" sqref="L79"/>
    </sheetView>
  </sheetViews>
  <sheetFormatPr baseColWidth="10" defaultColWidth="11.42578125" defaultRowHeight="15" x14ac:dyDescent="0.25"/>
  <cols>
    <col min="3" max="3" width="24.42578125" customWidth="1"/>
    <col min="4" max="4" width="6.140625" customWidth="1"/>
    <col min="5" max="5" width="21" customWidth="1"/>
    <col min="6" max="6" width="6.140625" customWidth="1"/>
    <col min="7" max="7" width="28"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63" t="s">
        <v>8</v>
      </c>
      <c r="D4" s="60">
        <v>1</v>
      </c>
      <c r="E4" s="57" t="s">
        <v>9</v>
      </c>
      <c r="F4" s="60" t="s">
        <v>10</v>
      </c>
      <c r="G4" s="26" t="s">
        <v>11</v>
      </c>
      <c r="H4" s="25">
        <v>1</v>
      </c>
    </row>
    <row r="5" spans="2:8" ht="19.5" customHeight="1" x14ac:dyDescent="0.25">
      <c r="B5" s="1" t="s">
        <v>7</v>
      </c>
      <c r="C5" s="64"/>
      <c r="D5" s="61"/>
      <c r="E5" s="58"/>
      <c r="F5" s="61"/>
      <c r="G5" s="26" t="s">
        <v>12</v>
      </c>
      <c r="H5" s="25">
        <v>2</v>
      </c>
    </row>
    <row r="6" spans="2:8" ht="19.5" customHeight="1" x14ac:dyDescent="0.25">
      <c r="B6" s="1" t="s">
        <v>7</v>
      </c>
      <c r="C6" s="64"/>
      <c r="D6" s="61"/>
      <c r="E6" s="58"/>
      <c r="F6" s="61"/>
      <c r="G6" s="26" t="s">
        <v>13</v>
      </c>
      <c r="H6" s="25">
        <v>3</v>
      </c>
    </row>
    <row r="7" spans="2:8" ht="19.5" customHeight="1" x14ac:dyDescent="0.25">
      <c r="B7" s="1" t="s">
        <v>7</v>
      </c>
      <c r="C7" s="64"/>
      <c r="D7" s="62"/>
      <c r="E7" s="59"/>
      <c r="F7" s="62"/>
      <c r="G7" s="26" t="s">
        <v>14</v>
      </c>
      <c r="H7" s="25">
        <v>4</v>
      </c>
    </row>
    <row r="8" spans="2:8" ht="19.5" customHeight="1" x14ac:dyDescent="0.25">
      <c r="B8" s="1" t="s">
        <v>7</v>
      </c>
      <c r="C8" s="64"/>
      <c r="D8" s="3">
        <v>2</v>
      </c>
      <c r="E8" s="5" t="s">
        <v>15</v>
      </c>
      <c r="F8" s="3" t="s">
        <v>16</v>
      </c>
      <c r="G8" s="26" t="s">
        <v>14</v>
      </c>
      <c r="H8" s="25">
        <v>1</v>
      </c>
    </row>
    <row r="9" spans="2:8" ht="19.5" customHeight="1" x14ac:dyDescent="0.25">
      <c r="B9" s="1" t="s">
        <v>7</v>
      </c>
      <c r="C9" s="64"/>
      <c r="D9" s="60">
        <v>3</v>
      </c>
      <c r="E9" s="57" t="s">
        <v>17</v>
      </c>
      <c r="F9" s="60" t="s">
        <v>18</v>
      </c>
      <c r="G9" s="26" t="s">
        <v>19</v>
      </c>
      <c r="H9" s="25">
        <v>1</v>
      </c>
    </row>
    <row r="10" spans="2:8" ht="19.5" customHeight="1" x14ac:dyDescent="0.25">
      <c r="B10" s="1" t="s">
        <v>7</v>
      </c>
      <c r="C10" s="64"/>
      <c r="D10" s="61"/>
      <c r="E10" s="58"/>
      <c r="F10" s="61"/>
      <c r="G10" s="26" t="s">
        <v>20</v>
      </c>
      <c r="H10" s="25">
        <v>2</v>
      </c>
    </row>
    <row r="11" spans="2:8" ht="19.5" customHeight="1" x14ac:dyDescent="0.25">
      <c r="B11" s="1" t="s">
        <v>7</v>
      </c>
      <c r="C11" s="64"/>
      <c r="D11" s="61"/>
      <c r="E11" s="58"/>
      <c r="F11" s="61"/>
      <c r="G11" s="26" t="s">
        <v>21</v>
      </c>
      <c r="H11" s="25">
        <v>3</v>
      </c>
    </row>
    <row r="12" spans="2:8" ht="19.5" customHeight="1" x14ac:dyDescent="0.25">
      <c r="B12" s="1" t="s">
        <v>7</v>
      </c>
      <c r="C12" s="64"/>
      <c r="D12" s="62"/>
      <c r="E12" s="59"/>
      <c r="F12" s="62"/>
      <c r="G12" s="26" t="s">
        <v>22</v>
      </c>
      <c r="H12" s="25">
        <v>4</v>
      </c>
    </row>
    <row r="13" spans="2:8" ht="34.5" customHeight="1" x14ac:dyDescent="0.25">
      <c r="B13" s="1" t="s">
        <v>7</v>
      </c>
      <c r="C13" s="64"/>
      <c r="D13" s="60">
        <v>4</v>
      </c>
      <c r="E13" s="57" t="s">
        <v>23</v>
      </c>
      <c r="F13" s="60" t="s">
        <v>24</v>
      </c>
      <c r="G13" s="26" t="s">
        <v>25</v>
      </c>
      <c r="H13" s="25">
        <v>1</v>
      </c>
    </row>
    <row r="14" spans="2:8" ht="22.5" x14ac:dyDescent="0.25">
      <c r="B14" s="1" t="s">
        <v>7</v>
      </c>
      <c r="C14" s="64"/>
      <c r="D14" s="61"/>
      <c r="E14" s="58"/>
      <c r="F14" s="61"/>
      <c r="G14" s="26" t="s">
        <v>26</v>
      </c>
      <c r="H14" s="25">
        <v>2</v>
      </c>
    </row>
    <row r="15" spans="2:8" x14ac:dyDescent="0.25">
      <c r="B15" s="1" t="s">
        <v>7</v>
      </c>
      <c r="C15" s="64"/>
      <c r="D15" s="61"/>
      <c r="E15" s="58"/>
      <c r="F15" s="61"/>
      <c r="G15" s="26" t="s">
        <v>27</v>
      </c>
      <c r="H15" s="25">
        <v>3</v>
      </c>
    </row>
    <row r="16" spans="2:8" x14ac:dyDescent="0.25">
      <c r="B16" s="1" t="s">
        <v>7</v>
      </c>
      <c r="C16" s="64"/>
      <c r="D16" s="62"/>
      <c r="E16" s="59"/>
      <c r="F16" s="62"/>
      <c r="G16" s="26" t="s">
        <v>28</v>
      </c>
      <c r="H16" s="25">
        <v>4</v>
      </c>
    </row>
    <row r="17" spans="2:8" ht="34.5" customHeight="1" x14ac:dyDescent="0.25">
      <c r="B17" s="1" t="s">
        <v>7</v>
      </c>
      <c r="C17" s="64"/>
      <c r="D17" s="60">
        <v>5</v>
      </c>
      <c r="E17" s="57" t="s">
        <v>29</v>
      </c>
      <c r="F17" s="60" t="s">
        <v>30</v>
      </c>
      <c r="G17" s="26" t="s">
        <v>31</v>
      </c>
      <c r="H17" s="25">
        <v>1</v>
      </c>
    </row>
    <row r="18" spans="2:8" x14ac:dyDescent="0.25">
      <c r="B18" s="1" t="s">
        <v>7</v>
      </c>
      <c r="C18" s="64"/>
      <c r="D18" s="61"/>
      <c r="E18" s="58"/>
      <c r="F18" s="61"/>
      <c r="G18" s="26" t="s">
        <v>32</v>
      </c>
      <c r="H18" s="25">
        <v>2</v>
      </c>
    </row>
    <row r="19" spans="2:8" x14ac:dyDescent="0.25">
      <c r="B19" s="1" t="s">
        <v>7</v>
      </c>
      <c r="C19" s="64"/>
      <c r="D19" s="61"/>
      <c r="E19" s="58"/>
      <c r="F19" s="61"/>
      <c r="G19" s="26" t="s">
        <v>33</v>
      </c>
      <c r="H19" s="25">
        <v>3</v>
      </c>
    </row>
    <row r="20" spans="2:8" x14ac:dyDescent="0.25">
      <c r="B20" s="1" t="s">
        <v>7</v>
      </c>
      <c r="C20" s="64"/>
      <c r="D20" s="62"/>
      <c r="E20" s="59"/>
      <c r="F20" s="62"/>
      <c r="G20" s="26" t="s">
        <v>34</v>
      </c>
      <c r="H20" s="25">
        <v>4</v>
      </c>
    </row>
    <row r="21" spans="2:8" ht="34.5" customHeight="1" x14ac:dyDescent="0.25">
      <c r="B21" s="1" t="s">
        <v>7</v>
      </c>
      <c r="C21" s="64"/>
      <c r="D21" s="60">
        <v>6</v>
      </c>
      <c r="E21" s="57" t="s">
        <v>35</v>
      </c>
      <c r="F21" s="60" t="s">
        <v>36</v>
      </c>
      <c r="G21" s="26" t="s">
        <v>37</v>
      </c>
      <c r="H21" s="25">
        <v>1</v>
      </c>
    </row>
    <row r="22" spans="2:8" ht="33.75" x14ac:dyDescent="0.25">
      <c r="B22" s="1" t="s">
        <v>7</v>
      </c>
      <c r="C22" s="64"/>
      <c r="D22" s="61"/>
      <c r="E22" s="58"/>
      <c r="F22" s="61"/>
      <c r="G22" s="26" t="s">
        <v>38</v>
      </c>
      <c r="H22" s="25">
        <v>2</v>
      </c>
    </row>
    <row r="23" spans="2:8" ht="22.5" x14ac:dyDescent="0.25">
      <c r="B23" s="1" t="s">
        <v>7</v>
      </c>
      <c r="C23" s="65"/>
      <c r="D23" s="62"/>
      <c r="E23" s="59"/>
      <c r="F23" s="62"/>
      <c r="G23" s="26" t="s">
        <v>39</v>
      </c>
      <c r="H23" s="25">
        <v>3</v>
      </c>
    </row>
    <row r="24" spans="2:8" ht="30" customHeight="1" x14ac:dyDescent="0.25">
      <c r="B24" s="1" t="s">
        <v>7</v>
      </c>
      <c r="C24" s="27" t="s">
        <v>40</v>
      </c>
      <c r="D24" s="3">
        <v>7</v>
      </c>
      <c r="E24" s="5" t="s">
        <v>41</v>
      </c>
      <c r="F24" s="1" t="s">
        <v>42</v>
      </c>
      <c r="G24" s="4"/>
      <c r="H24" s="1"/>
    </row>
    <row r="25" spans="2:8" x14ac:dyDescent="0.25">
      <c r="B25" s="1" t="s">
        <v>7</v>
      </c>
      <c r="C25" s="27" t="s">
        <v>43</v>
      </c>
      <c r="D25" s="3">
        <v>8</v>
      </c>
      <c r="E25" s="5" t="s">
        <v>44</v>
      </c>
      <c r="F25" s="1" t="s">
        <v>45</v>
      </c>
      <c r="G25" s="4"/>
      <c r="H25" s="1"/>
    </row>
    <row r="26" spans="2:8" ht="23.25" x14ac:dyDescent="0.25">
      <c r="B26" s="1" t="s">
        <v>7</v>
      </c>
      <c r="C26" s="27" t="s">
        <v>43</v>
      </c>
      <c r="D26" s="3">
        <v>9</v>
      </c>
      <c r="E26" s="5" t="s">
        <v>46</v>
      </c>
      <c r="F26" s="1" t="s">
        <v>47</v>
      </c>
      <c r="G26" s="4"/>
      <c r="H26" s="1"/>
    </row>
    <row r="27" spans="2:8" ht="34.5" x14ac:dyDescent="0.25">
      <c r="B27" s="1" t="s">
        <v>7</v>
      </c>
      <c r="C27" s="27" t="s">
        <v>43</v>
      </c>
      <c r="D27" s="3">
        <v>10</v>
      </c>
      <c r="E27" s="5" t="s">
        <v>48</v>
      </c>
      <c r="F27" s="1" t="s">
        <v>49</v>
      </c>
      <c r="G27" s="4"/>
      <c r="H27" s="1"/>
    </row>
    <row r="28" spans="2:8" ht="22.5" x14ac:dyDescent="0.25">
      <c r="B28" s="1" t="s">
        <v>7</v>
      </c>
      <c r="C28" s="27" t="s">
        <v>50</v>
      </c>
      <c r="D28" s="3">
        <v>11</v>
      </c>
      <c r="E28" s="5" t="s">
        <v>51</v>
      </c>
      <c r="F28" s="1" t="s">
        <v>52</v>
      </c>
      <c r="G28" s="4"/>
      <c r="H28" s="1"/>
    </row>
    <row r="29" spans="2:8" ht="22.5" x14ac:dyDescent="0.25">
      <c r="B29" s="1" t="s">
        <v>7</v>
      </c>
      <c r="C29" s="27" t="s">
        <v>50</v>
      </c>
      <c r="D29" s="3">
        <v>12</v>
      </c>
      <c r="E29" s="5" t="s">
        <v>53</v>
      </c>
      <c r="F29" s="1" t="s">
        <v>54</v>
      </c>
      <c r="G29" s="4"/>
      <c r="H29" s="1"/>
    </row>
    <row r="30" spans="2:8" x14ac:dyDescent="0.25">
      <c r="B30" s="1" t="s">
        <v>55</v>
      </c>
      <c r="C30" s="27" t="s">
        <v>56</v>
      </c>
      <c r="D30" s="3">
        <v>13</v>
      </c>
      <c r="E30" s="5" t="s">
        <v>57</v>
      </c>
      <c r="F30" s="1" t="s">
        <v>58</v>
      </c>
      <c r="G30" s="4"/>
      <c r="H30" s="1"/>
    </row>
    <row r="31" spans="2:8" x14ac:dyDescent="0.25">
      <c r="B31" s="1" t="s">
        <v>55</v>
      </c>
      <c r="C31" s="27" t="s">
        <v>56</v>
      </c>
      <c r="D31" s="3">
        <v>14</v>
      </c>
      <c r="E31" s="5" t="s">
        <v>59</v>
      </c>
      <c r="F31" s="1" t="s">
        <v>60</v>
      </c>
      <c r="G31" s="4"/>
      <c r="H31" s="1"/>
    </row>
    <row r="32" spans="2:8" x14ac:dyDescent="0.25">
      <c r="B32" s="1" t="s">
        <v>55</v>
      </c>
      <c r="C32" s="27" t="s">
        <v>56</v>
      </c>
      <c r="D32" s="3">
        <v>15</v>
      </c>
      <c r="E32" s="5" t="s">
        <v>61</v>
      </c>
      <c r="F32" s="1" t="s">
        <v>62</v>
      </c>
      <c r="G32" s="4"/>
      <c r="H32" s="1"/>
    </row>
    <row r="33" spans="2:8" ht="23.25" x14ac:dyDescent="0.25">
      <c r="B33" s="1" t="s">
        <v>55</v>
      </c>
      <c r="C33" s="27" t="s">
        <v>56</v>
      </c>
      <c r="D33" s="3">
        <v>16</v>
      </c>
      <c r="E33" s="5" t="s">
        <v>63</v>
      </c>
      <c r="F33" s="1" t="s">
        <v>64</v>
      </c>
      <c r="G33" s="4"/>
      <c r="H33" s="1"/>
    </row>
    <row r="34" spans="2:8" ht="23.25" x14ac:dyDescent="0.25">
      <c r="B34" s="1" t="s">
        <v>55</v>
      </c>
      <c r="C34" s="27" t="s">
        <v>56</v>
      </c>
      <c r="D34" s="3">
        <v>17</v>
      </c>
      <c r="E34" s="5" t="s">
        <v>65</v>
      </c>
      <c r="F34" s="1" t="s">
        <v>66</v>
      </c>
      <c r="G34" s="4"/>
      <c r="H34" s="1"/>
    </row>
    <row r="35" spans="2:8" ht="45.75" x14ac:dyDescent="0.25">
      <c r="B35" s="1" t="s">
        <v>55</v>
      </c>
      <c r="C35" s="27" t="s">
        <v>56</v>
      </c>
      <c r="D35" s="3">
        <v>18</v>
      </c>
      <c r="E35" s="5" t="s">
        <v>67</v>
      </c>
      <c r="F35" s="1" t="s">
        <v>68</v>
      </c>
      <c r="G35" s="5"/>
      <c r="H35" s="1"/>
    </row>
    <row r="36" spans="2:8" ht="34.5" x14ac:dyDescent="0.25">
      <c r="B36" s="1" t="s">
        <v>55</v>
      </c>
      <c r="C36" s="27" t="s">
        <v>69</v>
      </c>
      <c r="D36" s="3">
        <v>19</v>
      </c>
      <c r="E36" s="5" t="s">
        <v>70</v>
      </c>
      <c r="F36" s="1" t="s">
        <v>71</v>
      </c>
      <c r="G36" s="4"/>
      <c r="H36" s="1"/>
    </row>
    <row r="37" spans="2:8" ht="22.5" x14ac:dyDescent="0.25">
      <c r="B37" s="1" t="s">
        <v>55</v>
      </c>
      <c r="C37" s="27" t="s">
        <v>69</v>
      </c>
      <c r="D37" s="3">
        <v>20</v>
      </c>
      <c r="E37" s="5" t="s">
        <v>72</v>
      </c>
      <c r="F37" s="1" t="s">
        <v>73</v>
      </c>
      <c r="G37" s="4"/>
      <c r="H37" s="1"/>
    </row>
    <row r="38" spans="2:8" ht="22.5" x14ac:dyDescent="0.25">
      <c r="B38" s="1" t="s">
        <v>55</v>
      </c>
      <c r="C38" s="27" t="s">
        <v>69</v>
      </c>
      <c r="D38" s="3">
        <v>21</v>
      </c>
      <c r="E38" s="5" t="s">
        <v>74</v>
      </c>
      <c r="F38" s="1" t="s">
        <v>75</v>
      </c>
      <c r="G38" s="4"/>
      <c r="H38" s="1"/>
    </row>
    <row r="39" spans="2:8" ht="23.25" x14ac:dyDescent="0.25">
      <c r="B39" s="1" t="s">
        <v>55</v>
      </c>
      <c r="C39" s="27" t="s">
        <v>76</v>
      </c>
      <c r="D39" s="3">
        <v>22</v>
      </c>
      <c r="E39" s="5" t="s">
        <v>77</v>
      </c>
      <c r="F39" s="1" t="s">
        <v>78</v>
      </c>
      <c r="G39" s="4"/>
      <c r="H39" s="1"/>
    </row>
    <row r="40" spans="2:8" ht="23.25" x14ac:dyDescent="0.25">
      <c r="B40" s="1" t="s">
        <v>55</v>
      </c>
      <c r="C40" s="27" t="s">
        <v>76</v>
      </c>
      <c r="D40" s="3">
        <v>23</v>
      </c>
      <c r="E40" s="5" t="s">
        <v>79</v>
      </c>
      <c r="F40" s="1" t="s">
        <v>80</v>
      </c>
      <c r="G40" s="4"/>
      <c r="H40" s="1"/>
    </row>
    <row r="41" spans="2:8" ht="23.25" x14ac:dyDescent="0.25">
      <c r="B41" s="1" t="s">
        <v>55</v>
      </c>
      <c r="C41" s="27" t="s">
        <v>76</v>
      </c>
      <c r="D41" s="3">
        <v>24</v>
      </c>
      <c r="E41" s="5" t="s">
        <v>81</v>
      </c>
      <c r="F41" s="1" t="s">
        <v>82</v>
      </c>
      <c r="G41" s="4"/>
      <c r="H41" s="1"/>
    </row>
    <row r="42" spans="2:8" ht="34.5" x14ac:dyDescent="0.25">
      <c r="B42" s="1" t="s">
        <v>55</v>
      </c>
      <c r="C42" s="27" t="s">
        <v>76</v>
      </c>
      <c r="D42" s="3">
        <v>25</v>
      </c>
      <c r="E42" s="5" t="s">
        <v>83</v>
      </c>
      <c r="F42" s="1" t="s">
        <v>84</v>
      </c>
      <c r="G42" s="4"/>
      <c r="H42" s="1"/>
    </row>
    <row r="43" spans="2:8" ht="22.5" x14ac:dyDescent="0.25">
      <c r="B43" s="1" t="s">
        <v>55</v>
      </c>
      <c r="C43" s="27" t="s">
        <v>76</v>
      </c>
      <c r="D43" s="3">
        <v>26</v>
      </c>
      <c r="E43" s="5" t="s">
        <v>85</v>
      </c>
      <c r="F43" s="1" t="s">
        <v>86</v>
      </c>
      <c r="G43" s="4"/>
      <c r="H43" s="1"/>
    </row>
    <row r="44" spans="2:8" ht="34.5" x14ac:dyDescent="0.25">
      <c r="B44" s="1" t="s">
        <v>55</v>
      </c>
      <c r="C44" s="27" t="s">
        <v>87</v>
      </c>
      <c r="D44" s="3">
        <v>27</v>
      </c>
      <c r="E44" s="5" t="s">
        <v>88</v>
      </c>
      <c r="F44" s="1" t="s">
        <v>89</v>
      </c>
      <c r="G44" s="4"/>
      <c r="H44" s="1"/>
    </row>
    <row r="45" spans="2:8" ht="45.75" x14ac:dyDescent="0.25">
      <c r="B45" s="1" t="s">
        <v>55</v>
      </c>
      <c r="C45" s="27" t="s">
        <v>90</v>
      </c>
      <c r="D45" s="3">
        <v>28</v>
      </c>
      <c r="E45" s="5" t="s">
        <v>91</v>
      </c>
      <c r="F45" s="1" t="s">
        <v>92</v>
      </c>
      <c r="G45" s="6"/>
      <c r="H45" s="1"/>
    </row>
    <row r="46" spans="2:8" ht="68.25" x14ac:dyDescent="0.25">
      <c r="B46" s="1" t="s">
        <v>55</v>
      </c>
      <c r="C46" s="27" t="s">
        <v>90</v>
      </c>
      <c r="D46" s="3">
        <v>29</v>
      </c>
      <c r="E46" s="5" t="s">
        <v>93</v>
      </c>
      <c r="F46" s="1" t="s">
        <v>94</v>
      </c>
      <c r="G46" s="5"/>
      <c r="H46" s="1"/>
    </row>
    <row r="47" spans="2:8" ht="23.25" x14ac:dyDescent="0.25">
      <c r="B47" s="1" t="s">
        <v>55</v>
      </c>
      <c r="C47" s="27" t="s">
        <v>90</v>
      </c>
      <c r="D47" s="3">
        <v>30</v>
      </c>
      <c r="E47" s="5" t="s">
        <v>95</v>
      </c>
      <c r="F47" s="1" t="s">
        <v>96</v>
      </c>
      <c r="G47" s="4"/>
      <c r="H47" s="1"/>
    </row>
    <row r="48" spans="2:8" x14ac:dyDescent="0.25">
      <c r="B48" s="1" t="s">
        <v>55</v>
      </c>
      <c r="C48" s="27" t="s">
        <v>90</v>
      </c>
      <c r="D48" s="3">
        <v>31</v>
      </c>
      <c r="E48" s="5" t="s">
        <v>97</v>
      </c>
      <c r="F48" s="1" t="s">
        <v>98</v>
      </c>
      <c r="G48" s="4"/>
      <c r="H48" s="1"/>
    </row>
    <row r="49" spans="2:8" ht="23.25" x14ac:dyDescent="0.25">
      <c r="B49" s="1" t="s">
        <v>55</v>
      </c>
      <c r="C49" s="27" t="s">
        <v>99</v>
      </c>
      <c r="D49" s="3">
        <v>32</v>
      </c>
      <c r="E49" s="5" t="s">
        <v>100</v>
      </c>
      <c r="F49" s="1" t="s">
        <v>101</v>
      </c>
      <c r="G49" s="4"/>
      <c r="H49" s="1"/>
    </row>
    <row r="50" spans="2:8" ht="23.25" x14ac:dyDescent="0.25">
      <c r="B50" s="1" t="s">
        <v>55</v>
      </c>
      <c r="C50" s="27" t="s">
        <v>102</v>
      </c>
      <c r="D50" s="3">
        <v>33</v>
      </c>
      <c r="E50" s="5" t="s">
        <v>103</v>
      </c>
      <c r="F50" s="1" t="s">
        <v>104</v>
      </c>
      <c r="G50" s="4"/>
      <c r="H50" s="1"/>
    </row>
    <row r="51" spans="2:8" ht="34.5" x14ac:dyDescent="0.25">
      <c r="B51" s="1" t="s">
        <v>55</v>
      </c>
      <c r="C51" s="27" t="s">
        <v>102</v>
      </c>
      <c r="D51" s="3">
        <v>34</v>
      </c>
      <c r="E51" s="5" t="s">
        <v>105</v>
      </c>
      <c r="F51" s="1" t="s">
        <v>106</v>
      </c>
      <c r="G51" s="4"/>
      <c r="H51" s="1"/>
    </row>
    <row r="52" spans="2:8" x14ac:dyDescent="0.25">
      <c r="B52" s="1" t="s">
        <v>55</v>
      </c>
      <c r="C52" s="27" t="s">
        <v>102</v>
      </c>
      <c r="D52" s="3">
        <v>35</v>
      </c>
      <c r="E52" s="5" t="s">
        <v>107</v>
      </c>
      <c r="F52" s="1" t="s">
        <v>108</v>
      </c>
      <c r="G52" s="4"/>
      <c r="H52" s="1"/>
    </row>
    <row r="53" spans="2:8" x14ac:dyDescent="0.25">
      <c r="B53" s="1" t="s">
        <v>55</v>
      </c>
      <c r="C53" s="27" t="s">
        <v>102</v>
      </c>
      <c r="D53" s="3">
        <v>36</v>
      </c>
      <c r="E53" s="5" t="s">
        <v>109</v>
      </c>
      <c r="F53" s="1" t="s">
        <v>110</v>
      </c>
      <c r="G53" s="4"/>
      <c r="H53" s="1"/>
    </row>
    <row r="54" spans="2:8" ht="34.5" x14ac:dyDescent="0.25">
      <c r="B54" s="1" t="s">
        <v>55</v>
      </c>
      <c r="C54" s="27" t="s">
        <v>102</v>
      </c>
      <c r="D54" s="3">
        <v>37</v>
      </c>
      <c r="E54" s="5" t="s">
        <v>111</v>
      </c>
      <c r="F54" s="1" t="s">
        <v>112</v>
      </c>
      <c r="G54" s="4"/>
      <c r="H54" s="1"/>
    </row>
    <row r="55" spans="2:8" ht="23.25" x14ac:dyDescent="0.25">
      <c r="B55" s="1" t="s">
        <v>55</v>
      </c>
      <c r="C55" s="27" t="s">
        <v>102</v>
      </c>
      <c r="D55" s="3">
        <v>38</v>
      </c>
      <c r="E55" s="5" t="s">
        <v>113</v>
      </c>
      <c r="F55" s="1" t="s">
        <v>114</v>
      </c>
      <c r="G55" s="4"/>
      <c r="H55" s="1"/>
    </row>
    <row r="56" spans="2:8" ht="23.25" x14ac:dyDescent="0.25">
      <c r="B56" s="1" t="s">
        <v>55</v>
      </c>
      <c r="C56" s="27" t="s">
        <v>102</v>
      </c>
      <c r="D56" s="3">
        <v>39</v>
      </c>
      <c r="E56" s="5" t="s">
        <v>115</v>
      </c>
      <c r="F56" s="1" t="s">
        <v>116</v>
      </c>
      <c r="G56" s="4"/>
      <c r="H56" s="1"/>
    </row>
    <row r="57" spans="2:8" x14ac:dyDescent="0.25">
      <c r="B57" s="1" t="s">
        <v>55</v>
      </c>
      <c r="C57" s="27" t="s">
        <v>102</v>
      </c>
      <c r="D57" s="3">
        <v>40</v>
      </c>
      <c r="E57" s="5" t="s">
        <v>117</v>
      </c>
      <c r="F57" s="1" t="s">
        <v>118</v>
      </c>
      <c r="G57" s="4"/>
      <c r="H57" s="1"/>
    </row>
    <row r="58" spans="2:8" ht="23.25" x14ac:dyDescent="0.25">
      <c r="B58" s="1" t="s">
        <v>55</v>
      </c>
      <c r="C58" s="27" t="s">
        <v>102</v>
      </c>
      <c r="D58" s="3">
        <v>41</v>
      </c>
      <c r="E58" s="5" t="s">
        <v>119</v>
      </c>
      <c r="F58" s="1" t="s">
        <v>120</v>
      </c>
      <c r="G58" s="4"/>
      <c r="H58" s="1"/>
    </row>
    <row r="59" spans="2:8" x14ac:dyDescent="0.25">
      <c r="B59" s="1" t="s">
        <v>55</v>
      </c>
      <c r="C59" s="27" t="s">
        <v>102</v>
      </c>
      <c r="D59" s="3">
        <v>42</v>
      </c>
      <c r="E59" s="5" t="s">
        <v>121</v>
      </c>
      <c r="F59" s="1" t="s">
        <v>122</v>
      </c>
      <c r="G59" s="4"/>
      <c r="H59" s="1"/>
    </row>
    <row r="60" spans="2:8" ht="34.5" x14ac:dyDescent="0.25">
      <c r="B60" s="1" t="s">
        <v>55</v>
      </c>
      <c r="C60" s="27" t="s">
        <v>102</v>
      </c>
      <c r="D60" s="3">
        <v>43</v>
      </c>
      <c r="E60" s="5" t="s">
        <v>123</v>
      </c>
      <c r="F60" s="1" t="s">
        <v>124</v>
      </c>
      <c r="G60" s="4"/>
      <c r="H60" s="1"/>
    </row>
    <row r="61" spans="2:8" ht="23.25" x14ac:dyDescent="0.25">
      <c r="B61" s="1" t="s">
        <v>55</v>
      </c>
      <c r="C61" s="27" t="s">
        <v>102</v>
      </c>
      <c r="D61" s="3">
        <v>44</v>
      </c>
      <c r="E61" s="5" t="s">
        <v>125</v>
      </c>
      <c r="F61" s="1" t="s">
        <v>126</v>
      </c>
      <c r="G61" s="4"/>
      <c r="H61" s="1"/>
    </row>
    <row r="62" spans="2:8" ht="23.25" x14ac:dyDescent="0.25">
      <c r="B62" s="1" t="s">
        <v>127</v>
      </c>
      <c r="C62" s="27" t="s">
        <v>128</v>
      </c>
      <c r="D62" s="3">
        <v>45</v>
      </c>
      <c r="E62" s="5" t="s">
        <v>129</v>
      </c>
      <c r="F62" s="1" t="s">
        <v>130</v>
      </c>
      <c r="G62" s="4"/>
      <c r="H62" s="1"/>
    </row>
    <row r="63" spans="2:8" ht="23.25" x14ac:dyDescent="0.25">
      <c r="B63" s="1" t="s">
        <v>127</v>
      </c>
      <c r="C63" s="27" t="s">
        <v>128</v>
      </c>
      <c r="D63" s="3">
        <v>46</v>
      </c>
      <c r="E63" s="5" t="s">
        <v>131</v>
      </c>
      <c r="F63" s="1" t="s">
        <v>132</v>
      </c>
      <c r="G63" s="4"/>
      <c r="H63" s="1"/>
    </row>
    <row r="64" spans="2:8" x14ac:dyDescent="0.25">
      <c r="B64" s="1" t="s">
        <v>127</v>
      </c>
      <c r="C64" s="27" t="s">
        <v>128</v>
      </c>
      <c r="D64" s="3">
        <v>47</v>
      </c>
      <c r="E64" s="5" t="s">
        <v>133</v>
      </c>
      <c r="F64" s="1" t="s">
        <v>134</v>
      </c>
      <c r="G64" s="4"/>
      <c r="H64" s="1"/>
    </row>
    <row r="65" spans="2:8" x14ac:dyDescent="0.25">
      <c r="B65" s="1" t="s">
        <v>127</v>
      </c>
      <c r="C65" s="27" t="s">
        <v>128</v>
      </c>
      <c r="D65" s="3">
        <v>48</v>
      </c>
      <c r="E65" s="5" t="s">
        <v>135</v>
      </c>
      <c r="F65" s="1" t="s">
        <v>136</v>
      </c>
      <c r="G65" s="4"/>
      <c r="H65" s="1"/>
    </row>
    <row r="66" spans="2:8" x14ac:dyDescent="0.25">
      <c r="B66" s="1" t="s">
        <v>127</v>
      </c>
      <c r="C66" s="27" t="s">
        <v>128</v>
      </c>
      <c r="D66" s="3">
        <v>49</v>
      </c>
      <c r="E66" s="5" t="s">
        <v>137</v>
      </c>
      <c r="F66" s="1" t="s">
        <v>138</v>
      </c>
      <c r="G66" s="4"/>
      <c r="H66" s="1"/>
    </row>
    <row r="67" spans="2:8" ht="34.5" x14ac:dyDescent="0.25">
      <c r="B67" s="1" t="s">
        <v>127</v>
      </c>
      <c r="C67" s="27" t="s">
        <v>128</v>
      </c>
      <c r="D67" s="3">
        <v>50</v>
      </c>
      <c r="E67" s="5" t="s">
        <v>139</v>
      </c>
      <c r="F67" s="1" t="s">
        <v>140</v>
      </c>
      <c r="G67" s="4"/>
      <c r="H67" s="1"/>
    </row>
    <row r="68" spans="2:8" ht="23.25" x14ac:dyDescent="0.25">
      <c r="B68" s="1" t="s">
        <v>127</v>
      </c>
      <c r="C68" s="27" t="s">
        <v>128</v>
      </c>
      <c r="D68" s="3">
        <v>51</v>
      </c>
      <c r="E68" s="5" t="s">
        <v>141</v>
      </c>
      <c r="F68" s="1" t="s">
        <v>142</v>
      </c>
      <c r="G68" s="4"/>
      <c r="H68" s="1"/>
    </row>
    <row r="69" spans="2:8" x14ac:dyDescent="0.25">
      <c r="B69" s="1" t="s">
        <v>127</v>
      </c>
      <c r="C69" s="27" t="s">
        <v>128</v>
      </c>
      <c r="D69" s="3">
        <v>52</v>
      </c>
      <c r="E69" s="5" t="s">
        <v>143</v>
      </c>
      <c r="F69" s="1" t="s">
        <v>144</v>
      </c>
      <c r="G69" s="4"/>
      <c r="H69" s="1"/>
    </row>
    <row r="70" spans="2:8" x14ac:dyDescent="0.25">
      <c r="B70" s="1" t="s">
        <v>127</v>
      </c>
      <c r="C70" s="27" t="s">
        <v>128</v>
      </c>
      <c r="D70" s="3">
        <v>53</v>
      </c>
      <c r="E70" s="5" t="s">
        <v>145</v>
      </c>
      <c r="F70" s="1" t="s">
        <v>146</v>
      </c>
      <c r="G70" s="4"/>
      <c r="H70" s="1"/>
    </row>
    <row r="71" spans="2:8" ht="34.5" x14ac:dyDescent="0.25">
      <c r="B71" s="1" t="s">
        <v>127</v>
      </c>
      <c r="C71" s="27" t="s">
        <v>147</v>
      </c>
      <c r="D71" s="3">
        <v>54</v>
      </c>
      <c r="E71" s="5" t="s">
        <v>148</v>
      </c>
      <c r="F71" s="1" t="s">
        <v>149</v>
      </c>
      <c r="G71" s="4"/>
      <c r="H71" s="1"/>
    </row>
    <row r="72" spans="2:8" ht="34.5" x14ac:dyDescent="0.25">
      <c r="B72" s="1" t="s">
        <v>127</v>
      </c>
      <c r="C72" s="27" t="s">
        <v>147</v>
      </c>
      <c r="D72" s="3">
        <v>55</v>
      </c>
      <c r="E72" s="5" t="s">
        <v>150</v>
      </c>
      <c r="F72" s="1" t="s">
        <v>151</v>
      </c>
      <c r="G72" s="4"/>
      <c r="H72" s="1"/>
    </row>
    <row r="73" spans="2:8" ht="34.5" x14ac:dyDescent="0.25">
      <c r="B73" s="1" t="s">
        <v>127</v>
      </c>
      <c r="C73" s="27" t="s">
        <v>147</v>
      </c>
      <c r="D73" s="3">
        <v>56</v>
      </c>
      <c r="E73" s="5" t="s">
        <v>152</v>
      </c>
      <c r="F73" s="1" t="s">
        <v>153</v>
      </c>
      <c r="G73" s="4"/>
      <c r="H73" s="1"/>
    </row>
    <row r="74" spans="2:8" ht="22.5" x14ac:dyDescent="0.25">
      <c r="B74" s="1" t="s">
        <v>127</v>
      </c>
      <c r="C74" s="27" t="s">
        <v>147</v>
      </c>
      <c r="D74" s="3">
        <v>57</v>
      </c>
      <c r="E74" s="5" t="s">
        <v>154</v>
      </c>
      <c r="F74" s="1" t="s">
        <v>155</v>
      </c>
      <c r="G74" s="4"/>
      <c r="H74" s="1"/>
    </row>
    <row r="75" spans="2:8" ht="23.25" x14ac:dyDescent="0.25">
      <c r="B75" s="1" t="s">
        <v>127</v>
      </c>
      <c r="C75" s="27" t="s">
        <v>156</v>
      </c>
      <c r="D75" s="3">
        <v>58</v>
      </c>
      <c r="E75" s="5" t="s">
        <v>157</v>
      </c>
      <c r="F75" s="1" t="s">
        <v>158</v>
      </c>
      <c r="G75" s="4"/>
      <c r="H75" s="1"/>
    </row>
    <row r="76" spans="2:8" x14ac:dyDescent="0.25">
      <c r="B76" s="1" t="s">
        <v>127</v>
      </c>
      <c r="C76" s="27" t="s">
        <v>156</v>
      </c>
      <c r="D76" s="3">
        <v>59</v>
      </c>
      <c r="E76" s="5" t="s">
        <v>159</v>
      </c>
      <c r="F76" s="1" t="s">
        <v>160</v>
      </c>
      <c r="G76" s="4"/>
      <c r="H76" s="1"/>
    </row>
    <row r="77" spans="2:8" ht="23.25" x14ac:dyDescent="0.25">
      <c r="B77" s="1" t="s">
        <v>127</v>
      </c>
      <c r="C77" s="27" t="s">
        <v>156</v>
      </c>
      <c r="D77" s="3">
        <v>60</v>
      </c>
      <c r="E77" s="5" t="s">
        <v>161</v>
      </c>
      <c r="F77" s="1" t="s">
        <v>162</v>
      </c>
      <c r="G77" s="4"/>
      <c r="H77" s="1"/>
    </row>
    <row r="78" spans="2:8" ht="23.25" x14ac:dyDescent="0.25">
      <c r="B78" s="1" t="s">
        <v>127</v>
      </c>
      <c r="C78" s="27" t="s">
        <v>156</v>
      </c>
      <c r="D78" s="3">
        <v>61</v>
      </c>
      <c r="E78" s="5" t="s">
        <v>163</v>
      </c>
      <c r="F78" s="1" t="s">
        <v>164</v>
      </c>
      <c r="G78" s="4"/>
      <c r="H78" s="1"/>
    </row>
    <row r="79" spans="2:8" ht="23.25" x14ac:dyDescent="0.25">
      <c r="B79" s="1" t="s">
        <v>127</v>
      </c>
      <c r="C79" s="27" t="s">
        <v>156</v>
      </c>
      <c r="D79" s="3">
        <v>62</v>
      </c>
      <c r="E79" s="5" t="s">
        <v>165</v>
      </c>
      <c r="F79" s="1" t="s">
        <v>166</v>
      </c>
      <c r="G79" s="4"/>
      <c r="H79" s="1"/>
    </row>
    <row r="80" spans="2:8" x14ac:dyDescent="0.25">
      <c r="B80" s="1" t="s">
        <v>127</v>
      </c>
      <c r="C80" s="27" t="s">
        <v>156</v>
      </c>
      <c r="D80" s="3">
        <v>63</v>
      </c>
      <c r="E80" s="5" t="s">
        <v>167</v>
      </c>
      <c r="F80" s="1" t="s">
        <v>168</v>
      </c>
      <c r="G80" s="4"/>
      <c r="H80" s="1"/>
    </row>
    <row r="81" spans="2:8" x14ac:dyDescent="0.25">
      <c r="B81" s="66" t="s">
        <v>127</v>
      </c>
      <c r="C81" s="63" t="s">
        <v>169</v>
      </c>
      <c r="D81" s="60">
        <v>64</v>
      </c>
      <c r="E81" s="69" t="s">
        <v>170</v>
      </c>
      <c r="F81" s="60" t="s">
        <v>171</v>
      </c>
      <c r="G81" s="4" t="s">
        <v>172</v>
      </c>
      <c r="H81" s="48">
        <v>1</v>
      </c>
    </row>
    <row r="82" spans="2:8" x14ac:dyDescent="0.25">
      <c r="B82" s="67"/>
      <c r="C82" s="64"/>
      <c r="D82" s="61"/>
      <c r="E82" s="70"/>
      <c r="F82" s="61"/>
      <c r="G82" s="4" t="s">
        <v>173</v>
      </c>
      <c r="H82" s="48">
        <v>2</v>
      </c>
    </row>
    <row r="83" spans="2:8" x14ac:dyDescent="0.25">
      <c r="B83" s="67"/>
      <c r="C83" s="64"/>
      <c r="D83" s="61"/>
      <c r="E83" s="70"/>
      <c r="F83" s="61"/>
      <c r="G83" s="4" t="s">
        <v>174</v>
      </c>
      <c r="H83" s="48">
        <v>3</v>
      </c>
    </row>
    <row r="84" spans="2:8" ht="34.5" x14ac:dyDescent="0.25">
      <c r="B84" s="68"/>
      <c r="C84" s="65"/>
      <c r="D84" s="62"/>
      <c r="E84" s="71"/>
      <c r="F84" s="62"/>
      <c r="G84" s="5" t="s">
        <v>175</v>
      </c>
      <c r="H84" s="48">
        <v>4</v>
      </c>
    </row>
    <row r="85" spans="2:8" x14ac:dyDescent="0.25">
      <c r="B85" s="66" t="s">
        <v>127</v>
      </c>
      <c r="C85" s="63" t="s">
        <v>169</v>
      </c>
      <c r="D85" s="60">
        <v>65</v>
      </c>
      <c r="E85" s="69" t="s">
        <v>176</v>
      </c>
      <c r="F85" s="60" t="s">
        <v>177</v>
      </c>
      <c r="G85" s="4" t="s">
        <v>178</v>
      </c>
      <c r="H85" s="48">
        <v>1</v>
      </c>
    </row>
    <row r="86" spans="2:8" ht="23.25" x14ac:dyDescent="0.25">
      <c r="B86" s="67"/>
      <c r="C86" s="64"/>
      <c r="D86" s="61"/>
      <c r="E86" s="70"/>
      <c r="F86" s="61"/>
      <c r="G86" s="49" t="s">
        <v>179</v>
      </c>
      <c r="H86" s="48">
        <v>2</v>
      </c>
    </row>
    <row r="87" spans="2:8" ht="23.25" x14ac:dyDescent="0.25">
      <c r="B87" s="68"/>
      <c r="C87" s="65"/>
      <c r="D87" s="62"/>
      <c r="E87" s="71"/>
      <c r="F87" s="62"/>
      <c r="G87" s="49" t="s">
        <v>180</v>
      </c>
      <c r="H87" s="48">
        <v>3</v>
      </c>
    </row>
    <row r="88" spans="2:8" x14ac:dyDescent="0.25">
      <c r="B88" s="66" t="s">
        <v>127</v>
      </c>
      <c r="C88" s="63" t="s">
        <v>169</v>
      </c>
      <c r="D88" s="60">
        <v>66</v>
      </c>
      <c r="E88" s="69" t="s">
        <v>181</v>
      </c>
      <c r="F88" s="60" t="s">
        <v>182</v>
      </c>
      <c r="G88" s="4" t="s">
        <v>183</v>
      </c>
      <c r="H88" s="50">
        <v>1</v>
      </c>
    </row>
    <row r="89" spans="2:8" x14ac:dyDescent="0.25">
      <c r="B89" s="67"/>
      <c r="C89" s="64"/>
      <c r="D89" s="61"/>
      <c r="E89" s="70"/>
      <c r="F89" s="61"/>
      <c r="G89" s="4" t="s">
        <v>184</v>
      </c>
      <c r="H89" s="48">
        <v>2</v>
      </c>
    </row>
    <row r="90" spans="2:8" x14ac:dyDescent="0.25">
      <c r="B90" s="67"/>
      <c r="C90" s="64"/>
      <c r="D90" s="61"/>
      <c r="E90" s="70"/>
      <c r="F90" s="61"/>
      <c r="G90" s="4" t="s">
        <v>185</v>
      </c>
      <c r="H90" s="48">
        <v>3</v>
      </c>
    </row>
    <row r="91" spans="2:8" x14ac:dyDescent="0.25">
      <c r="B91" s="68"/>
      <c r="C91" s="65"/>
      <c r="D91" s="62"/>
      <c r="E91" s="71"/>
      <c r="F91" s="62"/>
      <c r="G91" s="4" t="s">
        <v>186</v>
      </c>
      <c r="H91" s="48">
        <v>4</v>
      </c>
    </row>
    <row r="92" spans="2:8" x14ac:dyDescent="0.25">
      <c r="B92" s="1" t="s">
        <v>127</v>
      </c>
      <c r="C92" s="27" t="s">
        <v>187</v>
      </c>
      <c r="D92" s="3">
        <v>67</v>
      </c>
      <c r="E92" s="5" t="s">
        <v>188</v>
      </c>
      <c r="F92" s="1" t="s">
        <v>189</v>
      </c>
      <c r="G92" s="4"/>
      <c r="H92" s="1"/>
    </row>
    <row r="93" spans="2:8" ht="23.25" x14ac:dyDescent="0.25">
      <c r="B93" s="1" t="s">
        <v>127</v>
      </c>
      <c r="C93" s="27" t="s">
        <v>187</v>
      </c>
      <c r="D93" s="3">
        <v>68</v>
      </c>
      <c r="E93" s="5" t="s">
        <v>190</v>
      </c>
      <c r="F93" s="1" t="s">
        <v>191</v>
      </c>
      <c r="G93" s="4"/>
      <c r="H93" s="1"/>
    </row>
    <row r="94" spans="2:8" ht="23.25" x14ac:dyDescent="0.25">
      <c r="B94" s="1" t="s">
        <v>127</v>
      </c>
      <c r="C94" s="27" t="s">
        <v>187</v>
      </c>
      <c r="D94" s="3">
        <v>69</v>
      </c>
      <c r="E94" s="5" t="s">
        <v>192</v>
      </c>
      <c r="F94" s="1" t="s">
        <v>193</v>
      </c>
      <c r="G94" s="4"/>
      <c r="H94" s="1"/>
    </row>
    <row r="95" spans="2:8" x14ac:dyDescent="0.25">
      <c r="B95" s="1" t="s">
        <v>127</v>
      </c>
      <c r="C95" s="27" t="s">
        <v>187</v>
      </c>
      <c r="D95" s="3">
        <v>70</v>
      </c>
      <c r="E95" s="5" t="s">
        <v>194</v>
      </c>
      <c r="F95" s="1" t="s">
        <v>195</v>
      </c>
      <c r="G95" s="4"/>
      <c r="H95" s="1"/>
    </row>
    <row r="96" spans="2:8" x14ac:dyDescent="0.25">
      <c r="B96" s="1" t="s">
        <v>127</v>
      </c>
      <c r="C96" s="27" t="s">
        <v>187</v>
      </c>
      <c r="D96" s="3">
        <v>71</v>
      </c>
      <c r="E96" s="5" t="s">
        <v>196</v>
      </c>
      <c r="F96" s="1" t="s">
        <v>197</v>
      </c>
      <c r="G96" s="4"/>
      <c r="H96" s="1"/>
    </row>
    <row r="97" spans="2:8" x14ac:dyDescent="0.25">
      <c r="B97" s="1" t="s">
        <v>127</v>
      </c>
      <c r="C97" s="27" t="s">
        <v>187</v>
      </c>
      <c r="D97" s="3">
        <v>72</v>
      </c>
      <c r="E97" s="5" t="s">
        <v>198</v>
      </c>
      <c r="F97" s="1" t="s">
        <v>199</v>
      </c>
      <c r="G97" s="4"/>
      <c r="H97" s="1"/>
    </row>
    <row r="98" spans="2:8" x14ac:dyDescent="0.25">
      <c r="B98" s="1" t="s">
        <v>127</v>
      </c>
      <c r="C98" s="27" t="s">
        <v>187</v>
      </c>
      <c r="D98" s="3">
        <v>73</v>
      </c>
      <c r="E98" s="5" t="s">
        <v>200</v>
      </c>
      <c r="F98" s="1" t="s">
        <v>201</v>
      </c>
      <c r="G98" s="4"/>
      <c r="H98" s="1"/>
    </row>
    <row r="99" spans="2:8" x14ac:dyDescent="0.25">
      <c r="B99" s="1" t="s">
        <v>127</v>
      </c>
      <c r="C99" s="27" t="s">
        <v>187</v>
      </c>
      <c r="D99" s="3">
        <v>74</v>
      </c>
      <c r="E99" s="5" t="s">
        <v>202</v>
      </c>
      <c r="F99" s="1" t="s">
        <v>203</v>
      </c>
      <c r="G99" s="4"/>
      <c r="H99" s="1"/>
    </row>
  </sheetData>
  <sortState ref="E4:F30">
    <sortCondition ref="E3"/>
  </sortState>
  <mergeCells count="31">
    <mergeCell ref="B88:B91"/>
    <mergeCell ref="C88:C91"/>
    <mergeCell ref="D88:D91"/>
    <mergeCell ref="E88:E91"/>
    <mergeCell ref="F88:F91"/>
    <mergeCell ref="B85:B87"/>
    <mergeCell ref="C85:C87"/>
    <mergeCell ref="D85:D87"/>
    <mergeCell ref="E85:E87"/>
    <mergeCell ref="F85:F87"/>
    <mergeCell ref="B81:B84"/>
    <mergeCell ref="C81:C84"/>
    <mergeCell ref="D81:D84"/>
    <mergeCell ref="E81:E84"/>
    <mergeCell ref="F81:F84"/>
    <mergeCell ref="E21:E23"/>
    <mergeCell ref="D21:D23"/>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7"/>
  <sheetViews>
    <sheetView zoomScale="110" zoomScaleNormal="110" workbookViewId="0">
      <pane xSplit="1" ySplit="4" topLeftCell="G68" activePane="bottomRight" state="frozen"/>
      <selection pane="topRight" activeCell="B1" sqref="B1"/>
      <selection pane="bottomLeft" activeCell="A5" sqref="A5"/>
      <selection pane="bottomRight" activeCell="J69" sqref="J69"/>
    </sheetView>
  </sheetViews>
  <sheetFormatPr baseColWidth="10" defaultColWidth="11.42578125" defaultRowHeight="15" x14ac:dyDescent="0.25"/>
  <cols>
    <col min="1" max="1" width="24.85546875" customWidth="1"/>
    <col min="2" max="2" width="40.28515625" customWidth="1"/>
    <col min="3" max="3" width="37.7109375" customWidth="1"/>
    <col min="4" max="4" width="33.85546875" customWidth="1"/>
    <col min="5" max="5" width="29.42578125" customWidth="1"/>
    <col min="6" max="6" width="32.5703125" customWidth="1"/>
    <col min="7" max="7" width="31.28515625" customWidth="1"/>
    <col min="8" max="9" width="29.42578125" customWidth="1"/>
  </cols>
  <sheetData>
    <row r="2" spans="1:9" ht="15" customHeight="1" x14ac:dyDescent="0.25">
      <c r="B2" s="75" t="s">
        <v>204</v>
      </c>
      <c r="C2" s="76"/>
      <c r="D2" s="76"/>
      <c r="E2" s="77"/>
      <c r="F2" s="72" t="s">
        <v>205</v>
      </c>
      <c r="G2" s="73"/>
      <c r="H2" s="73"/>
      <c r="I2" s="74"/>
    </row>
    <row r="3" spans="1:9" ht="50.25" customHeight="1" x14ac:dyDescent="0.25">
      <c r="A3" s="28"/>
      <c r="B3" s="32" t="s">
        <v>206</v>
      </c>
      <c r="C3" s="32" t="s">
        <v>207</v>
      </c>
      <c r="D3" s="32" t="s">
        <v>208</v>
      </c>
      <c r="E3" s="32" t="s">
        <v>209</v>
      </c>
      <c r="F3" s="33" t="s">
        <v>210</v>
      </c>
      <c r="G3" s="33" t="s">
        <v>211</v>
      </c>
      <c r="H3" s="33" t="s">
        <v>212</v>
      </c>
      <c r="I3" s="34" t="s">
        <v>213</v>
      </c>
    </row>
    <row r="4" spans="1:9" x14ac:dyDescent="0.25">
      <c r="A4" s="31" t="s">
        <v>214</v>
      </c>
      <c r="B4" s="31" t="s">
        <v>215</v>
      </c>
      <c r="C4" s="31" t="s">
        <v>216</v>
      </c>
      <c r="D4" s="31" t="s">
        <v>217</v>
      </c>
      <c r="E4" s="31" t="s">
        <v>218</v>
      </c>
      <c r="F4" s="31" t="s">
        <v>219</v>
      </c>
      <c r="G4" s="31" t="s">
        <v>220</v>
      </c>
      <c r="H4" s="31" t="s">
        <v>221</v>
      </c>
      <c r="I4" s="31" t="s">
        <v>222</v>
      </c>
    </row>
    <row r="5" spans="1:9" x14ac:dyDescent="0.25">
      <c r="A5" s="29" t="s">
        <v>9</v>
      </c>
      <c r="B5" s="30"/>
      <c r="C5" s="30"/>
      <c r="D5" s="30"/>
      <c r="E5" s="30"/>
      <c r="F5" s="30"/>
      <c r="G5" s="30"/>
      <c r="H5" s="30"/>
      <c r="I5" s="30"/>
    </row>
    <row r="6" spans="1:9" x14ac:dyDescent="0.25">
      <c r="A6" s="5" t="s">
        <v>15</v>
      </c>
      <c r="B6" s="30"/>
      <c r="C6" s="30"/>
      <c r="D6" s="30"/>
      <c r="E6" s="30"/>
      <c r="F6" s="30"/>
      <c r="G6" s="30"/>
      <c r="H6" s="30"/>
      <c r="I6" s="30"/>
    </row>
    <row r="7" spans="1:9" x14ac:dyDescent="0.25">
      <c r="A7" s="29" t="s">
        <v>17</v>
      </c>
      <c r="B7" s="30"/>
      <c r="C7" s="30"/>
      <c r="D7" s="30"/>
      <c r="E7" s="30"/>
      <c r="F7" s="30"/>
      <c r="G7" s="30"/>
      <c r="H7" s="30"/>
      <c r="I7" s="30"/>
    </row>
    <row r="8" spans="1:9" ht="22.5" x14ac:dyDescent="0.25">
      <c r="A8" s="29" t="s">
        <v>23</v>
      </c>
      <c r="B8" s="30"/>
      <c r="C8" s="30"/>
      <c r="D8" s="30"/>
      <c r="E8" s="30"/>
      <c r="F8" s="30"/>
      <c r="G8" s="30"/>
      <c r="H8" s="30"/>
      <c r="I8" s="30"/>
    </row>
    <row r="9" spans="1:9" ht="22.5" x14ac:dyDescent="0.25">
      <c r="A9" s="29" t="s">
        <v>29</v>
      </c>
      <c r="B9" s="30"/>
      <c r="C9" s="30"/>
      <c r="D9" s="30"/>
      <c r="E9" s="30"/>
      <c r="F9" s="30"/>
      <c r="G9" s="30"/>
      <c r="H9" s="30"/>
      <c r="I9" s="30"/>
    </row>
    <row r="10" spans="1:9" ht="22.5" x14ac:dyDescent="0.25">
      <c r="A10" s="29" t="s">
        <v>35</v>
      </c>
      <c r="B10" s="30"/>
      <c r="C10" s="30"/>
      <c r="D10" s="30"/>
      <c r="E10" s="30"/>
      <c r="F10" s="30"/>
      <c r="G10" s="30"/>
      <c r="H10" s="30"/>
      <c r="I10" s="30"/>
    </row>
    <row r="11" spans="1:9" ht="23.25" x14ac:dyDescent="0.25">
      <c r="A11" s="5" t="s">
        <v>41</v>
      </c>
      <c r="B11" s="30"/>
      <c r="C11" s="30"/>
      <c r="D11" s="30"/>
      <c r="E11" s="30"/>
      <c r="F11" s="30"/>
      <c r="G11" s="30"/>
      <c r="H11" s="30"/>
      <c r="I11" s="30"/>
    </row>
    <row r="12" spans="1:9" x14ac:dyDescent="0.25">
      <c r="A12" s="5" t="s">
        <v>44</v>
      </c>
      <c r="B12" s="30"/>
      <c r="C12" s="30"/>
      <c r="D12" s="30"/>
      <c r="E12" s="30"/>
      <c r="F12" s="30"/>
      <c r="G12" s="30"/>
      <c r="H12" s="30"/>
      <c r="I12" s="30"/>
    </row>
    <row r="13" spans="1:9" x14ac:dyDescent="0.25">
      <c r="A13" s="5" t="s">
        <v>46</v>
      </c>
      <c r="B13" s="30"/>
      <c r="C13" s="30"/>
      <c r="D13" s="30"/>
      <c r="E13" s="30"/>
      <c r="F13" s="30"/>
      <c r="G13" s="30"/>
      <c r="H13" s="30"/>
      <c r="I13" s="30"/>
    </row>
    <row r="14" spans="1:9" ht="15" customHeight="1" x14ac:dyDescent="0.25">
      <c r="A14" s="5" t="s">
        <v>48</v>
      </c>
      <c r="B14" s="30"/>
      <c r="C14" s="30"/>
      <c r="D14" s="30"/>
      <c r="E14" s="30"/>
      <c r="F14" s="30"/>
      <c r="G14" s="30"/>
      <c r="H14" s="30"/>
      <c r="I14" s="30"/>
    </row>
    <row r="15" spans="1:9" x14ac:dyDescent="0.25">
      <c r="A15" s="5" t="s">
        <v>51</v>
      </c>
      <c r="B15" s="30"/>
      <c r="C15" s="30"/>
      <c r="D15" s="30"/>
      <c r="E15" s="30"/>
      <c r="F15" s="30"/>
      <c r="G15" s="30"/>
      <c r="H15" s="30"/>
      <c r="I15" s="30"/>
    </row>
    <row r="16" spans="1:9" x14ac:dyDescent="0.25">
      <c r="A16" s="5" t="s">
        <v>53</v>
      </c>
      <c r="B16" s="30"/>
      <c r="C16" s="30"/>
      <c r="D16" s="30"/>
      <c r="E16" s="30"/>
      <c r="F16" s="30"/>
      <c r="G16" s="30"/>
      <c r="H16" s="30"/>
      <c r="I16" s="30"/>
    </row>
    <row r="17" spans="1:9" x14ac:dyDescent="0.25">
      <c r="A17" s="5" t="s">
        <v>57</v>
      </c>
      <c r="B17" s="30"/>
      <c r="C17" s="30"/>
      <c r="D17" s="30"/>
      <c r="E17" s="30"/>
      <c r="F17" s="30"/>
      <c r="G17" s="30"/>
      <c r="H17" s="30"/>
      <c r="I17" s="30"/>
    </row>
    <row r="18" spans="1:9" ht="15" customHeight="1" x14ac:dyDescent="0.25">
      <c r="A18" s="5" t="s">
        <v>59</v>
      </c>
      <c r="B18" s="30"/>
      <c r="C18" s="30"/>
      <c r="D18" s="30"/>
      <c r="E18" s="30"/>
      <c r="F18" s="30"/>
      <c r="G18" s="30"/>
      <c r="H18" s="30"/>
      <c r="I18" s="30"/>
    </row>
    <row r="19" spans="1:9" x14ac:dyDescent="0.25">
      <c r="A19" s="5" t="s">
        <v>61</v>
      </c>
      <c r="B19" s="30"/>
      <c r="C19" s="30"/>
      <c r="D19" s="30"/>
      <c r="E19" s="30"/>
      <c r="F19" s="30"/>
      <c r="G19" s="30"/>
      <c r="H19" s="30"/>
      <c r="I19" s="30"/>
    </row>
    <row r="20" spans="1:9" ht="23.25" x14ac:dyDescent="0.25">
      <c r="A20" s="5" t="s">
        <v>63</v>
      </c>
      <c r="B20" s="30"/>
      <c r="C20" s="30"/>
      <c r="D20" s="30"/>
      <c r="E20" s="30"/>
      <c r="F20" s="30"/>
      <c r="G20" s="30"/>
      <c r="H20" s="30"/>
      <c r="I20" s="30"/>
    </row>
    <row r="21" spans="1:9" x14ac:dyDescent="0.25">
      <c r="A21" s="5" t="s">
        <v>65</v>
      </c>
      <c r="B21" s="30"/>
      <c r="C21" s="30"/>
      <c r="D21" s="30"/>
      <c r="E21" s="30"/>
      <c r="F21" s="30"/>
      <c r="G21" s="30"/>
      <c r="H21" s="30"/>
      <c r="I21" s="30"/>
    </row>
    <row r="22" spans="1:9" ht="15" customHeight="1" x14ac:dyDescent="0.25">
      <c r="A22" s="5" t="s">
        <v>67</v>
      </c>
      <c r="B22" s="30"/>
      <c r="C22" s="30"/>
      <c r="D22" s="30"/>
      <c r="E22" s="30"/>
      <c r="F22" s="30"/>
      <c r="G22" s="30"/>
      <c r="H22" s="30"/>
      <c r="I22" s="30"/>
    </row>
    <row r="23" spans="1:9" ht="23.25" x14ac:dyDescent="0.25">
      <c r="A23" s="5" t="s">
        <v>70</v>
      </c>
      <c r="B23" s="30"/>
      <c r="C23" s="30"/>
      <c r="D23" s="30"/>
      <c r="E23" s="30"/>
      <c r="F23" s="30"/>
      <c r="G23" s="30"/>
      <c r="H23" s="30"/>
      <c r="I23" s="30"/>
    </row>
    <row r="24" spans="1:9" x14ac:dyDescent="0.25">
      <c r="A24" s="5" t="s">
        <v>72</v>
      </c>
      <c r="B24" s="30"/>
      <c r="C24" s="30"/>
      <c r="D24" s="30"/>
      <c r="E24" s="30"/>
      <c r="F24" s="30"/>
      <c r="G24" s="30"/>
      <c r="H24" s="30"/>
      <c r="I24" s="30"/>
    </row>
    <row r="25" spans="1:9" x14ac:dyDescent="0.25">
      <c r="A25" s="5" t="s">
        <v>74</v>
      </c>
      <c r="B25" s="30"/>
      <c r="C25" s="30"/>
      <c r="D25" s="30"/>
      <c r="E25" s="30"/>
      <c r="F25" s="30"/>
      <c r="G25" s="30"/>
      <c r="H25" s="30"/>
      <c r="I25" s="30"/>
    </row>
    <row r="26" spans="1:9" ht="23.25" x14ac:dyDescent="0.25">
      <c r="A26" s="5" t="s">
        <v>77</v>
      </c>
      <c r="B26" s="30"/>
      <c r="C26" s="30"/>
      <c r="D26" s="30"/>
      <c r="E26" s="30"/>
      <c r="F26" s="30"/>
      <c r="G26" s="30"/>
      <c r="H26" s="30"/>
      <c r="I26" s="30"/>
    </row>
    <row r="27" spans="1:9" ht="23.25" x14ac:dyDescent="0.25">
      <c r="A27" s="5" t="s">
        <v>79</v>
      </c>
      <c r="B27" s="30"/>
      <c r="C27" s="30"/>
      <c r="D27" s="30"/>
      <c r="E27" s="30"/>
      <c r="F27" s="30"/>
      <c r="G27" s="30"/>
      <c r="H27" s="30"/>
      <c r="I27" s="30"/>
    </row>
    <row r="28" spans="1:9" ht="23.25" x14ac:dyDescent="0.25">
      <c r="A28" s="5" t="s">
        <v>81</v>
      </c>
      <c r="B28" s="30"/>
      <c r="C28" s="30"/>
      <c r="D28" s="30"/>
      <c r="E28" s="30"/>
      <c r="F28" s="30"/>
      <c r="G28" s="30"/>
      <c r="H28" s="30"/>
      <c r="I28" s="30"/>
    </row>
    <row r="29" spans="1:9" ht="34.5" x14ac:dyDescent="0.25">
      <c r="A29" s="5" t="s">
        <v>83</v>
      </c>
      <c r="B29" s="30"/>
      <c r="C29" s="30"/>
      <c r="D29" s="30"/>
      <c r="E29" s="30"/>
      <c r="F29" s="30"/>
      <c r="G29" s="30"/>
      <c r="H29" s="30"/>
      <c r="I29" s="30"/>
    </row>
    <row r="30" spans="1:9" x14ac:dyDescent="0.25">
      <c r="A30" s="5" t="s">
        <v>85</v>
      </c>
      <c r="B30" s="30"/>
      <c r="C30" s="30"/>
      <c r="D30" s="30"/>
      <c r="E30" s="30"/>
      <c r="F30" s="30"/>
      <c r="G30" s="30"/>
      <c r="H30" s="30"/>
      <c r="I30" s="30"/>
    </row>
    <row r="31" spans="1:9" ht="34.5" x14ac:dyDescent="0.25">
      <c r="A31" s="5" t="s">
        <v>88</v>
      </c>
      <c r="B31" s="30"/>
      <c r="C31" s="30"/>
      <c r="D31" s="30"/>
      <c r="E31" s="30"/>
      <c r="F31" s="30"/>
      <c r="G31" s="30"/>
      <c r="H31" s="30"/>
      <c r="I31" s="30"/>
    </row>
    <row r="32" spans="1:9" ht="34.5" x14ac:dyDescent="0.25">
      <c r="A32" s="5" t="s">
        <v>91</v>
      </c>
      <c r="B32" s="30"/>
      <c r="C32" s="30"/>
      <c r="D32" s="30"/>
      <c r="E32" s="30"/>
      <c r="F32" s="30"/>
      <c r="G32" s="30"/>
      <c r="H32" s="30"/>
      <c r="I32" s="30"/>
    </row>
    <row r="33" spans="1:9" ht="57" x14ac:dyDescent="0.25">
      <c r="A33" s="5" t="s">
        <v>93</v>
      </c>
      <c r="B33" s="30"/>
      <c r="C33" s="30"/>
      <c r="D33" s="30"/>
      <c r="E33" s="30"/>
      <c r="F33" s="30"/>
      <c r="G33" s="30"/>
      <c r="H33" s="30"/>
      <c r="I33" s="30"/>
    </row>
    <row r="34" spans="1:9" ht="23.25" x14ac:dyDescent="0.25">
      <c r="A34" s="5" t="s">
        <v>95</v>
      </c>
      <c r="B34" s="30"/>
      <c r="C34" s="30"/>
      <c r="D34" s="30"/>
      <c r="E34" s="30"/>
      <c r="F34" s="30"/>
      <c r="G34" s="30"/>
      <c r="H34" s="30"/>
      <c r="I34" s="30"/>
    </row>
    <row r="35" spans="1:9" x14ac:dyDescent="0.25">
      <c r="A35" s="5" t="s">
        <v>97</v>
      </c>
      <c r="B35" s="30"/>
      <c r="C35" s="30"/>
      <c r="D35" s="30"/>
      <c r="E35" s="30"/>
      <c r="F35" s="30"/>
      <c r="G35" s="30"/>
      <c r="H35" s="30"/>
      <c r="I35" s="30"/>
    </row>
    <row r="36" spans="1:9" ht="23.25" x14ac:dyDescent="0.25">
      <c r="A36" s="5" t="s">
        <v>100</v>
      </c>
      <c r="B36" s="30"/>
      <c r="C36" s="30"/>
      <c r="D36" s="30"/>
      <c r="E36" s="30"/>
      <c r="F36" s="30"/>
      <c r="G36" s="30"/>
      <c r="H36" s="30"/>
      <c r="I36" s="30"/>
    </row>
    <row r="37" spans="1:9" ht="23.25" x14ac:dyDescent="0.25">
      <c r="A37" s="5" t="s">
        <v>103</v>
      </c>
      <c r="B37" s="30"/>
      <c r="C37" s="30"/>
      <c r="D37" s="30"/>
      <c r="E37" s="30"/>
      <c r="F37" s="30"/>
      <c r="G37" s="30"/>
      <c r="H37" s="30"/>
      <c r="I37" s="30"/>
    </row>
    <row r="38" spans="1:9" ht="23.25" x14ac:dyDescent="0.25">
      <c r="A38" s="5" t="s">
        <v>105</v>
      </c>
      <c r="B38" s="30"/>
      <c r="C38" s="30"/>
      <c r="D38" s="30"/>
      <c r="E38" s="30"/>
      <c r="F38" s="30"/>
      <c r="G38" s="30"/>
      <c r="H38" s="30"/>
      <c r="I38" s="30"/>
    </row>
    <row r="39" spans="1:9" x14ac:dyDescent="0.25">
      <c r="A39" s="5" t="s">
        <v>107</v>
      </c>
      <c r="B39" s="30"/>
      <c r="C39" s="30"/>
      <c r="D39" s="30"/>
      <c r="E39" s="30"/>
      <c r="F39" s="30"/>
      <c r="G39" s="30"/>
      <c r="H39" s="30"/>
      <c r="I39" s="30"/>
    </row>
    <row r="40" spans="1:9" x14ac:dyDescent="0.25">
      <c r="A40" s="5" t="s">
        <v>109</v>
      </c>
      <c r="B40" s="30"/>
      <c r="C40" s="30"/>
      <c r="D40" s="30"/>
      <c r="E40" s="30"/>
      <c r="F40" s="30"/>
      <c r="G40" s="30"/>
      <c r="H40" s="30"/>
      <c r="I40" s="30"/>
    </row>
    <row r="41" spans="1:9" ht="23.25" x14ac:dyDescent="0.25">
      <c r="A41" s="5" t="s">
        <v>111</v>
      </c>
      <c r="B41" s="30"/>
      <c r="C41" s="30"/>
      <c r="D41" s="30"/>
      <c r="E41" s="30"/>
      <c r="F41" s="30"/>
      <c r="G41" s="30"/>
      <c r="H41" s="30"/>
      <c r="I41" s="30"/>
    </row>
    <row r="42" spans="1:9" ht="23.25" x14ac:dyDescent="0.25">
      <c r="A42" s="5" t="s">
        <v>113</v>
      </c>
      <c r="B42" s="30"/>
      <c r="C42" s="30"/>
      <c r="D42" s="30"/>
      <c r="E42" s="30"/>
      <c r="F42" s="30"/>
      <c r="G42" s="30"/>
      <c r="H42" s="30"/>
      <c r="I42" s="30"/>
    </row>
    <row r="43" spans="1:9" x14ac:dyDescent="0.25">
      <c r="A43" s="5" t="s">
        <v>115</v>
      </c>
      <c r="B43" s="30"/>
      <c r="C43" s="30"/>
      <c r="D43" s="30"/>
      <c r="E43" s="30"/>
      <c r="F43" s="30"/>
      <c r="G43" s="30"/>
      <c r="H43" s="30"/>
      <c r="I43" s="30"/>
    </row>
    <row r="44" spans="1:9" x14ac:dyDescent="0.25">
      <c r="A44" s="5" t="s">
        <v>117</v>
      </c>
      <c r="B44" s="30"/>
      <c r="C44" s="30"/>
      <c r="D44" s="30"/>
      <c r="E44" s="30"/>
      <c r="F44" s="30"/>
      <c r="G44" s="30"/>
      <c r="H44" s="30"/>
      <c r="I44" s="30"/>
    </row>
    <row r="45" spans="1:9" ht="23.25" x14ac:dyDescent="0.25">
      <c r="A45" s="5" t="s">
        <v>119</v>
      </c>
      <c r="B45" s="30"/>
      <c r="C45" s="30"/>
      <c r="D45" s="30"/>
      <c r="E45" s="30"/>
      <c r="F45" s="30"/>
      <c r="G45" s="30"/>
      <c r="H45" s="30"/>
      <c r="I45" s="30"/>
    </row>
    <row r="46" spans="1:9" x14ac:dyDescent="0.25">
      <c r="A46" s="5" t="s">
        <v>121</v>
      </c>
      <c r="B46" s="30"/>
      <c r="C46" s="30"/>
      <c r="D46" s="30"/>
      <c r="E46" s="30"/>
      <c r="F46" s="30"/>
      <c r="G46" s="30"/>
      <c r="H46" s="30"/>
      <c r="I46" s="30"/>
    </row>
    <row r="47" spans="1:9" ht="34.5" x14ac:dyDescent="0.25">
      <c r="A47" s="5" t="s">
        <v>123</v>
      </c>
      <c r="B47" s="30"/>
      <c r="C47" s="30"/>
      <c r="D47" s="30"/>
      <c r="E47" s="30"/>
      <c r="F47" s="30"/>
      <c r="G47" s="30"/>
      <c r="H47" s="30"/>
      <c r="I47" s="30"/>
    </row>
    <row r="48" spans="1:9" x14ac:dyDescent="0.25">
      <c r="A48" s="5" t="s">
        <v>125</v>
      </c>
      <c r="B48" s="30"/>
      <c r="C48" s="30"/>
      <c r="D48" s="30"/>
      <c r="E48" s="30"/>
      <c r="F48" s="30"/>
      <c r="G48" s="30"/>
      <c r="H48" s="30"/>
      <c r="I48" s="30"/>
    </row>
    <row r="49" spans="1:9" x14ac:dyDescent="0.25">
      <c r="A49" s="5" t="s">
        <v>129</v>
      </c>
      <c r="B49" s="30"/>
      <c r="C49" s="30"/>
      <c r="D49" s="30"/>
      <c r="E49" s="30"/>
      <c r="F49" s="30"/>
      <c r="G49" s="30"/>
      <c r="H49" s="30"/>
      <c r="I49" s="30"/>
    </row>
    <row r="50" spans="1:9" ht="23.25" x14ac:dyDescent="0.25">
      <c r="A50" s="5" t="s">
        <v>131</v>
      </c>
      <c r="B50" s="30"/>
      <c r="C50" s="30"/>
      <c r="D50" s="30"/>
      <c r="E50" s="30"/>
      <c r="F50" s="30"/>
      <c r="G50" s="30"/>
      <c r="H50" s="30"/>
      <c r="I50" s="30"/>
    </row>
    <row r="51" spans="1:9" x14ac:dyDescent="0.25">
      <c r="A51" s="5" t="s">
        <v>133</v>
      </c>
      <c r="B51" s="30"/>
      <c r="C51" s="30"/>
      <c r="D51" s="30"/>
      <c r="E51" s="30"/>
      <c r="F51" s="30"/>
      <c r="G51" s="30"/>
      <c r="H51" s="30"/>
      <c r="I51" s="30"/>
    </row>
    <row r="52" spans="1:9" x14ac:dyDescent="0.25">
      <c r="A52" s="5" t="s">
        <v>135</v>
      </c>
      <c r="B52" s="30"/>
      <c r="C52" s="30"/>
      <c r="D52" s="30"/>
      <c r="E52" s="30"/>
      <c r="F52" s="30"/>
      <c r="G52" s="30"/>
      <c r="H52" s="30"/>
      <c r="I52" s="30"/>
    </row>
    <row r="53" spans="1:9" x14ac:dyDescent="0.25">
      <c r="A53" s="5" t="s">
        <v>137</v>
      </c>
      <c r="B53" s="30"/>
      <c r="C53" s="30"/>
      <c r="D53" s="30"/>
      <c r="E53" s="30"/>
      <c r="F53" s="30"/>
      <c r="G53" s="30"/>
      <c r="H53" s="30"/>
      <c r="I53" s="30"/>
    </row>
    <row r="54" spans="1:9" ht="23.25" x14ac:dyDescent="0.25">
      <c r="A54" s="5" t="s">
        <v>139</v>
      </c>
      <c r="B54" s="30"/>
      <c r="C54" s="30"/>
      <c r="D54" s="30"/>
      <c r="E54" s="30"/>
      <c r="F54" s="30"/>
      <c r="G54" s="30"/>
      <c r="H54" s="30"/>
      <c r="I54" s="30"/>
    </row>
    <row r="55" spans="1:9" x14ac:dyDescent="0.25">
      <c r="A55" s="5" t="s">
        <v>141</v>
      </c>
      <c r="B55" s="30"/>
      <c r="C55" s="30"/>
      <c r="D55" s="30"/>
      <c r="E55" s="30"/>
      <c r="F55" s="30"/>
      <c r="G55" s="30"/>
      <c r="H55" s="30"/>
      <c r="I55" s="30"/>
    </row>
    <row r="56" spans="1:9" x14ac:dyDescent="0.25">
      <c r="A56" s="5" t="s">
        <v>143</v>
      </c>
      <c r="B56" s="30"/>
      <c r="C56" s="30"/>
      <c r="D56" s="30"/>
      <c r="E56" s="30"/>
      <c r="F56" s="30"/>
      <c r="G56" s="30"/>
      <c r="H56" s="30"/>
      <c r="I56" s="30"/>
    </row>
    <row r="57" spans="1:9" x14ac:dyDescent="0.25">
      <c r="A57" s="5" t="s">
        <v>145</v>
      </c>
      <c r="B57" s="30"/>
      <c r="C57" s="30"/>
      <c r="D57" s="30"/>
      <c r="E57" s="30"/>
      <c r="F57" s="30"/>
      <c r="G57" s="30"/>
      <c r="H57" s="30"/>
      <c r="I57" s="30"/>
    </row>
    <row r="58" spans="1:9" ht="23.25" x14ac:dyDescent="0.25">
      <c r="A58" s="5" t="s">
        <v>148</v>
      </c>
      <c r="B58" s="30"/>
      <c r="C58" s="30"/>
      <c r="D58" s="30"/>
      <c r="E58" s="30"/>
      <c r="F58" s="30"/>
      <c r="G58" s="30"/>
      <c r="H58" s="30"/>
      <c r="I58" s="30"/>
    </row>
    <row r="59" spans="1:9" ht="23.25" x14ac:dyDescent="0.25">
      <c r="A59" s="5" t="s">
        <v>150</v>
      </c>
      <c r="B59" s="30"/>
      <c r="C59" s="30"/>
      <c r="D59" s="30"/>
      <c r="E59" s="30"/>
      <c r="F59" s="30"/>
      <c r="G59" s="30"/>
      <c r="H59" s="30"/>
      <c r="I59" s="30"/>
    </row>
    <row r="60" spans="1:9" ht="23.25" x14ac:dyDescent="0.25">
      <c r="A60" s="5" t="s">
        <v>152</v>
      </c>
      <c r="B60" s="30"/>
      <c r="C60" s="30"/>
      <c r="D60" s="30"/>
      <c r="E60" s="30"/>
      <c r="F60" s="30"/>
      <c r="G60" s="30"/>
      <c r="H60" s="30"/>
      <c r="I60" s="30"/>
    </row>
    <row r="61" spans="1:9" x14ac:dyDescent="0.25">
      <c r="A61" s="5" t="s">
        <v>154</v>
      </c>
      <c r="B61" s="30"/>
      <c r="C61" s="30"/>
      <c r="D61" s="30"/>
      <c r="E61" s="30"/>
      <c r="F61" s="30"/>
      <c r="G61" s="30"/>
      <c r="H61" s="30"/>
      <c r="I61" s="30"/>
    </row>
    <row r="62" spans="1:9" x14ac:dyDescent="0.25">
      <c r="A62" s="5" t="s">
        <v>157</v>
      </c>
      <c r="B62" s="30"/>
      <c r="C62" s="30"/>
      <c r="D62" s="30"/>
      <c r="E62" s="30"/>
      <c r="F62" s="30"/>
      <c r="G62" s="30"/>
      <c r="H62" s="30"/>
      <c r="I62" s="30"/>
    </row>
    <row r="63" spans="1:9" x14ac:dyDescent="0.25">
      <c r="A63" s="5" t="s">
        <v>159</v>
      </c>
      <c r="B63" s="30"/>
      <c r="C63" s="30"/>
      <c r="D63" s="30"/>
      <c r="E63" s="30"/>
      <c r="F63" s="30"/>
      <c r="G63" s="30"/>
      <c r="H63" s="30"/>
      <c r="I63" s="30"/>
    </row>
    <row r="64" spans="1:9" x14ac:dyDescent="0.25">
      <c r="A64" s="5" t="s">
        <v>161</v>
      </c>
      <c r="B64" s="30"/>
      <c r="C64" s="30"/>
      <c r="D64" s="30"/>
      <c r="E64" s="30"/>
      <c r="F64" s="30"/>
      <c r="G64" s="30"/>
      <c r="H64" s="30"/>
      <c r="I64" s="30"/>
    </row>
    <row r="65" spans="1:9" ht="23.25" x14ac:dyDescent="0.25">
      <c r="A65" s="5" t="s">
        <v>163</v>
      </c>
      <c r="B65" s="30"/>
      <c r="C65" s="30"/>
      <c r="D65" s="30"/>
      <c r="E65" s="30"/>
      <c r="F65" s="30"/>
      <c r="G65" s="30"/>
      <c r="H65" s="30"/>
      <c r="I65" s="30"/>
    </row>
    <row r="66" spans="1:9" ht="23.25" x14ac:dyDescent="0.25">
      <c r="A66" s="5" t="s">
        <v>165</v>
      </c>
      <c r="B66" s="30"/>
      <c r="C66" s="30"/>
      <c r="D66" s="30"/>
      <c r="E66" s="30"/>
      <c r="F66" s="30"/>
      <c r="G66" s="30"/>
      <c r="H66" s="30"/>
      <c r="I66" s="30"/>
    </row>
    <row r="67" spans="1:9" x14ac:dyDescent="0.25">
      <c r="A67" s="5" t="s">
        <v>167</v>
      </c>
      <c r="B67" s="30"/>
      <c r="C67" s="30"/>
      <c r="D67" s="30"/>
      <c r="E67" s="30"/>
      <c r="F67" s="30"/>
      <c r="G67" s="30"/>
      <c r="H67" s="30"/>
      <c r="I67" s="30"/>
    </row>
    <row r="68" spans="1:9" x14ac:dyDescent="0.25">
      <c r="A68" s="5" t="s">
        <v>170</v>
      </c>
      <c r="B68" s="30"/>
      <c r="C68" s="30"/>
      <c r="D68" s="30"/>
      <c r="E68" s="30"/>
      <c r="F68" s="30"/>
      <c r="G68" s="30"/>
      <c r="H68" s="30"/>
      <c r="I68" s="30"/>
    </row>
    <row r="69" spans="1:9" ht="315" x14ac:dyDescent="0.25">
      <c r="A69" s="53" t="s">
        <v>176</v>
      </c>
      <c r="B69" s="51" t="s">
        <v>223</v>
      </c>
      <c r="C69" s="51" t="s">
        <v>224</v>
      </c>
      <c r="D69" s="51" t="s">
        <v>225</v>
      </c>
      <c r="E69" s="52" t="s">
        <v>226</v>
      </c>
      <c r="F69" s="52" t="s">
        <v>227</v>
      </c>
      <c r="G69" s="52" t="s">
        <v>228</v>
      </c>
      <c r="H69" s="52" t="s">
        <v>229</v>
      </c>
      <c r="I69" s="52" t="s">
        <v>230</v>
      </c>
    </row>
    <row r="70" spans="1:9" x14ac:dyDescent="0.25">
      <c r="A70" s="5" t="s">
        <v>181</v>
      </c>
      <c r="B70" s="30"/>
      <c r="C70" s="30"/>
      <c r="D70" s="30"/>
      <c r="E70" s="30"/>
      <c r="F70" s="30"/>
      <c r="G70" s="30"/>
      <c r="H70" s="30"/>
      <c r="I70" s="30"/>
    </row>
    <row r="71" spans="1:9" x14ac:dyDescent="0.25">
      <c r="A71" s="5" t="s">
        <v>188</v>
      </c>
      <c r="B71" s="30"/>
      <c r="C71" s="30"/>
      <c r="D71" s="30"/>
      <c r="E71" s="30"/>
      <c r="F71" s="30"/>
      <c r="G71" s="30"/>
      <c r="H71" s="30"/>
      <c r="I71" s="30"/>
    </row>
    <row r="72" spans="1:9" x14ac:dyDescent="0.25">
      <c r="A72" s="5" t="s">
        <v>190</v>
      </c>
      <c r="B72" s="30"/>
      <c r="C72" s="30"/>
      <c r="D72" s="30"/>
      <c r="E72" s="30"/>
      <c r="F72" s="30"/>
      <c r="G72" s="30"/>
      <c r="H72" s="30"/>
      <c r="I72" s="30"/>
    </row>
    <row r="73" spans="1:9" ht="23.25" x14ac:dyDescent="0.25">
      <c r="A73" s="5" t="s">
        <v>192</v>
      </c>
      <c r="B73" s="30"/>
      <c r="C73" s="30"/>
      <c r="D73" s="30"/>
      <c r="E73" s="30"/>
      <c r="F73" s="30"/>
      <c r="G73" s="30"/>
      <c r="H73" s="30"/>
      <c r="I73" s="30"/>
    </row>
    <row r="74" spans="1:9" x14ac:dyDescent="0.25">
      <c r="A74" s="5" t="s">
        <v>194</v>
      </c>
      <c r="B74" s="30"/>
      <c r="C74" s="30"/>
      <c r="D74" s="30"/>
      <c r="E74" s="30"/>
      <c r="F74" s="30"/>
      <c r="G74" s="30"/>
      <c r="H74" s="30"/>
      <c r="I74" s="30"/>
    </row>
    <row r="75" spans="1:9" x14ac:dyDescent="0.25">
      <c r="A75" s="5" t="s">
        <v>196</v>
      </c>
      <c r="B75" s="30"/>
      <c r="C75" s="30"/>
      <c r="D75" s="30"/>
      <c r="E75" s="30"/>
      <c r="F75" s="30"/>
      <c r="G75" s="30"/>
      <c r="H75" s="30"/>
      <c r="I75" s="30"/>
    </row>
    <row r="76" spans="1:9" x14ac:dyDescent="0.25">
      <c r="A76" s="5" t="s">
        <v>198</v>
      </c>
      <c r="B76" s="30"/>
      <c r="C76" s="30"/>
      <c r="D76" s="30"/>
      <c r="E76" s="30"/>
      <c r="F76" s="30"/>
      <c r="G76" s="30"/>
      <c r="H76" s="30"/>
      <c r="I76" s="30"/>
    </row>
    <row r="77" spans="1:9" x14ac:dyDescent="0.25">
      <c r="A77" s="5" t="s">
        <v>200</v>
      </c>
      <c r="B77" s="30"/>
      <c r="C77" s="30"/>
      <c r="D77" s="30"/>
      <c r="E77" s="30"/>
      <c r="F77" s="30"/>
      <c r="G77" s="30"/>
      <c r="H77" s="30"/>
      <c r="I77" s="30"/>
    </row>
    <row r="78" spans="1:9" x14ac:dyDescent="0.25">
      <c r="A78" s="5" t="s">
        <v>202</v>
      </c>
      <c r="B78" s="30"/>
      <c r="C78" s="30"/>
      <c r="D78" s="30"/>
      <c r="E78" s="30"/>
      <c r="F78" s="30"/>
      <c r="G78" s="30"/>
      <c r="H78" s="30"/>
      <c r="I78" s="30"/>
    </row>
    <row r="86" spans="2:2" ht="195" customHeight="1" x14ac:dyDescent="0.25">
      <c r="B86" s="35"/>
    </row>
    <row r="87" spans="2:2" ht="60" customHeight="1" x14ac:dyDescent="0.25">
      <c r="B87" s="35"/>
    </row>
  </sheetData>
  <autoFilter ref="A4:I78"/>
  <mergeCells count="2">
    <mergeCell ref="F2:I2"/>
    <mergeCell ref="B2:E2"/>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tabSelected="1" zoomScale="80" zoomScaleNormal="80" workbookViewId="0">
      <selection activeCell="F5" sqref="F5"/>
    </sheetView>
  </sheetViews>
  <sheetFormatPr baseColWidth="10" defaultColWidth="11.42578125" defaultRowHeight="15" x14ac:dyDescent="0.25"/>
  <cols>
    <col min="1" max="1" width="8.28515625" customWidth="1"/>
    <col min="2" max="2" width="27.140625" customWidth="1"/>
    <col min="3" max="3" width="23.28515625" customWidth="1"/>
    <col min="4" max="4" width="28.42578125" customWidth="1"/>
    <col min="5" max="5" width="54" customWidth="1"/>
    <col min="6"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2.28515625" customWidth="1"/>
    <col min="26" max="26" width="21.85546875" customWidth="1"/>
    <col min="27" max="27" width="37.285156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5.85546875"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57" max="57" width="23.5703125" customWidth="1"/>
    <col min="58" max="60" width="0" hidden="1" customWidth="1"/>
    <col min="61" max="61" width="54.140625" hidden="1" customWidth="1"/>
    <col min="16338" max="16384" width="25.42578125" customWidth="1"/>
  </cols>
  <sheetData>
    <row r="1" spans="1:61" s="7" customFormat="1" ht="16.5" customHeight="1" x14ac:dyDescent="0.25">
      <c r="A1" s="88"/>
      <c r="B1" s="89"/>
      <c r="C1" s="90" t="s">
        <v>231</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1" t="s">
        <v>232</v>
      </c>
      <c r="BC1" s="91"/>
    </row>
    <row r="2" spans="1:61" s="7" customFormat="1" ht="16.5" customHeight="1" x14ac:dyDescent="0.25">
      <c r="A2" s="88"/>
      <c r="B2" s="89"/>
      <c r="C2" s="90" t="s">
        <v>233</v>
      </c>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1" t="s">
        <v>234</v>
      </c>
      <c r="BC2" s="91"/>
    </row>
    <row r="3" spans="1:61" s="7" customFormat="1" ht="16.5" customHeight="1" x14ac:dyDescent="0.25">
      <c r="A3" s="88"/>
      <c r="B3" s="89"/>
      <c r="C3" s="90" t="s">
        <v>235</v>
      </c>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1" t="s">
        <v>236</v>
      </c>
      <c r="BC3" s="91"/>
    </row>
    <row r="4" spans="1:61" s="7" customFormat="1" ht="16.5" customHeight="1" x14ac:dyDescent="0.25">
      <c r="A4" s="88"/>
      <c r="B4" s="89"/>
      <c r="C4" s="90" t="s">
        <v>237</v>
      </c>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1" t="s">
        <v>238</v>
      </c>
      <c r="BC4" s="91"/>
    </row>
    <row r="5" spans="1:61" s="8" customFormat="1" ht="39.75" customHeight="1" x14ac:dyDescent="0.25">
      <c r="A5" s="80" t="s">
        <v>239</v>
      </c>
      <c r="B5" s="80"/>
      <c r="C5" s="94" t="s">
        <v>240</v>
      </c>
      <c r="D5" s="95"/>
      <c r="E5" s="42" t="s">
        <v>241</v>
      </c>
      <c r="F5" s="43" t="s">
        <v>176</v>
      </c>
      <c r="G5" s="42" t="s">
        <v>0</v>
      </c>
      <c r="H5" s="44" t="s">
        <v>242</v>
      </c>
      <c r="I5" s="138" t="s">
        <v>243</v>
      </c>
      <c r="J5" s="139"/>
      <c r="K5" s="139"/>
      <c r="L5" s="139"/>
      <c r="M5" s="139"/>
      <c r="N5" s="139"/>
      <c r="O5" s="140"/>
      <c r="P5" s="135">
        <v>45049</v>
      </c>
      <c r="Q5" s="136"/>
      <c r="R5" s="136"/>
      <c r="S5" s="136"/>
      <c r="T5" s="137"/>
      <c r="AS5" s="81"/>
      <c r="BB5" s="82"/>
      <c r="BC5" s="82"/>
    </row>
    <row r="6" spans="1:61" s="8" customFormat="1" ht="33.75" customHeight="1" x14ac:dyDescent="0.25">
      <c r="A6" s="83" t="s">
        <v>244</v>
      </c>
      <c r="B6" s="84"/>
      <c r="C6" s="85" t="s">
        <v>245</v>
      </c>
      <c r="D6" s="86"/>
      <c r="E6" s="86"/>
      <c r="F6" s="86"/>
      <c r="G6" s="86"/>
      <c r="H6" s="87"/>
      <c r="I6" s="138" t="s">
        <v>246</v>
      </c>
      <c r="J6" s="139"/>
      <c r="K6" s="139"/>
      <c r="L6" s="139"/>
      <c r="M6" s="139"/>
      <c r="N6" s="139"/>
      <c r="O6" s="140"/>
      <c r="P6" s="141" t="s">
        <v>247</v>
      </c>
      <c r="Q6" s="142"/>
      <c r="R6" s="142"/>
      <c r="S6" s="142"/>
      <c r="T6" s="143"/>
      <c r="W6" s="9" t="s">
        <v>248</v>
      </c>
      <c r="X6" s="92"/>
      <c r="Y6" s="92"/>
      <c r="Z6" s="92"/>
      <c r="AA6" s="92"/>
      <c r="AB6" s="92"/>
      <c r="AC6" s="92"/>
      <c r="AD6" s="92"/>
      <c r="AE6" s="92"/>
      <c r="AF6" s="92"/>
      <c r="AG6" s="92"/>
      <c r="AH6" s="92"/>
      <c r="AI6" s="92"/>
      <c r="AJ6" s="10"/>
      <c r="AK6" s="10"/>
      <c r="AL6" s="10"/>
      <c r="AM6" s="10"/>
      <c r="AN6" s="11"/>
      <c r="AO6" s="12"/>
      <c r="AP6" s="12"/>
      <c r="AQ6" s="12"/>
      <c r="AS6" s="81"/>
      <c r="BB6" s="93"/>
      <c r="BC6" s="93"/>
    </row>
    <row r="7" spans="1:61" s="8" customFormat="1" ht="33.75" customHeight="1" x14ac:dyDescent="0.25">
      <c r="A7" s="96" t="s">
        <v>249</v>
      </c>
      <c r="B7" s="97"/>
      <c r="C7" s="97"/>
      <c r="D7" s="97"/>
      <c r="E7" s="97"/>
      <c r="F7" s="97"/>
      <c r="G7" s="97"/>
      <c r="H7" s="97"/>
      <c r="I7" s="97"/>
      <c r="J7" s="97"/>
      <c r="K7" s="97"/>
      <c r="L7" s="97"/>
      <c r="M7" s="97"/>
      <c r="N7" s="97"/>
      <c r="O7" s="97"/>
      <c r="P7" s="97"/>
      <c r="Q7" s="97"/>
      <c r="R7" s="97"/>
      <c r="S7" s="97"/>
      <c r="T7" s="97"/>
      <c r="U7" s="97"/>
      <c r="V7" s="98"/>
      <c r="W7" s="99" t="s">
        <v>250</v>
      </c>
      <c r="X7" s="100"/>
      <c r="Y7" s="100"/>
      <c r="Z7" s="100"/>
      <c r="AA7" s="100"/>
      <c r="AB7" s="100"/>
      <c r="AC7" s="100"/>
      <c r="AD7" s="100"/>
      <c r="AE7" s="100"/>
      <c r="AF7" s="100"/>
      <c r="AG7" s="100"/>
      <c r="AH7" s="100"/>
      <c r="AI7" s="100"/>
      <c r="AJ7" s="100"/>
      <c r="AK7" s="100"/>
      <c r="AL7" s="100"/>
      <c r="AM7" s="100"/>
      <c r="AN7" s="100"/>
      <c r="AO7" s="100"/>
      <c r="AP7" s="100"/>
      <c r="AQ7" s="100"/>
      <c r="AR7" s="100"/>
      <c r="AS7" s="101"/>
      <c r="AT7" s="80" t="s">
        <v>251</v>
      </c>
      <c r="AU7" s="80"/>
      <c r="AV7" s="80"/>
      <c r="AW7" s="80"/>
      <c r="AX7" s="80"/>
      <c r="AY7" s="80"/>
      <c r="AZ7" s="80"/>
      <c r="BA7" s="80"/>
      <c r="BB7" s="80"/>
      <c r="BC7" s="80"/>
    </row>
    <row r="8" spans="1:61" s="8" customFormat="1" ht="33" customHeight="1" x14ac:dyDescent="0.25">
      <c r="A8" s="80" t="s">
        <v>252</v>
      </c>
      <c r="B8" s="80"/>
      <c r="C8" s="80"/>
      <c r="D8" s="80"/>
      <c r="E8" s="80"/>
      <c r="F8" s="80"/>
      <c r="G8" s="80"/>
      <c r="H8" s="80"/>
      <c r="I8" s="80"/>
      <c r="J8" s="80" t="s">
        <v>253</v>
      </c>
      <c r="K8" s="80"/>
      <c r="L8" s="80"/>
      <c r="M8" s="80"/>
      <c r="N8" s="80"/>
      <c r="O8" s="80"/>
      <c r="P8" s="80"/>
      <c r="Q8" s="80"/>
      <c r="R8" s="80"/>
      <c r="S8" s="80"/>
      <c r="T8" s="80"/>
      <c r="U8" s="80"/>
      <c r="V8" s="80"/>
      <c r="W8" s="102" t="s">
        <v>254</v>
      </c>
      <c r="X8" s="102"/>
      <c r="Y8" s="102"/>
      <c r="Z8" s="102"/>
      <c r="AA8" s="102"/>
      <c r="AB8" s="103" t="s">
        <v>255</v>
      </c>
      <c r="AC8" s="103"/>
      <c r="AD8" s="103"/>
      <c r="AE8" s="103"/>
      <c r="AF8" s="103"/>
      <c r="AG8" s="103"/>
      <c r="AH8" s="103"/>
      <c r="AI8" s="103"/>
      <c r="AJ8" s="103"/>
      <c r="AK8" s="103"/>
      <c r="AL8" s="103"/>
      <c r="AM8" s="103"/>
      <c r="AN8" s="103"/>
      <c r="AO8" s="103"/>
      <c r="AP8" s="103"/>
      <c r="AQ8" s="103"/>
      <c r="AR8" s="103"/>
      <c r="AS8" s="103"/>
      <c r="AT8" s="80"/>
      <c r="AU8" s="80"/>
      <c r="AV8" s="80"/>
      <c r="AW8" s="80"/>
      <c r="AX8" s="80"/>
      <c r="AY8" s="80"/>
      <c r="AZ8" s="80"/>
      <c r="BA8" s="80"/>
      <c r="BB8" s="80"/>
      <c r="BC8" s="80"/>
    </row>
    <row r="9" spans="1:61" s="13" customFormat="1" ht="33" customHeight="1" x14ac:dyDescent="0.25">
      <c r="A9" s="80"/>
      <c r="B9" s="80"/>
      <c r="C9" s="80"/>
      <c r="D9" s="80"/>
      <c r="E9" s="80"/>
      <c r="F9" s="80"/>
      <c r="G9" s="80"/>
      <c r="H9" s="80"/>
      <c r="I9" s="80"/>
      <c r="J9" s="104" t="s">
        <v>256</v>
      </c>
      <c r="K9" s="104" t="s">
        <v>257</v>
      </c>
      <c r="L9" s="104" t="s">
        <v>258</v>
      </c>
      <c r="M9" s="104" t="s">
        <v>259</v>
      </c>
      <c r="N9" s="104" t="s">
        <v>260</v>
      </c>
      <c r="O9" s="104" t="s">
        <v>261</v>
      </c>
      <c r="P9" s="104" t="s">
        <v>262</v>
      </c>
      <c r="Q9" s="104" t="s">
        <v>263</v>
      </c>
      <c r="R9" s="104" t="s">
        <v>264</v>
      </c>
      <c r="S9" s="104" t="s">
        <v>265</v>
      </c>
      <c r="T9" s="104" t="s">
        <v>266</v>
      </c>
      <c r="U9" s="104" t="s">
        <v>267</v>
      </c>
      <c r="V9" s="104" t="s">
        <v>268</v>
      </c>
      <c r="W9" s="102"/>
      <c r="X9" s="102"/>
      <c r="Y9" s="102"/>
      <c r="Z9" s="102"/>
      <c r="AA9" s="102"/>
      <c r="AB9" s="105" t="s">
        <v>269</v>
      </c>
      <c r="AC9" s="105"/>
      <c r="AD9" s="105"/>
      <c r="AE9" s="105"/>
      <c r="AF9" s="105"/>
      <c r="AG9" s="105"/>
      <c r="AH9" s="105"/>
      <c r="AI9" s="105"/>
      <c r="AJ9" s="106" t="s">
        <v>270</v>
      </c>
      <c r="AK9" s="41"/>
      <c r="AL9" s="106" t="s">
        <v>271</v>
      </c>
      <c r="AM9" s="106" t="s">
        <v>272</v>
      </c>
      <c r="AN9" s="107" t="s">
        <v>273</v>
      </c>
      <c r="AO9" s="107" t="s">
        <v>274</v>
      </c>
      <c r="AP9" s="106" t="s">
        <v>275</v>
      </c>
      <c r="AQ9" s="107" t="s">
        <v>276</v>
      </c>
      <c r="AR9" s="107" t="s">
        <v>277</v>
      </c>
      <c r="AS9" s="107" t="s">
        <v>278</v>
      </c>
      <c r="AT9" s="80"/>
      <c r="AU9" s="80"/>
      <c r="AV9" s="80"/>
      <c r="AW9" s="80"/>
      <c r="AX9" s="80"/>
      <c r="AY9" s="80"/>
      <c r="AZ9" s="80"/>
      <c r="BA9" s="80"/>
      <c r="BB9" s="80"/>
      <c r="BC9" s="80"/>
      <c r="BI9" s="13" t="s">
        <v>279</v>
      </c>
    </row>
    <row r="10" spans="1:61" s="13" customFormat="1" ht="49.5" customHeight="1" x14ac:dyDescent="0.25">
      <c r="A10" s="105" t="s">
        <v>280</v>
      </c>
      <c r="B10" s="105" t="s">
        <v>281</v>
      </c>
      <c r="C10" s="105" t="s">
        <v>282</v>
      </c>
      <c r="D10" s="105" t="s">
        <v>283</v>
      </c>
      <c r="E10" s="105" t="s">
        <v>284</v>
      </c>
      <c r="F10" s="105" t="s">
        <v>285</v>
      </c>
      <c r="G10" s="105"/>
      <c r="H10" s="105"/>
      <c r="I10" s="105"/>
      <c r="J10" s="104"/>
      <c r="K10" s="104"/>
      <c r="L10" s="104"/>
      <c r="M10" s="104"/>
      <c r="N10" s="104"/>
      <c r="O10" s="104"/>
      <c r="P10" s="104"/>
      <c r="Q10" s="104"/>
      <c r="R10" s="104"/>
      <c r="S10" s="104"/>
      <c r="T10" s="104"/>
      <c r="U10" s="104"/>
      <c r="V10" s="104"/>
      <c r="W10" s="102"/>
      <c r="X10" s="102"/>
      <c r="Y10" s="102"/>
      <c r="Z10" s="102"/>
      <c r="AA10" s="102"/>
      <c r="AB10" s="106" t="s">
        <v>286</v>
      </c>
      <c r="AC10" s="106"/>
      <c r="AD10" s="106"/>
      <c r="AE10" s="106"/>
      <c r="AF10" s="106"/>
      <c r="AG10" s="106" t="s">
        <v>287</v>
      </c>
      <c r="AH10" s="106"/>
      <c r="AI10" s="106"/>
      <c r="AJ10" s="106"/>
      <c r="AK10" s="41"/>
      <c r="AL10" s="106"/>
      <c r="AM10" s="106"/>
      <c r="AN10" s="107"/>
      <c r="AO10" s="107"/>
      <c r="AP10" s="106"/>
      <c r="AQ10" s="107"/>
      <c r="AR10" s="107"/>
      <c r="AS10" s="107"/>
      <c r="AT10" s="111" t="s">
        <v>288</v>
      </c>
      <c r="AU10" s="111" t="s">
        <v>289</v>
      </c>
      <c r="AV10" s="111" t="s">
        <v>290</v>
      </c>
      <c r="AW10" s="111" t="s">
        <v>291</v>
      </c>
      <c r="AX10" s="113" t="s">
        <v>292</v>
      </c>
      <c r="AY10" s="113"/>
      <c r="AZ10" s="113"/>
      <c r="BA10" s="105" t="s">
        <v>293</v>
      </c>
      <c r="BB10" s="105" t="s">
        <v>294</v>
      </c>
      <c r="BC10" s="105" t="s">
        <v>295</v>
      </c>
      <c r="BI10" s="13" t="s">
        <v>296</v>
      </c>
    </row>
    <row r="11" spans="1:61" s="13" customFormat="1" ht="57.75" customHeight="1" thickBot="1" x14ac:dyDescent="0.3">
      <c r="A11" s="105"/>
      <c r="B11" s="105"/>
      <c r="C11" s="105"/>
      <c r="D11" s="105"/>
      <c r="E11" s="105"/>
      <c r="F11" s="14" t="s">
        <v>297</v>
      </c>
      <c r="G11" s="14" t="s">
        <v>298</v>
      </c>
      <c r="H11" s="14" t="s">
        <v>299</v>
      </c>
      <c r="I11" s="14" t="s">
        <v>300</v>
      </c>
      <c r="J11" s="104"/>
      <c r="K11" s="104"/>
      <c r="L11" s="104"/>
      <c r="M11" s="104"/>
      <c r="N11" s="104"/>
      <c r="O11" s="104"/>
      <c r="P11" s="104"/>
      <c r="Q11" s="104"/>
      <c r="R11" s="104"/>
      <c r="S11" s="104"/>
      <c r="T11" s="104"/>
      <c r="U11" s="104"/>
      <c r="V11" s="104"/>
      <c r="W11" s="15" t="s">
        <v>301</v>
      </c>
      <c r="X11" s="15" t="s">
        <v>302</v>
      </c>
      <c r="Y11" s="15" t="s">
        <v>303</v>
      </c>
      <c r="Z11" s="15" t="s">
        <v>304</v>
      </c>
      <c r="AA11" s="16" t="s">
        <v>305</v>
      </c>
      <c r="AB11" s="17" t="s">
        <v>306</v>
      </c>
      <c r="AC11" s="15" t="s">
        <v>307</v>
      </c>
      <c r="AD11" s="15" t="s">
        <v>308</v>
      </c>
      <c r="AE11" s="17" t="s">
        <v>309</v>
      </c>
      <c r="AF11" s="15" t="s">
        <v>310</v>
      </c>
      <c r="AG11" s="15" t="s">
        <v>311</v>
      </c>
      <c r="AH11" s="15" t="s">
        <v>312</v>
      </c>
      <c r="AI11" s="15" t="s">
        <v>313</v>
      </c>
      <c r="AJ11" s="41" t="s">
        <v>314</v>
      </c>
      <c r="AK11" s="41"/>
      <c r="AL11" s="41" t="s">
        <v>315</v>
      </c>
      <c r="AM11" s="41" t="s">
        <v>316</v>
      </c>
      <c r="AN11" s="107"/>
      <c r="AO11" s="107"/>
      <c r="AP11" s="106"/>
      <c r="AQ11" s="107"/>
      <c r="AR11" s="107"/>
      <c r="AS11" s="107"/>
      <c r="AT11" s="112"/>
      <c r="AU11" s="112"/>
      <c r="AV11" s="112"/>
      <c r="AW11" s="112"/>
      <c r="AX11" s="16" t="s">
        <v>317</v>
      </c>
      <c r="AY11" s="16" t="s">
        <v>318</v>
      </c>
      <c r="AZ11" s="16" t="s">
        <v>319</v>
      </c>
      <c r="BA11" s="105"/>
      <c r="BB11" s="105"/>
      <c r="BC11" s="105"/>
      <c r="BF11" s="35"/>
      <c r="BI11" s="13" t="s">
        <v>320</v>
      </c>
    </row>
    <row r="12" spans="1:61" s="21" customFormat="1" ht="84.75" customHeight="1" x14ac:dyDescent="0.25">
      <c r="A12" s="108" t="s">
        <v>321</v>
      </c>
      <c r="B12" s="108" t="s">
        <v>322</v>
      </c>
      <c r="C12" s="108" t="s">
        <v>323</v>
      </c>
      <c r="D12" s="108" t="s">
        <v>324</v>
      </c>
      <c r="E12" s="109" t="s">
        <v>325</v>
      </c>
      <c r="F12" s="108" t="s">
        <v>326</v>
      </c>
      <c r="G12" s="110" t="s">
        <v>327</v>
      </c>
      <c r="H12" s="110" t="s">
        <v>327</v>
      </c>
      <c r="I12" s="118" t="str">
        <f>+G12&amp;H12</f>
        <v>ProcesosProcesos</v>
      </c>
      <c r="J12" s="119">
        <v>50</v>
      </c>
      <c r="K12" s="122" t="str">
        <f>IF(J12&lt;=0,"",IF(J12&lt;=2,"Muy Baja",IF(J12&lt;=24,"Baja",IF(J12&lt;=500,"Media",IF(J12&lt;=5000,"Alta","Muy Alta")))))</f>
        <v>Media</v>
      </c>
      <c r="L12" s="123">
        <f>IF(K12="","",IF(K12="Muy Baja",0.2,IF(K12="Baja",0.4,IF(K12="Media",0.6,IF(K12="Alta",0.8,IF(K12="Muy Alta",1,))))))</f>
        <v>0.6</v>
      </c>
      <c r="M12" s="125" t="s">
        <v>328</v>
      </c>
      <c r="N12" s="123">
        <f>IF(M12="","",IF(M12="menor a 10 SMLMV",0.2,IF(M12="ENTRE 10 Y 50 SMLMV",0.4,IF(M12="entre 50 y 100 SMLMV",0.6,IF(M12="entre 100 y 500 SMLMV",0.8,IF(M12="Mayor a 500 SMLMV",1,))))))</f>
        <v>0.4</v>
      </c>
      <c r="O12" s="122" t="str">
        <f>IF(N12&lt;=0,"",IF(N12&lt;=20%,"Leve",IF(N12&lt;=40%,"Menor",IF(N12&lt;=60%,"Moderado",IF(N12&lt;=80%,"Mayor","Catastrofico")))))</f>
        <v>Menor</v>
      </c>
      <c r="P12" s="131" t="s">
        <v>329</v>
      </c>
      <c r="Q12" s="36" t="s">
        <v>279</v>
      </c>
      <c r="R12" s="122" t="str">
        <f>IF(S12&lt;=0,"",IF(S12&lt;=20%,"Leve",IF(S12&lt;=40%,"Menor",IF(S12&lt;=60%,"Moderado",IF(S12&lt;=80%,"Mayor","Catastrofico")))))</f>
        <v>Mayor</v>
      </c>
      <c r="S12" s="123">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0.8</v>
      </c>
      <c r="T12" s="122" t="str">
        <f>IF(U12&lt;=0,"",IF(U12&lt;=20%,"Leve",IF(U12&lt;=40%,"Menor",IF(U12&lt;=60%,"Moderado",IF(U12&lt;=80%,"Mayor","Catastrofico")))))</f>
        <v>Mayor</v>
      </c>
      <c r="U12" s="117">
        <f>+S12</f>
        <v>0.8</v>
      </c>
      <c r="V12" s="129"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Alto</v>
      </c>
      <c r="W12" s="18">
        <v>1</v>
      </c>
      <c r="X12" s="19" t="s">
        <v>330</v>
      </c>
      <c r="Y12" s="19" t="s">
        <v>331</v>
      </c>
      <c r="Z12" s="19" t="s">
        <v>332</v>
      </c>
      <c r="AA12" s="45" t="str">
        <f>+CONCATENATE(X12," ",Y12," ",Z12)</f>
        <v>Profesional / Asesor externo  Responsable  Registra la solicitud de concepto jurídico en la base de datos para el respectivo seguimiento Cada vez que le sea asignado</v>
      </c>
      <c r="AB12" s="55" t="s">
        <v>333</v>
      </c>
      <c r="AC12" s="40">
        <f t="shared" ref="AC12:AC16" si="0">IF(AB12="","",IF(AB12="Preventivo",0.25,IF(AB12="Detectivo",0.15,IF(AB12="Correctivo",0.1,))))</f>
        <v>0.25</v>
      </c>
      <c r="AD12" s="54" t="str">
        <f>+IF(OR(AB12='[4]11 FORMULAS'!$O$4,AB12='[4]11 FORMULAS'!$O$5),'[4]11 FORMULAS'!$P$5,IF(AB12='[4]11 FORMULAS'!$O$6,'[4]11 FORMULAS'!$P$6,""))</f>
        <v>Probabilidad</v>
      </c>
      <c r="AE12" s="55" t="s">
        <v>334</v>
      </c>
      <c r="AF12" s="40">
        <f t="shared" ref="AF12:AF16" si="1">IF(AE12="","",IF(AE12="Manual",0.15,IF(AE12="Automatico",0.25,)))</f>
        <v>0.15</v>
      </c>
      <c r="AG12" s="56" t="s">
        <v>335</v>
      </c>
      <c r="AH12" s="56" t="s">
        <v>336</v>
      </c>
      <c r="AI12" s="56" t="s">
        <v>337</v>
      </c>
      <c r="AJ12" s="54">
        <f>+AC12+AF12</f>
        <v>0.4</v>
      </c>
      <c r="AK12" s="54">
        <f>+L12*AJ12</f>
        <v>0.24</v>
      </c>
      <c r="AL12" s="54">
        <f>+L12-AK12</f>
        <v>0.36</v>
      </c>
      <c r="AM12" s="54">
        <f>IF(AD12='[4]11 FORMULAS'!$P$6,U12-(U12*AJ12),U12)</f>
        <v>0.8</v>
      </c>
      <c r="AN12" s="130">
        <f>+AL16</f>
        <v>0.216</v>
      </c>
      <c r="AO12" s="122" t="str">
        <f>IF(AN12&lt;=0,"",IF(AN12&lt;=20%,"Muy Baja",IF(AN12&lt;=40%,"Baja",IF(AN12&lt;=60%,"Media",IF(AN12&lt;=80%,"Alta","Muy Alta")))))</f>
        <v>Baja</v>
      </c>
      <c r="AP12" s="130">
        <f>+AM16</f>
        <v>0.8</v>
      </c>
      <c r="AQ12" s="122" t="str">
        <f>IF(AP12&lt;=0,"",IF(AP12&lt;=20%,"Leve",IF(AP12&lt;=40%,"Menor",IF(AP12&lt;=60%,"Moderado",IF(AP12&lt;=80%,"Mayor","Catastrofico")))))</f>
        <v>Mayor</v>
      </c>
      <c r="AR12" s="129"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Alto</v>
      </c>
      <c r="AS12" s="126" t="s">
        <v>338</v>
      </c>
      <c r="AT12" s="114"/>
      <c r="AU12" s="114"/>
      <c r="AV12" s="114"/>
      <c r="AW12" s="114"/>
      <c r="AX12" s="114"/>
      <c r="AY12" s="114"/>
      <c r="AZ12" s="114"/>
      <c r="BA12" s="114"/>
      <c r="BB12" s="114"/>
      <c r="BC12" s="114"/>
      <c r="BE12" s="37" t="str">
        <f>IF(BD12="","",IF(BD12="Muy Baja",0.2,IF(BD12="Baja",0.4,IF(BD12="Media",0.6,IF(BD12="Alta",0.8,IF(BD12="Muy Alta",1,))))))</f>
        <v/>
      </c>
      <c r="BF12" s="78" t="s">
        <v>339</v>
      </c>
      <c r="BG12" s="79"/>
      <c r="BI12" s="13" t="s">
        <v>340</v>
      </c>
    </row>
    <row r="13" spans="1:61" s="21" customFormat="1" ht="35.25" customHeight="1" x14ac:dyDescent="0.25">
      <c r="A13" s="108"/>
      <c r="B13" s="108"/>
      <c r="C13" s="108"/>
      <c r="D13" s="108"/>
      <c r="E13" s="109"/>
      <c r="F13" s="108"/>
      <c r="G13" s="110"/>
      <c r="H13" s="110"/>
      <c r="I13" s="118"/>
      <c r="J13" s="120"/>
      <c r="K13" s="122"/>
      <c r="L13" s="124"/>
      <c r="M13" s="125"/>
      <c r="N13" s="124"/>
      <c r="O13" s="122"/>
      <c r="P13" s="132"/>
      <c r="Q13" s="36" t="s">
        <v>296</v>
      </c>
      <c r="R13" s="122"/>
      <c r="S13" s="124"/>
      <c r="T13" s="122"/>
      <c r="U13" s="117"/>
      <c r="V13" s="129"/>
      <c r="W13" s="18">
        <v>2</v>
      </c>
      <c r="X13" s="19" t="s">
        <v>341</v>
      </c>
      <c r="Y13" s="19" t="s">
        <v>342</v>
      </c>
      <c r="Z13" s="19" t="s">
        <v>343</v>
      </c>
      <c r="AA13" s="20" t="str">
        <f>+CONCATENATE(X13," ",Y13," ",Z13)</f>
        <v xml:space="preserve">Jefe de la OAJ Enviará correo electronico al profesional responsable solicitandole que suministre al despacho el proyeccto de respuesta a la solicitud de concepto proxima a vencer En el evento de no encontrar respuesta al mismo en la base de datos </v>
      </c>
      <c r="AB13" s="55" t="s">
        <v>333</v>
      </c>
      <c r="AC13" s="40">
        <f t="shared" si="0"/>
        <v>0.25</v>
      </c>
      <c r="AD13" s="54" t="str">
        <f>+IF(OR(AB13='[4]11 FORMULAS'!$O$4,AB13='[4]11 FORMULAS'!$O$5),'[4]11 FORMULAS'!$P$5,IF(AB13='[4]11 FORMULAS'!$O$6,'[4]11 FORMULAS'!$P$6,""))</f>
        <v>Probabilidad</v>
      </c>
      <c r="AE13" s="55" t="s">
        <v>334</v>
      </c>
      <c r="AF13" s="40">
        <f t="shared" si="1"/>
        <v>0.15</v>
      </c>
      <c r="AG13" s="56" t="s">
        <v>335</v>
      </c>
      <c r="AH13" s="56" t="s">
        <v>336</v>
      </c>
      <c r="AI13" s="56" t="s">
        <v>337</v>
      </c>
      <c r="AJ13" s="54">
        <f>+AC13+AF13</f>
        <v>0.4</v>
      </c>
      <c r="AK13" s="54">
        <f>+AL12*AJ13</f>
        <v>0.14399999999999999</v>
      </c>
      <c r="AL13" s="54">
        <f>+AL12-AK13</f>
        <v>0.216</v>
      </c>
      <c r="AM13" s="54">
        <f>IF(AD13='[4]11 FORMULAS'!$P$6,AM12-(AM12*AJ13),AM12)</f>
        <v>0.8</v>
      </c>
      <c r="AN13" s="130"/>
      <c r="AO13" s="122"/>
      <c r="AP13" s="130"/>
      <c r="AQ13" s="122"/>
      <c r="AR13" s="129"/>
      <c r="AS13" s="127"/>
      <c r="AT13" s="115"/>
      <c r="AU13" s="115"/>
      <c r="AV13" s="115"/>
      <c r="AW13" s="115"/>
      <c r="AX13" s="115"/>
      <c r="AY13" s="115"/>
      <c r="AZ13" s="115"/>
      <c r="BA13" s="115"/>
      <c r="BB13" s="115"/>
      <c r="BC13" s="115"/>
      <c r="BE13" s="38"/>
      <c r="BF13"/>
      <c r="BI13" s="13" t="s">
        <v>344</v>
      </c>
    </row>
    <row r="14" spans="1:61" s="21" customFormat="1" ht="35.25" customHeight="1" x14ac:dyDescent="0.25">
      <c r="A14" s="108"/>
      <c r="B14" s="108"/>
      <c r="C14" s="108"/>
      <c r="D14" s="108"/>
      <c r="E14" s="109"/>
      <c r="F14" s="108"/>
      <c r="G14" s="110"/>
      <c r="H14" s="110"/>
      <c r="I14" s="118"/>
      <c r="J14" s="120"/>
      <c r="K14" s="122"/>
      <c r="L14" s="124"/>
      <c r="M14" s="125"/>
      <c r="N14" s="124"/>
      <c r="O14" s="122"/>
      <c r="P14" s="132"/>
      <c r="Q14" s="36" t="s">
        <v>345</v>
      </c>
      <c r="R14" s="122"/>
      <c r="S14" s="124"/>
      <c r="T14" s="122"/>
      <c r="U14" s="117"/>
      <c r="V14" s="129"/>
      <c r="W14" s="18">
        <v>3</v>
      </c>
      <c r="X14" s="19"/>
      <c r="Y14" s="19"/>
      <c r="Z14" s="19"/>
      <c r="AA14" s="20" t="str">
        <f t="shared" ref="AA14:AA15" si="2">+CONCATENATE(X14," ",Y14," ",Z14)</f>
        <v xml:space="preserve">  </v>
      </c>
      <c r="AB14" s="55" t="s">
        <v>366</v>
      </c>
      <c r="AC14" s="40">
        <f t="shared" si="0"/>
        <v>0</v>
      </c>
      <c r="AD14" s="54" t="str">
        <f>+IF(OR(AB14='[4]11 FORMULAS'!$O$4,AB14='[4]11 FORMULAS'!$O$5),'[4]11 FORMULAS'!$P$5,IF(AB14='[4]11 FORMULAS'!$O$6,'[4]11 FORMULAS'!$P$6,""))</f>
        <v/>
      </c>
      <c r="AE14" s="55" t="s">
        <v>366</v>
      </c>
      <c r="AF14" s="40">
        <f t="shared" si="1"/>
        <v>0</v>
      </c>
      <c r="AG14" s="23"/>
      <c r="AH14" s="23"/>
      <c r="AI14" s="23"/>
      <c r="AJ14" s="54">
        <f t="shared" ref="AJ14:AJ16" si="3">+AC14+AF14</f>
        <v>0</v>
      </c>
      <c r="AK14" s="54">
        <f t="shared" ref="AK14:AK16" si="4">+AL13*AJ14</f>
        <v>0</v>
      </c>
      <c r="AL14" s="54">
        <f t="shared" ref="AL14:AL16" si="5">+AL13-AK14</f>
        <v>0.216</v>
      </c>
      <c r="AM14" s="54">
        <f>IF(AD14='[4]11 FORMULAS'!$P$6,AM13-(AM13*AJ14),AM13)</f>
        <v>0.8</v>
      </c>
      <c r="AN14" s="130"/>
      <c r="AO14" s="122"/>
      <c r="AP14" s="130"/>
      <c r="AQ14" s="122"/>
      <c r="AR14" s="129"/>
      <c r="AS14" s="127"/>
      <c r="AT14" s="115"/>
      <c r="AU14" s="115"/>
      <c r="AV14" s="115"/>
      <c r="AW14" s="115"/>
      <c r="AX14" s="115"/>
      <c r="AY14" s="115"/>
      <c r="AZ14" s="115"/>
      <c r="BA14" s="115"/>
      <c r="BB14" s="115"/>
      <c r="BC14" s="115"/>
      <c r="BE14" s="38"/>
      <c r="BF14"/>
    </row>
    <row r="15" spans="1:61" s="21" customFormat="1" ht="35.25" customHeight="1" x14ac:dyDescent="0.25">
      <c r="A15" s="108"/>
      <c r="B15" s="108"/>
      <c r="C15" s="108"/>
      <c r="D15" s="108"/>
      <c r="E15" s="109"/>
      <c r="F15" s="108"/>
      <c r="G15" s="110"/>
      <c r="H15" s="110"/>
      <c r="I15" s="118"/>
      <c r="J15" s="120"/>
      <c r="K15" s="122"/>
      <c r="L15" s="124"/>
      <c r="M15" s="125"/>
      <c r="N15" s="124"/>
      <c r="O15" s="122"/>
      <c r="P15" s="132"/>
      <c r="Q15" s="36" t="s">
        <v>329</v>
      </c>
      <c r="R15" s="122"/>
      <c r="S15" s="124"/>
      <c r="T15" s="122"/>
      <c r="U15" s="117"/>
      <c r="V15" s="129"/>
      <c r="W15" s="18">
        <v>4</v>
      </c>
      <c r="X15" s="19"/>
      <c r="Y15" s="19"/>
      <c r="Z15" s="19"/>
      <c r="AA15" s="20" t="str">
        <f t="shared" si="2"/>
        <v xml:space="preserve">  </v>
      </c>
      <c r="AB15" s="55" t="s">
        <v>366</v>
      </c>
      <c r="AC15" s="40">
        <f t="shared" si="0"/>
        <v>0</v>
      </c>
      <c r="AD15" s="54" t="str">
        <f>+IF(OR(AB15='[4]11 FORMULAS'!$O$4,AB15='[4]11 FORMULAS'!$O$5),'[4]11 FORMULAS'!$P$5,IF(AB15='[4]11 FORMULAS'!$O$6,'[4]11 FORMULAS'!$P$6,""))</f>
        <v/>
      </c>
      <c r="AE15" s="55" t="s">
        <v>366</v>
      </c>
      <c r="AF15" s="40">
        <f t="shared" si="1"/>
        <v>0</v>
      </c>
      <c r="AG15" s="23"/>
      <c r="AH15" s="23"/>
      <c r="AI15" s="23"/>
      <c r="AJ15" s="54">
        <f t="shared" si="3"/>
        <v>0</v>
      </c>
      <c r="AK15" s="54">
        <f t="shared" si="4"/>
        <v>0</v>
      </c>
      <c r="AL15" s="54">
        <f t="shared" si="5"/>
        <v>0.216</v>
      </c>
      <c r="AM15" s="54">
        <f>IF(AD15='[4]11 FORMULAS'!$P$6,AM14-(AM14*AJ15),AM14)</f>
        <v>0.8</v>
      </c>
      <c r="AN15" s="130"/>
      <c r="AO15" s="122"/>
      <c r="AP15" s="130"/>
      <c r="AQ15" s="122"/>
      <c r="AR15" s="129"/>
      <c r="AS15" s="127"/>
      <c r="AT15" s="115"/>
      <c r="AU15" s="115"/>
      <c r="AV15" s="115"/>
      <c r="AW15" s="115"/>
      <c r="AX15" s="115"/>
      <c r="AY15" s="115"/>
      <c r="AZ15" s="115"/>
      <c r="BA15" s="115"/>
      <c r="BB15" s="115"/>
      <c r="BC15" s="115"/>
      <c r="BE15" s="38"/>
      <c r="BF15"/>
    </row>
    <row r="16" spans="1:61" s="21" customFormat="1" ht="35.25" customHeight="1" thickBot="1" x14ac:dyDescent="0.3">
      <c r="A16" s="108"/>
      <c r="B16" s="108"/>
      <c r="C16" s="108"/>
      <c r="D16" s="108"/>
      <c r="E16" s="109"/>
      <c r="F16" s="108"/>
      <c r="G16" s="110"/>
      <c r="H16" s="110"/>
      <c r="I16" s="118"/>
      <c r="J16" s="121"/>
      <c r="K16" s="122"/>
      <c r="L16" s="124"/>
      <c r="M16" s="125"/>
      <c r="N16" s="124"/>
      <c r="O16" s="122"/>
      <c r="P16" s="133"/>
      <c r="Q16" s="36" t="s">
        <v>344</v>
      </c>
      <c r="R16" s="122"/>
      <c r="S16" s="124"/>
      <c r="T16" s="122"/>
      <c r="U16" s="117"/>
      <c r="V16" s="129"/>
      <c r="W16" s="22"/>
      <c r="X16" s="22"/>
      <c r="Y16" s="22"/>
      <c r="Z16" s="22"/>
      <c r="AA16" s="22"/>
      <c r="AB16" s="55" t="s">
        <v>366</v>
      </c>
      <c r="AC16" s="40">
        <f t="shared" si="0"/>
        <v>0</v>
      </c>
      <c r="AD16" s="54" t="str">
        <f>+IF(OR(AB16='[4]11 FORMULAS'!$O$4,AB16='[4]11 FORMULAS'!$O$5),'[4]11 FORMULAS'!$P$5,IF(AB16='[4]11 FORMULAS'!$O$6,'[4]11 FORMULAS'!$P$6,""))</f>
        <v/>
      </c>
      <c r="AE16" s="55" t="s">
        <v>366</v>
      </c>
      <c r="AF16" s="40">
        <f t="shared" si="1"/>
        <v>0</v>
      </c>
      <c r="AG16" s="23"/>
      <c r="AH16" s="23"/>
      <c r="AI16" s="23"/>
      <c r="AJ16" s="54">
        <f t="shared" si="3"/>
        <v>0</v>
      </c>
      <c r="AK16" s="54">
        <f t="shared" si="4"/>
        <v>0</v>
      </c>
      <c r="AL16" s="54">
        <f t="shared" si="5"/>
        <v>0.216</v>
      </c>
      <c r="AM16" s="54">
        <f>IF(AD16='[4]11 FORMULAS'!$P$6,AM15-(AM15*AJ16),AM15)</f>
        <v>0.8</v>
      </c>
      <c r="AN16" s="130"/>
      <c r="AO16" s="122"/>
      <c r="AP16" s="130"/>
      <c r="AQ16" s="122"/>
      <c r="AR16" s="129"/>
      <c r="AS16" s="128"/>
      <c r="AT16" s="116"/>
      <c r="AU16" s="116"/>
      <c r="AV16" s="116"/>
      <c r="AW16" s="116"/>
      <c r="AX16" s="116"/>
      <c r="AY16" s="116"/>
      <c r="AZ16" s="116"/>
      <c r="BA16" s="116"/>
      <c r="BB16" s="116"/>
      <c r="BC16" s="116"/>
      <c r="BE16" s="39"/>
    </row>
    <row r="17" spans="1:61" s="21" customFormat="1" ht="49.5" customHeight="1" x14ac:dyDescent="0.25">
      <c r="A17" s="108" t="s">
        <v>346</v>
      </c>
      <c r="B17" s="108" t="s">
        <v>322</v>
      </c>
      <c r="C17" s="108" t="s">
        <v>347</v>
      </c>
      <c r="D17" s="108" t="s">
        <v>348</v>
      </c>
      <c r="E17" s="109" t="str">
        <f>+CONCATENATE(B17," ",C17," ",D17)</f>
        <v>Posibilidad de perdida economica y reputacional por expedir actos administrativos regulatorios por fuera de los lineamientos  debido al desconocimiento de la politica de mejora normativa</v>
      </c>
      <c r="F17" s="108" t="s">
        <v>326</v>
      </c>
      <c r="G17" s="110" t="s">
        <v>327</v>
      </c>
      <c r="H17" s="110" t="s">
        <v>327</v>
      </c>
      <c r="I17" s="118" t="str">
        <f>+G17&amp;H17</f>
        <v>ProcesosProcesos</v>
      </c>
      <c r="J17" s="134">
        <v>200</v>
      </c>
      <c r="K17" s="122" t="str">
        <f>IF(J17&lt;=0,"",IF(J17&lt;=2,"Muy Baja",IF(J17&lt;=24,"Baja",IF(J17&lt;=500,"Media",IF(J17&lt;=5000,"Alta","Muy Alta")))))</f>
        <v>Media</v>
      </c>
      <c r="L17" s="123">
        <f>IF(K17="","",IF(K17="Muy Baja",0.2,IF(K17="Baja",0.4,IF(K17="Media",0.6,IF(K17="Alta",0.8,IF(K17="Muy Alta",1,))))))</f>
        <v>0.6</v>
      </c>
      <c r="M17" s="125" t="s">
        <v>349</v>
      </c>
      <c r="N17" s="123">
        <f>IF(M17="","",IF(M17="menor a 10 SMLMV",0.2,IF(M17="ENTRE 10 Y 50 SMLMV",0.4,IF(M17="entre 50 y 100 SMLMV",0.6,IF(M17="entre 100 y 500 SMLMV",0.8,IF(M17="Mayor a 500 SMLMV",1,))))))</f>
        <v>0.8</v>
      </c>
      <c r="O17" s="122" t="str">
        <f>IF(N17&lt;=0,"",IF(N17&lt;=20%,"Leve",IF(N17&lt;=40%,"Menor",IF(N17&lt;=60%,"Moderado",IF(N17&lt;=80%,"Mayor","Catastrofico")))))</f>
        <v>Mayor</v>
      </c>
      <c r="P17" s="131" t="s">
        <v>329</v>
      </c>
      <c r="Q17" s="36" t="s">
        <v>279</v>
      </c>
      <c r="R17" s="122" t="str">
        <f>IF(S17&lt;=0,"",IF(S17&lt;=20%,"Leve",IF(S17&lt;=40%,"Menor",IF(S17&lt;=60%,"Moderado",IF(S17&lt;=80%,"Mayor","Catastrofico")))))</f>
        <v>Mayor</v>
      </c>
      <c r="S17" s="123">
        <f>IF(P17="","",IF(P17="El riesgo afecta la imagen de algún área de la organización",0.2,IF(P17="El riesgo afecta la imagen de la entidad internamente, de conocimiento general nivel interno, de junta directiva y accionistas y/o de proveedores",0.4,IF(P17="El riesgo afecta la imagen de la entidad con algunos usuarios de relevancia frente al logro de los objetivos",0.6,IF(P17="El riesgo afecta la imagen de la entidad con efecto publicitario sostenido a nivel de sector administrativo, nivel departamental o municipal",0.8,IF(P17="El riesgo afecta la imagen de la entidad a nivel nacional, con efecto publicitario sostenido a nivel país",1,))))))</f>
        <v>0.8</v>
      </c>
      <c r="T17" s="122" t="str">
        <f>IF(U17&lt;=0,"",IF(U17&lt;=20%,"Leve",IF(U17&lt;=40%,"Menor",IF(U17&lt;=60%,"Moderado",IF(U17&lt;=80%,"Mayor","Catastrofico")))))</f>
        <v>Mayor</v>
      </c>
      <c r="U17" s="117">
        <f>+S17</f>
        <v>0.8</v>
      </c>
      <c r="V17" s="129" t="str">
        <f>IF(OR(AND(K17="Muy Baja",T17="Leve"),AND(K17="Muy Baja",T17="Menor"),AND(K17="Baja",T17="Leve")),"Bajo",IF(OR(AND(K17="Muy baja",T17="Moderado"),AND(K17="Baja",T17="Menor"),AND(K17="Baja",T17="Moderado"),AND(K17="Media",T17="Leve"),AND(K17="Media",T17="Menor"),AND(K17="Media",T17="Moderado"),AND(K17="Alta",T17="Leve"),AND(K17="Alta",T17="Menor")),"Moderado",IF(OR(AND(K17="Muy Baja",T17="Mayor"),AND(K17="Baja",T17="Mayor"),AND(K17="Media",T17="Mayor"),AND(K17="Alta",T17="Moderado"),AND(K17="Alta",T17="Mayor"),AND(K17="Muy Alta",T17="Leve"),AND(K17="Muy Alta",T17="Menor"),AND(K17="Muy Alta",T17="Moderado"),AND(K17="Muy Alta",T17="Mayor")),"Alto",IF(OR(AND(K17="Muy Baja",T17="Catastrofico"),AND(K17="Baja",T17="Catastrofico"),AND(K17="Media",T17="Catastrofico"),AND(K17="Alta",T17="Catastrofico"),AND(K17="Muy Alta",T17="Catastrofico")),"Extremo",))))</f>
        <v>Alto</v>
      </c>
      <c r="W17" s="18">
        <v>1</v>
      </c>
      <c r="X17" s="19" t="s">
        <v>341</v>
      </c>
      <c r="Y17" s="46" t="s">
        <v>350</v>
      </c>
      <c r="Z17" s="47" t="s">
        <v>351</v>
      </c>
      <c r="AA17" s="20" t="str">
        <f>+CONCATENATE(X17," ",Y17," ",Z17)</f>
        <v>Jefe de la OAJ expedira y/o actualizará los lineamientos sobre la expedicion de actos administrativos de carácter regulatorio  semestralmente</v>
      </c>
      <c r="AB17" s="55" t="s">
        <v>333</v>
      </c>
      <c r="AC17" s="40">
        <f t="shared" ref="AC17:AC21" si="6">IF(AB17="","",IF(AB17="Preventivo",0.25,IF(AB17="Detectivo",0.15,IF(AB17="Correctivo",0.1,))))</f>
        <v>0.25</v>
      </c>
      <c r="AD17" s="54" t="str">
        <f>+IF(OR(AB17='[4]11 FORMULAS'!$O$4,AB17='[4]11 FORMULAS'!$O$5),'[4]11 FORMULAS'!$P$5,IF(AB17='[4]11 FORMULAS'!$O$6,'[4]11 FORMULAS'!$P$6,""))</f>
        <v>Probabilidad</v>
      </c>
      <c r="AE17" s="55" t="s">
        <v>334</v>
      </c>
      <c r="AF17" s="40">
        <f t="shared" ref="AF17:AF21" si="7">IF(AE17="","",IF(AE17="Manual",0.15,IF(AE17="Automatico",0.25,)))</f>
        <v>0.15</v>
      </c>
      <c r="AG17" s="56" t="s">
        <v>335</v>
      </c>
      <c r="AH17" s="56" t="s">
        <v>336</v>
      </c>
      <c r="AI17" s="56" t="s">
        <v>337</v>
      </c>
      <c r="AJ17" s="54">
        <f>+AC17+AF17</f>
        <v>0.4</v>
      </c>
      <c r="AK17" s="54">
        <f>+L17*AJ17</f>
        <v>0.24</v>
      </c>
      <c r="AL17" s="54">
        <f>+L17-AK17</f>
        <v>0.36</v>
      </c>
      <c r="AM17" s="54">
        <f>IF(AD17='[4]11 FORMULAS'!$P$6,U17-(U17*AJ17),U17)</f>
        <v>0.8</v>
      </c>
      <c r="AN17" s="130">
        <f>+AL21</f>
        <v>0.216</v>
      </c>
      <c r="AO17" s="122" t="str">
        <f>IF(AN17&lt;=0,"",IF(AN17&lt;=20%,"Muy Baja",IF(AN17&lt;=40%,"Baja",IF(AN17&lt;=60%,"Media",IF(AN17&lt;=80%,"Alta","Muy Alta")))))</f>
        <v>Baja</v>
      </c>
      <c r="AP17" s="130">
        <f>+AM21</f>
        <v>0.8</v>
      </c>
      <c r="AQ17" s="122" t="str">
        <f>IF(AP17&lt;=0,"",IF(AP17&lt;=20%,"Leve",IF(AP17&lt;=40%,"Menor",IF(AP17&lt;=60%,"Moderado",IF(AP17&lt;=80%,"Mayor","Catastrofico")))))</f>
        <v>Mayor</v>
      </c>
      <c r="AR17" s="129" t="str">
        <f>IF(OR(AND(AO17="Muy Baja",AQ17="Leve"),AND(AO17="Muy Baja",AQ17="Menor"),AND(AO17="Baja",AQ17="Leve")),"Bajo",IF(OR(AND(AO17="Muy baja",AQ17="Moderado"),AND(AO17="Baja",AQ17="Menor"),AND(AO17="Baja",AQ17="Moderado"),AND(AO17="Media",AQ17="Leve"),AND(AO17="Media",AQ17="Menor"),AND(AO17="Media",AQ17="Moderado"),AND(AO17="Alta",AQ17="Leve"),AND(AO17="Alta",AQ17="Menor")),"Moderado",IF(OR(AND(AO17="Muy Baja",AQ17="Mayor"),AND(AO17="Baja",AQ17="Mayor"),AND(AO17="Media",AQ17="Mayor"),AND(AO17="Alta",AQ17="Moderado"),AND(AO17="Alta",AQ17="Mayor"),AND(AO17="Muy Alta",AQ17="Leve"),AND(AO17="Muy Alta",AQ17="Menor"),AND(AO17="Muy Alta",AQ17="Moderado"),AND(AO17="Muy Alta",AQ17="Mayor")),"Alto",IF(OR(AND(AO17="Muy Baja",AQ17="Catastrofico"),AND(AO17="Baja",AQ17="Catastrofico"),AND(AO17="Media",AQ17="Catastrofico"),AND(AO17="Alta",AQ17="Catastrofico"),AND(AO17="Muy Alta",AQ17="Catastrofico")),"Extremo",""))))</f>
        <v>Alto</v>
      </c>
      <c r="AS17" s="126" t="s">
        <v>338</v>
      </c>
      <c r="AT17" s="114"/>
      <c r="AU17" s="114"/>
      <c r="AV17" s="114"/>
      <c r="AW17" s="114"/>
      <c r="AX17" s="114"/>
      <c r="AY17" s="114"/>
      <c r="AZ17" s="114"/>
      <c r="BA17" s="114"/>
      <c r="BB17" s="114"/>
      <c r="BC17" s="114"/>
      <c r="BI17" s="13" t="s">
        <v>352</v>
      </c>
    </row>
    <row r="18" spans="1:61" s="21" customFormat="1" ht="33.75" customHeight="1" x14ac:dyDescent="0.25">
      <c r="A18" s="108"/>
      <c r="B18" s="108"/>
      <c r="C18" s="108"/>
      <c r="D18" s="108"/>
      <c r="E18" s="109"/>
      <c r="F18" s="108"/>
      <c r="G18" s="110"/>
      <c r="H18" s="110"/>
      <c r="I18" s="118"/>
      <c r="J18" s="134"/>
      <c r="K18" s="122"/>
      <c r="L18" s="124"/>
      <c r="M18" s="125"/>
      <c r="N18" s="124"/>
      <c r="O18" s="122"/>
      <c r="P18" s="132"/>
      <c r="Q18" s="36" t="s">
        <v>296</v>
      </c>
      <c r="R18" s="122"/>
      <c r="S18" s="124"/>
      <c r="T18" s="122"/>
      <c r="U18" s="117"/>
      <c r="V18" s="129"/>
      <c r="W18" s="18">
        <v>2</v>
      </c>
      <c r="X18" s="19" t="s">
        <v>353</v>
      </c>
      <c r="Y18" s="19" t="s">
        <v>354</v>
      </c>
      <c r="Z18" s="19" t="s">
        <v>355</v>
      </c>
      <c r="AA18" s="20" t="str">
        <f>+CONCATENATE(X18," ",Y18," ",Z18)</f>
        <v>Profesional / Asesor Externo  responsable veificará que la solicitud de revisión de acto administrativo cumpla con los  requisitos establecidos en los lineamientos cada vez que sea asignado.</v>
      </c>
      <c r="AB18" s="55" t="s">
        <v>333</v>
      </c>
      <c r="AC18" s="40">
        <f t="shared" si="6"/>
        <v>0.25</v>
      </c>
      <c r="AD18" s="54" t="str">
        <f>+IF(OR(AB18='[4]11 FORMULAS'!$O$4,AB18='[4]11 FORMULAS'!$O$5),'[4]11 FORMULAS'!$P$5,IF(AB18='[4]11 FORMULAS'!$O$6,'[4]11 FORMULAS'!$P$6,""))</f>
        <v>Probabilidad</v>
      </c>
      <c r="AE18" s="55" t="s">
        <v>334</v>
      </c>
      <c r="AF18" s="40">
        <f t="shared" si="7"/>
        <v>0.15</v>
      </c>
      <c r="AG18" s="56" t="s">
        <v>335</v>
      </c>
      <c r="AH18" s="56" t="s">
        <v>336</v>
      </c>
      <c r="AI18" s="56" t="s">
        <v>337</v>
      </c>
      <c r="AJ18" s="54">
        <f>+AC18+AF18</f>
        <v>0.4</v>
      </c>
      <c r="AK18" s="54">
        <f>+AL17*AJ18</f>
        <v>0.14399999999999999</v>
      </c>
      <c r="AL18" s="54">
        <f>+AL17-AK18</f>
        <v>0.216</v>
      </c>
      <c r="AM18" s="54">
        <f>IF(AD18='[4]11 FORMULAS'!$P$6,AM17-(AM17*AJ18),AM17)</f>
        <v>0.8</v>
      </c>
      <c r="AN18" s="130"/>
      <c r="AO18" s="122"/>
      <c r="AP18" s="130"/>
      <c r="AQ18" s="122"/>
      <c r="AR18" s="129"/>
      <c r="AS18" s="127"/>
      <c r="AT18" s="115"/>
      <c r="AU18" s="115"/>
      <c r="AV18" s="115"/>
      <c r="AW18" s="115"/>
      <c r="AX18" s="115"/>
      <c r="AY18" s="115"/>
      <c r="AZ18" s="115"/>
      <c r="BA18" s="115"/>
      <c r="BB18" s="115"/>
      <c r="BC18" s="115"/>
      <c r="BI18" s="13" t="s">
        <v>356</v>
      </c>
    </row>
    <row r="19" spans="1:61" s="21" customFormat="1" ht="33.75" customHeight="1" x14ac:dyDescent="0.25">
      <c r="A19" s="108"/>
      <c r="B19" s="108"/>
      <c r="C19" s="108"/>
      <c r="D19" s="108"/>
      <c r="E19" s="109"/>
      <c r="F19" s="108"/>
      <c r="G19" s="110"/>
      <c r="H19" s="110"/>
      <c r="I19" s="118"/>
      <c r="J19" s="134"/>
      <c r="K19" s="122"/>
      <c r="L19" s="124"/>
      <c r="M19" s="125"/>
      <c r="N19" s="124"/>
      <c r="O19" s="122"/>
      <c r="P19" s="132"/>
      <c r="Q19" s="36" t="s">
        <v>345</v>
      </c>
      <c r="R19" s="122"/>
      <c r="S19" s="124"/>
      <c r="T19" s="122"/>
      <c r="U19" s="117"/>
      <c r="V19" s="129"/>
      <c r="W19" s="18">
        <v>3</v>
      </c>
      <c r="X19" s="19"/>
      <c r="Y19" s="19"/>
      <c r="Z19" s="19"/>
      <c r="AA19" s="20" t="str">
        <f t="shared" ref="AA19:AA20" si="8">+CONCATENATE(X19," ",Y19," ",Z19)</f>
        <v xml:space="preserve">  </v>
      </c>
      <c r="AB19" s="55" t="s">
        <v>366</v>
      </c>
      <c r="AC19" s="40">
        <f t="shared" si="6"/>
        <v>0</v>
      </c>
      <c r="AD19" s="54" t="str">
        <f>+IF(OR(AB19='[4]11 FORMULAS'!$O$4,AB19='[4]11 FORMULAS'!$O$5),'[4]11 FORMULAS'!$P$5,IF(AB19='[4]11 FORMULAS'!$O$6,'[4]11 FORMULAS'!$P$6,""))</f>
        <v/>
      </c>
      <c r="AE19" s="55" t="s">
        <v>366</v>
      </c>
      <c r="AF19" s="40">
        <f t="shared" si="7"/>
        <v>0</v>
      </c>
      <c r="AG19" s="23"/>
      <c r="AH19" s="23"/>
      <c r="AI19" s="23"/>
      <c r="AJ19" s="54">
        <f t="shared" ref="AJ19:AJ21" si="9">+AC19+AF19</f>
        <v>0</v>
      </c>
      <c r="AK19" s="54">
        <f t="shared" ref="AK19:AK21" si="10">+AL18*AJ19</f>
        <v>0</v>
      </c>
      <c r="AL19" s="54">
        <f t="shared" ref="AL19:AL21" si="11">+AL18-AK19</f>
        <v>0.216</v>
      </c>
      <c r="AM19" s="54">
        <f>IF(AD19='[4]11 FORMULAS'!$P$6,AM18-(AM18*AJ19),AM18)</f>
        <v>0.8</v>
      </c>
      <c r="AN19" s="130"/>
      <c r="AO19" s="122"/>
      <c r="AP19" s="130"/>
      <c r="AQ19" s="122"/>
      <c r="AR19" s="129"/>
      <c r="AS19" s="127"/>
      <c r="AT19" s="115"/>
      <c r="AU19" s="115"/>
      <c r="AV19" s="115"/>
      <c r="AW19" s="115"/>
      <c r="AX19" s="115"/>
      <c r="AY19" s="115"/>
      <c r="AZ19" s="115"/>
      <c r="BA19" s="115"/>
      <c r="BB19" s="115"/>
      <c r="BC19" s="115"/>
      <c r="BI19" s="13" t="s">
        <v>357</v>
      </c>
    </row>
    <row r="20" spans="1:61" s="21" customFormat="1" ht="33.75" customHeight="1" x14ac:dyDescent="0.25">
      <c r="A20" s="108"/>
      <c r="B20" s="108"/>
      <c r="C20" s="108"/>
      <c r="D20" s="108"/>
      <c r="E20" s="109"/>
      <c r="F20" s="108"/>
      <c r="G20" s="110"/>
      <c r="H20" s="110"/>
      <c r="I20" s="118"/>
      <c r="J20" s="134"/>
      <c r="K20" s="122"/>
      <c r="L20" s="124"/>
      <c r="M20" s="125"/>
      <c r="N20" s="124"/>
      <c r="O20" s="122"/>
      <c r="P20" s="132"/>
      <c r="Q20" s="36" t="s">
        <v>329</v>
      </c>
      <c r="R20" s="122"/>
      <c r="S20" s="124"/>
      <c r="T20" s="122"/>
      <c r="U20" s="117"/>
      <c r="V20" s="129"/>
      <c r="W20" s="18">
        <v>4</v>
      </c>
      <c r="X20" s="19"/>
      <c r="Y20" s="19"/>
      <c r="Z20" s="19"/>
      <c r="AA20" s="20" t="str">
        <f t="shared" si="8"/>
        <v xml:space="preserve">  </v>
      </c>
      <c r="AB20" s="55" t="s">
        <v>366</v>
      </c>
      <c r="AC20" s="40">
        <f t="shared" si="6"/>
        <v>0</v>
      </c>
      <c r="AD20" s="54" t="str">
        <f>+IF(OR(AB20='[4]11 FORMULAS'!$O$4,AB20='[4]11 FORMULAS'!$O$5),'[4]11 FORMULAS'!$P$5,IF(AB20='[4]11 FORMULAS'!$O$6,'[4]11 FORMULAS'!$P$6,""))</f>
        <v/>
      </c>
      <c r="AE20" s="55" t="s">
        <v>366</v>
      </c>
      <c r="AF20" s="40">
        <f t="shared" si="7"/>
        <v>0</v>
      </c>
      <c r="AG20" s="23"/>
      <c r="AH20" s="23"/>
      <c r="AI20" s="23"/>
      <c r="AJ20" s="54">
        <f t="shared" si="9"/>
        <v>0</v>
      </c>
      <c r="AK20" s="54">
        <f t="shared" si="10"/>
        <v>0</v>
      </c>
      <c r="AL20" s="54">
        <f t="shared" si="11"/>
        <v>0.216</v>
      </c>
      <c r="AM20" s="54">
        <f>IF(AD20='[4]11 FORMULAS'!$P$6,AM19-(AM19*AJ20),AM19)</f>
        <v>0.8</v>
      </c>
      <c r="AN20" s="130"/>
      <c r="AO20" s="122"/>
      <c r="AP20" s="130"/>
      <c r="AQ20" s="122"/>
      <c r="AR20" s="129"/>
      <c r="AS20" s="127"/>
      <c r="AT20" s="115"/>
      <c r="AU20" s="115"/>
      <c r="AV20" s="115"/>
      <c r="AW20" s="115"/>
      <c r="AX20" s="115"/>
      <c r="AY20" s="115"/>
      <c r="AZ20" s="115"/>
      <c r="BA20" s="115"/>
      <c r="BB20" s="115"/>
      <c r="BC20" s="115"/>
      <c r="BI20" s="13" t="s">
        <v>358</v>
      </c>
    </row>
    <row r="21" spans="1:61" s="21" customFormat="1" ht="33.75" customHeight="1" thickBot="1" x14ac:dyDescent="0.3">
      <c r="A21" s="108"/>
      <c r="B21" s="108"/>
      <c r="C21" s="108"/>
      <c r="D21" s="108"/>
      <c r="E21" s="109"/>
      <c r="F21" s="108"/>
      <c r="G21" s="110"/>
      <c r="H21" s="110"/>
      <c r="I21" s="118"/>
      <c r="J21" s="134"/>
      <c r="K21" s="122"/>
      <c r="L21" s="124"/>
      <c r="M21" s="125"/>
      <c r="N21" s="124"/>
      <c r="O21" s="122"/>
      <c r="P21" s="133"/>
      <c r="Q21" s="36" t="s">
        <v>344</v>
      </c>
      <c r="R21" s="122"/>
      <c r="S21" s="124"/>
      <c r="T21" s="122"/>
      <c r="U21" s="117"/>
      <c r="V21" s="129"/>
      <c r="W21" s="22"/>
      <c r="X21" s="22"/>
      <c r="Y21" s="22"/>
      <c r="Z21" s="22"/>
      <c r="AA21" s="22"/>
      <c r="AB21" s="55" t="s">
        <v>366</v>
      </c>
      <c r="AC21" s="40">
        <f t="shared" si="6"/>
        <v>0</v>
      </c>
      <c r="AD21" s="54" t="str">
        <f>+IF(OR(AB21='[4]11 FORMULAS'!$O$4,AB21='[4]11 FORMULAS'!$O$5),'[4]11 FORMULAS'!$P$5,IF(AB21='[4]11 FORMULAS'!$O$6,'[4]11 FORMULAS'!$P$6,""))</f>
        <v/>
      </c>
      <c r="AE21" s="55" t="s">
        <v>366</v>
      </c>
      <c r="AF21" s="40">
        <f t="shared" si="7"/>
        <v>0</v>
      </c>
      <c r="AG21" s="23"/>
      <c r="AH21" s="23"/>
      <c r="AI21" s="23"/>
      <c r="AJ21" s="54">
        <f t="shared" si="9"/>
        <v>0</v>
      </c>
      <c r="AK21" s="54">
        <f t="shared" si="10"/>
        <v>0</v>
      </c>
      <c r="AL21" s="54">
        <f t="shared" si="11"/>
        <v>0.216</v>
      </c>
      <c r="AM21" s="54">
        <f>IF(AD21='[4]11 FORMULAS'!$P$6,AM20-(AM20*AJ21),AM20)</f>
        <v>0.8</v>
      </c>
      <c r="AN21" s="130"/>
      <c r="AO21" s="122"/>
      <c r="AP21" s="130"/>
      <c r="AQ21" s="122"/>
      <c r="AR21" s="129"/>
      <c r="AS21" s="128"/>
      <c r="AT21" s="116"/>
      <c r="AU21" s="116"/>
      <c r="AV21" s="116"/>
      <c r="AW21" s="116"/>
      <c r="AX21" s="116"/>
      <c r="AY21" s="116"/>
      <c r="AZ21" s="116"/>
      <c r="BA21" s="116"/>
      <c r="BB21" s="116"/>
      <c r="BC21" s="116"/>
      <c r="BI21" s="13" t="s">
        <v>359</v>
      </c>
    </row>
    <row r="22" spans="1:61" s="24" customFormat="1" ht="33.75" customHeight="1" x14ac:dyDescent="0.25">
      <c r="A22" s="108" t="s">
        <v>360</v>
      </c>
      <c r="B22" s="108" t="s">
        <v>322</v>
      </c>
      <c r="C22" s="108" t="s">
        <v>361</v>
      </c>
      <c r="D22" s="108" t="s">
        <v>324</v>
      </c>
      <c r="E22" s="109" t="str">
        <f>+CONCATENATE(B22," ",C22," ",D22)</f>
        <v>Posibilidad de perdida economica y reputacional por expedir actos administrativos particulares extemporaneos  debido al desconocimiento de los terminos establecidos en los lineamientos o la ley.</v>
      </c>
      <c r="F22" s="108" t="s">
        <v>326</v>
      </c>
      <c r="G22" s="110" t="s">
        <v>327</v>
      </c>
      <c r="H22" s="110" t="s">
        <v>327</v>
      </c>
      <c r="I22" s="118" t="str">
        <f t="shared" ref="I22" si="12">+G22&amp;H22</f>
        <v>ProcesosProcesos</v>
      </c>
      <c r="J22" s="108">
        <v>200</v>
      </c>
      <c r="K22" s="122" t="str">
        <f>IF(J22&lt;=0,"",IF(J22&lt;=2,"Muy Baja",IF(J22&lt;=24,"Baja",IF(J22&lt;=500,"Media",IF(J22&lt;=5000,"Alta","Muy Alta")))))</f>
        <v>Media</v>
      </c>
      <c r="L22" s="123">
        <f>IF(K22="","",IF(K22="Muy Baja",0.2,IF(K22="Baja",0.4,IF(K22="Media",0.6,IF(K22="Alta",0.8,IF(K22="Muy Alta",1,))))))</f>
        <v>0.6</v>
      </c>
      <c r="M22" s="125" t="s">
        <v>349</v>
      </c>
      <c r="N22" s="123">
        <f>IF(M22="","",IF(M22="menor a 10 SMLMV",0.2,IF(M22="ENTRE 10 Y 50 SMLMV",0.4,IF(M22="entre 50 y 100 SMLMV",0.6,IF(M22="entre 100 y 500 SMLMV",0.8,IF(M22="Mayor a 500 SMLMV",1,))))))</f>
        <v>0.8</v>
      </c>
      <c r="O22" s="122" t="str">
        <f>IF(N22&lt;=0,"",IF(N22&lt;=20%,"Leve",IF(N22&lt;=40%,"Menor",IF(N22&lt;=60%,"Moderado",IF(N22&lt;=80%,"Mayor","Catastrofico")))))</f>
        <v>Mayor</v>
      </c>
      <c r="P22" s="131" t="s">
        <v>329</v>
      </c>
      <c r="Q22" s="36" t="s">
        <v>279</v>
      </c>
      <c r="R22" s="122" t="str">
        <f>IF(S22&lt;=0,"",IF(S22&lt;=20%,"Leve",IF(S22&lt;=40%,"Menor",IF(S22&lt;=60%,"Moderado",IF(S22&lt;=80%,"Mayor","Catastrofico")))))</f>
        <v>Mayor</v>
      </c>
      <c r="S22" s="123">
        <f>IF(P22="","",IF(P22="El riesgo afecta la imagen de algún área de la organización",0.2,IF(P22="El riesgo afecta la imagen de la entidad internamente, de conocimiento general nivel interno, de junta directiva y accionistas y/o de proveedores",0.4,IF(P22="El riesgo afecta la imagen de la entidad con algunos usuarios de relevancia frente al logro de los objetivos",0.6,IF(P22="El riesgo afecta la imagen de la entidad con efecto publicitario sostenido a nivel de sector administrativo, nivel departamental o municipal",0.8,IF(P22="El riesgo afecta la imagen de la entidad a nivel nacional, con efecto publicitario sostenido a nivel país",1,))))))</f>
        <v>0.8</v>
      </c>
      <c r="T22" s="122" t="str">
        <f>IF(U22&lt;=0,"",IF(U22&lt;=20%,"Leve",IF(U22&lt;=40%,"Menor",IF(U22&lt;=60%,"Moderado",IF(U22&lt;=80%,"Mayor","Catastrofico")))))</f>
        <v>Mayor</v>
      </c>
      <c r="U22" s="117">
        <f>+S22</f>
        <v>0.8</v>
      </c>
      <c r="V22" s="129" t="str">
        <f>IF(OR(AND(K22="Muy Baja",T22="Leve"),AND(K22="Muy Baja",T22="Menor"),AND(K22="Baja",T22="Leve")),"Bajo",IF(OR(AND(K22="Muy baja",T22="Moderado"),AND(K22="Baja",T22="Menor"),AND(K22="Baja",T22="Moderado"),AND(K22="Media",T22="Leve"),AND(K22="Media",T22="Menor"),AND(K22="Media",T22="Moderado"),AND(K22="Alta",T22="Leve"),AND(K22="Alta",T22="Menor")),"Moderado",IF(OR(AND(K22="Muy Baja",T22="Mayor"),AND(K22="Baja",T22="Mayor"),AND(K22="Media",T22="Mayor"),AND(K22="Alta",T22="Moderado"),AND(K22="Alta",T22="Mayor"),AND(K22="Muy Alta",T22="Leve"),AND(K22="Muy Alta",T22="Menor"),AND(K22="Muy Alta",T22="Moderado"),AND(K22="Muy Alta",T22="Mayor")),"Alto",IF(OR(AND(K22="Muy Baja",T22="Catastrofico"),AND(K22="Baja",T22="Catastrofico"),AND(K22="Media",T22="Catastrofico"),AND(K22="Alta",T22="Catastrofico"),AND(K22="Muy Alta",T22="Catastrofico")),"Extremo",))))</f>
        <v>Alto</v>
      </c>
      <c r="W22" s="18">
        <v>1</v>
      </c>
      <c r="X22" s="19" t="s">
        <v>353</v>
      </c>
      <c r="Y22" s="46" t="s">
        <v>362</v>
      </c>
      <c r="Z22" s="19" t="s">
        <v>355</v>
      </c>
      <c r="AA22" s="20" t="str">
        <f>+CONCATENATE(X22," ",Y22," ",Z22)</f>
        <v>Profesional / Asesor Externo  responsable Registra la solicitud de revisión de un acto administrativo en la base de datos para el respectivo seguimiento, cada vez que sea asignado.</v>
      </c>
      <c r="AB22" s="55" t="s">
        <v>333</v>
      </c>
      <c r="AC22" s="40">
        <f t="shared" ref="AC22:AC26" si="13">IF(AB22="","",IF(AB22="Preventivo",0.25,IF(AB22="Detectivo",0.15,IF(AB22="Correctivo",0.1,))))</f>
        <v>0.25</v>
      </c>
      <c r="AD22" s="54" t="str">
        <f>+IF(OR(AB22='[4]11 FORMULAS'!$O$4,AB22='[4]11 FORMULAS'!$O$5),'[4]11 FORMULAS'!$P$5,IF(AB22='[4]11 FORMULAS'!$O$6,'[4]11 FORMULAS'!$P$6,""))</f>
        <v>Probabilidad</v>
      </c>
      <c r="AE22" s="55" t="s">
        <v>334</v>
      </c>
      <c r="AF22" s="40">
        <f t="shared" ref="AF22:AF26" si="14">IF(AE22="","",IF(AE22="Manual",0.15,IF(AE22="Automatico",0.25,)))</f>
        <v>0.15</v>
      </c>
      <c r="AG22" s="56" t="s">
        <v>335</v>
      </c>
      <c r="AH22" s="56" t="s">
        <v>336</v>
      </c>
      <c r="AI22" s="56" t="s">
        <v>337</v>
      </c>
      <c r="AJ22" s="54">
        <f>+AC22+AF22</f>
        <v>0.4</v>
      </c>
      <c r="AK22" s="54">
        <f>+L22*AJ22</f>
        <v>0.24</v>
      </c>
      <c r="AL22" s="54">
        <f>+L22-AK22</f>
        <v>0.36</v>
      </c>
      <c r="AM22" s="54">
        <f>IF(AD22='[4]11 FORMULAS'!$P$6,U22-(U22*AJ22),U22)</f>
        <v>0.8</v>
      </c>
      <c r="AN22" s="130">
        <f>+AL26</f>
        <v>0.216</v>
      </c>
      <c r="AO22" s="122" t="str">
        <f>IF(AN22&lt;=0,"",IF(AN22&lt;=20%,"Muy Baja",IF(AN22&lt;=40%,"Baja",IF(AN22&lt;=60%,"Media",IF(AN22&lt;=80%,"Alta","Muy Alta")))))</f>
        <v>Baja</v>
      </c>
      <c r="AP22" s="130">
        <f>+AM26</f>
        <v>0.8</v>
      </c>
      <c r="AQ22" s="122" t="str">
        <f>IF(AP22&lt;=0,"",IF(AP22&lt;=20%,"Leve",IF(AP22&lt;=40%,"Menor",IF(AP22&lt;=60%,"Moderado",IF(AP22&lt;=80%,"Mayor","Catastrofico")))))</f>
        <v>Mayor</v>
      </c>
      <c r="AR22" s="129" t="str">
        <f>IF(OR(AND(AO22="Muy Baja",AQ22="Leve"),AND(AO22="Muy Baja",AQ22="Menor"),AND(AO22="Baja",AQ22="Leve")),"Bajo",IF(OR(AND(AO22="Muy baja",AQ22="Moderado"),AND(AO22="Baja",AQ22="Menor"),AND(AO22="Baja",AQ22="Moderado"),AND(AO22="Media",AQ22="Leve"),AND(AO22="Media",AQ22="Menor"),AND(AO22="Media",AQ22="Moderado"),AND(AO22="Alta",AQ22="Leve"),AND(AO22="Alta",AQ22="Menor")),"Moderado",IF(OR(AND(AO22="Muy Baja",AQ22="Mayor"),AND(AO22="Baja",AQ22="Mayor"),AND(AO22="Media",AQ22="Mayor"),AND(AO22="Alta",AQ22="Moderado"),AND(AO22="Alta",AQ22="Mayor"),AND(AO22="Muy Alta",AQ22="Leve"),AND(AO22="Muy Alta",AQ22="Menor"),AND(AO22="Muy Alta",AQ22="Moderado"),AND(AO22="Muy Alta",AQ22="Mayor")),"Alto",IF(OR(AND(AO22="Muy Baja",AQ22="Catastrofico"),AND(AO22="Baja",AQ22="Catastrofico"),AND(AO22="Media",AQ22="Catastrofico"),AND(AO22="Alta",AQ22="Catastrofico"),AND(AO22="Muy Alta",AQ22="Catastrofico")),"Extremo",""))))</f>
        <v>Alto</v>
      </c>
      <c r="AS22" s="126" t="s">
        <v>338</v>
      </c>
      <c r="AT22" s="114"/>
      <c r="AU22" s="114"/>
      <c r="AV22" s="114"/>
      <c r="AW22" s="114"/>
      <c r="AX22" s="114"/>
      <c r="AY22" s="114"/>
      <c r="AZ22" s="114"/>
      <c r="BA22" s="114"/>
      <c r="BB22" s="114"/>
      <c r="BC22" s="114"/>
    </row>
    <row r="23" spans="1:61" s="24" customFormat="1" ht="33.75" customHeight="1" x14ac:dyDescent="0.25">
      <c r="A23" s="108"/>
      <c r="B23" s="108"/>
      <c r="C23" s="108"/>
      <c r="D23" s="108"/>
      <c r="E23" s="109"/>
      <c r="F23" s="108"/>
      <c r="G23" s="110"/>
      <c r="H23" s="110"/>
      <c r="I23" s="118"/>
      <c r="J23" s="108"/>
      <c r="K23" s="122"/>
      <c r="L23" s="124"/>
      <c r="M23" s="125"/>
      <c r="N23" s="124"/>
      <c r="O23" s="122"/>
      <c r="P23" s="132"/>
      <c r="Q23" s="36" t="s">
        <v>296</v>
      </c>
      <c r="R23" s="122"/>
      <c r="S23" s="124"/>
      <c r="T23" s="122"/>
      <c r="U23" s="117"/>
      <c r="V23" s="129"/>
      <c r="W23" s="18">
        <v>2</v>
      </c>
      <c r="X23" s="19" t="s">
        <v>363</v>
      </c>
      <c r="Y23" s="19" t="s">
        <v>364</v>
      </c>
      <c r="Z23" s="19" t="s">
        <v>365</v>
      </c>
      <c r="AA23" s="20" t="str">
        <f t="shared" ref="AA23:AA25" si="15">+CONCATENATE(X23," ",Y23," ",Z23)</f>
        <v xml:space="preserve">Asesor externo - Area de Calidad Publicar cronograma de mesas tecnicas con los gestores  y el equipo de calidad  para revisión, seguimiento y ajustes a los indicadores de gestión Trimestral </v>
      </c>
      <c r="AB23" s="55" t="s">
        <v>333</v>
      </c>
      <c r="AC23" s="40">
        <f t="shared" si="13"/>
        <v>0.25</v>
      </c>
      <c r="AD23" s="54" t="str">
        <f>+IF(OR(AB23='[4]11 FORMULAS'!$O$4,AB23='[4]11 FORMULAS'!$O$5),'[4]11 FORMULAS'!$P$5,IF(AB23='[4]11 FORMULAS'!$O$6,'[4]11 FORMULAS'!$P$6,""))</f>
        <v>Probabilidad</v>
      </c>
      <c r="AE23" s="55" t="s">
        <v>334</v>
      </c>
      <c r="AF23" s="40">
        <f t="shared" si="14"/>
        <v>0.15</v>
      </c>
      <c r="AG23" s="56" t="s">
        <v>335</v>
      </c>
      <c r="AH23" s="56" t="s">
        <v>336</v>
      </c>
      <c r="AI23" s="56" t="s">
        <v>337</v>
      </c>
      <c r="AJ23" s="54">
        <f>+AC23+AF23</f>
        <v>0.4</v>
      </c>
      <c r="AK23" s="54">
        <f>+AL22*AJ23</f>
        <v>0.14399999999999999</v>
      </c>
      <c r="AL23" s="54">
        <f>+AL22-AK23</f>
        <v>0.216</v>
      </c>
      <c r="AM23" s="54">
        <f>IF(AD23='[4]11 FORMULAS'!$P$6,AM22-(AM22*AJ23),AM22)</f>
        <v>0.8</v>
      </c>
      <c r="AN23" s="130"/>
      <c r="AO23" s="122"/>
      <c r="AP23" s="130"/>
      <c r="AQ23" s="122"/>
      <c r="AR23" s="129"/>
      <c r="AS23" s="127"/>
      <c r="AT23" s="115"/>
      <c r="AU23" s="115"/>
      <c r="AV23" s="115"/>
      <c r="AW23" s="115"/>
      <c r="AX23" s="115"/>
      <c r="AY23" s="115"/>
      <c r="AZ23" s="115"/>
      <c r="BA23" s="115"/>
      <c r="BB23" s="115"/>
      <c r="BC23" s="115"/>
    </row>
    <row r="24" spans="1:61" s="24" customFormat="1" ht="33.75" customHeight="1" x14ac:dyDescent="0.25">
      <c r="A24" s="108"/>
      <c r="B24" s="108"/>
      <c r="C24" s="108"/>
      <c r="D24" s="108"/>
      <c r="E24" s="109"/>
      <c r="F24" s="108"/>
      <c r="G24" s="110"/>
      <c r="H24" s="110"/>
      <c r="I24" s="118"/>
      <c r="J24" s="108"/>
      <c r="K24" s="122"/>
      <c r="L24" s="124"/>
      <c r="M24" s="125"/>
      <c r="N24" s="124"/>
      <c r="O24" s="122"/>
      <c r="P24" s="132"/>
      <c r="Q24" s="36" t="s">
        <v>345</v>
      </c>
      <c r="R24" s="122"/>
      <c r="S24" s="124"/>
      <c r="T24" s="122"/>
      <c r="U24" s="117"/>
      <c r="V24" s="129"/>
      <c r="W24" s="18">
        <v>3</v>
      </c>
      <c r="X24" s="19"/>
      <c r="Y24" s="19"/>
      <c r="Z24" s="19"/>
      <c r="AA24" s="20" t="str">
        <f t="shared" si="15"/>
        <v xml:space="preserve">  </v>
      </c>
      <c r="AB24" s="55" t="s">
        <v>366</v>
      </c>
      <c r="AC24" s="40">
        <f t="shared" si="13"/>
        <v>0</v>
      </c>
      <c r="AD24" s="54" t="str">
        <f>+IF(OR(AB24='[4]11 FORMULAS'!$O$4,AB24='[4]11 FORMULAS'!$O$5),'[4]11 FORMULAS'!$P$5,IF(AB24='[4]11 FORMULAS'!$O$6,'[4]11 FORMULAS'!$P$6,""))</f>
        <v/>
      </c>
      <c r="AE24" s="55" t="s">
        <v>366</v>
      </c>
      <c r="AF24" s="40">
        <f t="shared" si="14"/>
        <v>0</v>
      </c>
      <c r="AG24" s="23"/>
      <c r="AH24" s="23"/>
      <c r="AI24" s="23"/>
      <c r="AJ24" s="54">
        <f t="shared" ref="AJ24:AJ26" si="16">+AC24+AF24</f>
        <v>0</v>
      </c>
      <c r="AK24" s="54">
        <f t="shared" ref="AK24:AK26" si="17">+AL23*AJ24</f>
        <v>0</v>
      </c>
      <c r="AL24" s="54">
        <f t="shared" ref="AL24:AL26" si="18">+AL23-AK24</f>
        <v>0.216</v>
      </c>
      <c r="AM24" s="54">
        <f>IF(AD24='[4]11 FORMULAS'!$P$6,AM23-(AM23*AJ24),AM23)</f>
        <v>0.8</v>
      </c>
      <c r="AN24" s="130"/>
      <c r="AO24" s="122"/>
      <c r="AP24" s="130"/>
      <c r="AQ24" s="122"/>
      <c r="AR24" s="129"/>
      <c r="AS24" s="127"/>
      <c r="AT24" s="115"/>
      <c r="AU24" s="115"/>
      <c r="AV24" s="115"/>
      <c r="AW24" s="115"/>
      <c r="AX24" s="115"/>
      <c r="AY24" s="115"/>
      <c r="AZ24" s="115"/>
      <c r="BA24" s="115"/>
      <c r="BB24" s="115"/>
      <c r="BC24" s="115"/>
      <c r="BI24" s="24" t="s">
        <v>248</v>
      </c>
    </row>
    <row r="25" spans="1:61" s="24" customFormat="1" ht="33.75" customHeight="1" x14ac:dyDescent="0.25">
      <c r="A25" s="108"/>
      <c r="B25" s="108"/>
      <c r="C25" s="108"/>
      <c r="D25" s="108"/>
      <c r="E25" s="109"/>
      <c r="F25" s="108"/>
      <c r="G25" s="110"/>
      <c r="H25" s="110"/>
      <c r="I25" s="118"/>
      <c r="J25" s="108"/>
      <c r="K25" s="122"/>
      <c r="L25" s="124"/>
      <c r="M25" s="125"/>
      <c r="N25" s="124"/>
      <c r="O25" s="122"/>
      <c r="P25" s="132"/>
      <c r="Q25" s="36" t="s">
        <v>329</v>
      </c>
      <c r="R25" s="122"/>
      <c r="S25" s="124"/>
      <c r="T25" s="122"/>
      <c r="U25" s="117"/>
      <c r="V25" s="129"/>
      <c r="W25" s="18">
        <v>4</v>
      </c>
      <c r="X25" s="19"/>
      <c r="Y25" s="19"/>
      <c r="Z25" s="19"/>
      <c r="AA25" s="20" t="str">
        <f t="shared" si="15"/>
        <v xml:space="preserve">  </v>
      </c>
      <c r="AB25" s="55" t="s">
        <v>366</v>
      </c>
      <c r="AC25" s="40">
        <f t="shared" si="13"/>
        <v>0</v>
      </c>
      <c r="AD25" s="54" t="str">
        <f>+IF(OR(AB25='[4]11 FORMULAS'!$O$4,AB25='[4]11 FORMULAS'!$O$5),'[4]11 FORMULAS'!$P$5,IF(AB25='[4]11 FORMULAS'!$O$6,'[4]11 FORMULAS'!$P$6,""))</f>
        <v/>
      </c>
      <c r="AE25" s="55" t="s">
        <v>366</v>
      </c>
      <c r="AF25" s="40">
        <f t="shared" si="14"/>
        <v>0</v>
      </c>
      <c r="AG25" s="23"/>
      <c r="AH25" s="23"/>
      <c r="AI25" s="23"/>
      <c r="AJ25" s="54">
        <f t="shared" si="16"/>
        <v>0</v>
      </c>
      <c r="AK25" s="54">
        <f t="shared" si="17"/>
        <v>0</v>
      </c>
      <c r="AL25" s="54">
        <f t="shared" si="18"/>
        <v>0.216</v>
      </c>
      <c r="AM25" s="54">
        <f>IF(AD25='[4]11 FORMULAS'!$P$6,AM24-(AM24*AJ25),AM24)</f>
        <v>0.8</v>
      </c>
      <c r="AN25" s="130"/>
      <c r="AO25" s="122"/>
      <c r="AP25" s="130"/>
      <c r="AQ25" s="122"/>
      <c r="AR25" s="129"/>
      <c r="AS25" s="127"/>
      <c r="AT25" s="115"/>
      <c r="AU25" s="115"/>
      <c r="AV25" s="115"/>
      <c r="AW25" s="115"/>
      <c r="AX25" s="115"/>
      <c r="AY25" s="115"/>
      <c r="AZ25" s="115"/>
      <c r="BA25" s="115"/>
      <c r="BB25" s="115"/>
      <c r="BC25" s="115"/>
    </row>
    <row r="26" spans="1:61" s="24" customFormat="1" ht="33.75" customHeight="1" x14ac:dyDescent="0.25">
      <c r="A26" s="108"/>
      <c r="B26" s="108"/>
      <c r="C26" s="108"/>
      <c r="D26" s="108"/>
      <c r="E26" s="109"/>
      <c r="F26" s="108"/>
      <c r="G26" s="110"/>
      <c r="H26" s="110"/>
      <c r="I26" s="118"/>
      <c r="J26" s="108"/>
      <c r="K26" s="122"/>
      <c r="L26" s="124"/>
      <c r="M26" s="125"/>
      <c r="N26" s="124"/>
      <c r="O26" s="122"/>
      <c r="P26" s="133"/>
      <c r="Q26" s="36" t="s">
        <v>344</v>
      </c>
      <c r="R26" s="122"/>
      <c r="S26" s="124"/>
      <c r="T26" s="122"/>
      <c r="U26" s="117"/>
      <c r="V26" s="129"/>
      <c r="W26" s="22"/>
      <c r="X26" s="22"/>
      <c r="Y26" s="22"/>
      <c r="Z26" s="22"/>
      <c r="AA26" s="22"/>
      <c r="AB26" s="55" t="s">
        <v>366</v>
      </c>
      <c r="AC26" s="40">
        <f t="shared" si="13"/>
        <v>0</v>
      </c>
      <c r="AD26" s="54" t="str">
        <f>+IF(OR(AB26='[4]11 FORMULAS'!$O$4,AB26='[4]11 FORMULAS'!$O$5),'[4]11 FORMULAS'!$P$5,IF(AB26='[4]11 FORMULAS'!$O$6,'[4]11 FORMULAS'!$P$6,""))</f>
        <v/>
      </c>
      <c r="AE26" s="55" t="s">
        <v>366</v>
      </c>
      <c r="AF26" s="40">
        <f t="shared" si="14"/>
        <v>0</v>
      </c>
      <c r="AG26" s="23"/>
      <c r="AH26" s="23"/>
      <c r="AI26" s="23"/>
      <c r="AJ26" s="54">
        <f t="shared" si="16"/>
        <v>0</v>
      </c>
      <c r="AK26" s="54">
        <f t="shared" si="17"/>
        <v>0</v>
      </c>
      <c r="AL26" s="54">
        <f t="shared" si="18"/>
        <v>0.216</v>
      </c>
      <c r="AM26" s="54">
        <f>IF(AD26='[4]11 FORMULAS'!$P$6,AM25-(AM25*AJ26),AM25)</f>
        <v>0.8</v>
      </c>
      <c r="AN26" s="130"/>
      <c r="AO26" s="122"/>
      <c r="AP26" s="130"/>
      <c r="AQ26" s="122"/>
      <c r="AR26" s="129"/>
      <c r="AS26" s="128"/>
      <c r="AT26" s="116"/>
      <c r="AU26" s="116"/>
      <c r="AV26" s="116"/>
      <c r="AW26" s="116"/>
      <c r="AX26" s="116"/>
      <c r="AY26" s="116"/>
      <c r="AZ26" s="116"/>
      <c r="BA26" s="116"/>
      <c r="BB26" s="116"/>
      <c r="BC26" s="116"/>
    </row>
    <row r="27" spans="1:61" s="24" customFormat="1" ht="33.75" customHeight="1" x14ac:dyDescent="0.2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61" s="24" customFormat="1" ht="33.75" customHeight="1"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61" s="24" customFormat="1" ht="33.75" customHeight="1" x14ac:dyDescent="0.2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61" s="24" customFormat="1" ht="33.75" customHeight="1" x14ac:dyDescent="0.2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61" s="24" customFormat="1" ht="33.75" customHeight="1"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sheetData>
  <mergeCells count="179">
    <mergeCell ref="U22:U26"/>
    <mergeCell ref="A22:A26"/>
    <mergeCell ref="B22:B26"/>
    <mergeCell ref="C22:C26"/>
    <mergeCell ref="D22:D26"/>
    <mergeCell ref="E22:E26"/>
    <mergeCell ref="F22:F26"/>
    <mergeCell ref="G22:G26"/>
    <mergeCell ref="P5:T5"/>
    <mergeCell ref="I5:O5"/>
    <mergeCell ref="I6:O6"/>
    <mergeCell ref="P6:T6"/>
    <mergeCell ref="O22:O26"/>
    <mergeCell ref="P22:P26"/>
    <mergeCell ref="H22:H26"/>
    <mergeCell ref="R22:R26"/>
    <mergeCell ref="S22:S26"/>
    <mergeCell ref="T22:T26"/>
    <mergeCell ref="I22:I26"/>
    <mergeCell ref="J22:J26"/>
    <mergeCell ref="K22:K26"/>
    <mergeCell ref="L22:L26"/>
    <mergeCell ref="M22:M26"/>
    <mergeCell ref="N22:N26"/>
    <mergeCell ref="BC22:BC26"/>
    <mergeCell ref="AS22:AS26"/>
    <mergeCell ref="AT22:AT26"/>
    <mergeCell ref="AU22:AU26"/>
    <mergeCell ref="AV22:AV26"/>
    <mergeCell ref="AW22:AW26"/>
    <mergeCell ref="AX22:AX26"/>
    <mergeCell ref="V22:V26"/>
    <mergeCell ref="AN22:AN26"/>
    <mergeCell ref="AO22:AO26"/>
    <mergeCell ref="AP22:AP26"/>
    <mergeCell ref="AQ22:AQ26"/>
    <mergeCell ref="AR22:AR26"/>
    <mergeCell ref="AY22:AY26"/>
    <mergeCell ref="AZ22:AZ26"/>
    <mergeCell ref="BA22:BA26"/>
    <mergeCell ref="BB22:BB26"/>
    <mergeCell ref="BB17:BB21"/>
    <mergeCell ref="BC17:BC21"/>
    <mergeCell ref="AW17:AW21"/>
    <mergeCell ref="AX17:AX21"/>
    <mergeCell ref="AY17:AY21"/>
    <mergeCell ref="AZ17:AZ21"/>
    <mergeCell ref="BA17:BA21"/>
    <mergeCell ref="L17:L21"/>
    <mergeCell ref="M17:M21"/>
    <mergeCell ref="N17:N21"/>
    <mergeCell ref="O17:O21"/>
    <mergeCell ref="P17:P21"/>
    <mergeCell ref="R17:R21"/>
    <mergeCell ref="AQ17:AQ21"/>
    <mergeCell ref="AR17:AR21"/>
    <mergeCell ref="AS17:AS21"/>
    <mergeCell ref="AT17:AT21"/>
    <mergeCell ref="AU17:AU21"/>
    <mergeCell ref="S17:S21"/>
    <mergeCell ref="T17:T21"/>
    <mergeCell ref="AO17:AO21"/>
    <mergeCell ref="AN17:AN21"/>
    <mergeCell ref="K17:K21"/>
    <mergeCell ref="U17:U21"/>
    <mergeCell ref="V17:V21"/>
    <mergeCell ref="AV17:AV21"/>
    <mergeCell ref="AP17:AP21"/>
    <mergeCell ref="A10:A11"/>
    <mergeCell ref="B10:B11"/>
    <mergeCell ref="C10:C11"/>
    <mergeCell ref="D10:D11"/>
    <mergeCell ref="E10:E11"/>
    <mergeCell ref="Q9:Q11"/>
    <mergeCell ref="A17:A21"/>
    <mergeCell ref="B17:B21"/>
    <mergeCell ref="C17:C21"/>
    <mergeCell ref="D17:D21"/>
    <mergeCell ref="E17:E21"/>
    <mergeCell ref="F17:F21"/>
    <mergeCell ref="G17:G21"/>
    <mergeCell ref="H17:H21"/>
    <mergeCell ref="I17:I21"/>
    <mergeCell ref="J17:J21"/>
    <mergeCell ref="T12:T16"/>
    <mergeCell ref="AY12:AY16"/>
    <mergeCell ref="AZ12:AZ16"/>
    <mergeCell ref="BA12:BA16"/>
    <mergeCell ref="U12:U16"/>
    <mergeCell ref="I12:I16"/>
    <mergeCell ref="J12:J16"/>
    <mergeCell ref="K12:K16"/>
    <mergeCell ref="L12:L16"/>
    <mergeCell ref="M12:M16"/>
    <mergeCell ref="N12:N16"/>
    <mergeCell ref="O12:O16"/>
    <mergeCell ref="AS12:AS16"/>
    <mergeCell ref="AT12:AT16"/>
    <mergeCell ref="AU12:AU16"/>
    <mergeCell ref="AV12:AV16"/>
    <mergeCell ref="V12:V16"/>
    <mergeCell ref="AN12:AN16"/>
    <mergeCell ref="AO12:AO16"/>
    <mergeCell ref="AP12:AP16"/>
    <mergeCell ref="AQ12:AQ16"/>
    <mergeCell ref="AR12:AR16"/>
    <mergeCell ref="P12:P16"/>
    <mergeCell ref="R12:R16"/>
    <mergeCell ref="S12:S16"/>
    <mergeCell ref="BB10:BB11"/>
    <mergeCell ref="BC10:BC11"/>
    <mergeCell ref="A12:A16"/>
    <mergeCell ref="B12:B16"/>
    <mergeCell ref="C12:C16"/>
    <mergeCell ref="D12:D16"/>
    <mergeCell ref="E12:E16"/>
    <mergeCell ref="F12:F16"/>
    <mergeCell ref="G12:G16"/>
    <mergeCell ref="H12:H16"/>
    <mergeCell ref="AT10:AT11"/>
    <mergeCell ref="AU10:AU11"/>
    <mergeCell ref="AV10:AV11"/>
    <mergeCell ref="AW10:AW11"/>
    <mergeCell ref="AX10:AZ10"/>
    <mergeCell ref="BA10:BA11"/>
    <mergeCell ref="AQ9:AQ11"/>
    <mergeCell ref="AR9:AR11"/>
    <mergeCell ref="AS9:AS11"/>
    <mergeCell ref="BB12:BB16"/>
    <mergeCell ref="BC12:BC16"/>
    <mergeCell ref="AW12:AW16"/>
    <mergeCell ref="AX12:AX16"/>
    <mergeCell ref="L9:L11"/>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s>
  <conditionalFormatting sqref="K12">
    <cfRule type="cellIs" dxfId="153" priority="252" operator="equal">
      <formula>"Muy Alta"</formula>
    </cfRule>
    <cfRule type="cellIs" dxfId="152" priority="253" operator="equal">
      <formula>"Alta"</formula>
    </cfRule>
    <cfRule type="cellIs" dxfId="151" priority="254" operator="equal">
      <formula>"Media"</formula>
    </cfRule>
    <cfRule type="cellIs" dxfId="150" priority="255" operator="equal">
      <formula>"Baja"</formula>
    </cfRule>
    <cfRule type="cellIs" dxfId="149" priority="256" operator="equal">
      <formula>"Muy Baja"</formula>
    </cfRule>
  </conditionalFormatting>
  <conditionalFormatting sqref="K17">
    <cfRule type="cellIs" dxfId="148" priority="217" operator="equal">
      <formula>"Muy Alta"</formula>
    </cfRule>
    <cfRule type="cellIs" dxfId="147" priority="218" operator="equal">
      <formula>"Alta"</formula>
    </cfRule>
    <cfRule type="cellIs" dxfId="146" priority="219" operator="equal">
      <formula>"Media"</formula>
    </cfRule>
    <cfRule type="cellIs" dxfId="145" priority="220" operator="equal">
      <formula>"Baja"</formula>
    </cfRule>
    <cfRule type="cellIs" dxfId="144" priority="221" operator="equal">
      <formula>"Muy Baja"</formula>
    </cfRule>
  </conditionalFormatting>
  <conditionalFormatting sqref="K22">
    <cfRule type="cellIs" dxfId="143" priority="192" operator="equal">
      <formula>"Muy Alta"</formula>
    </cfRule>
    <cfRule type="cellIs" dxfId="142" priority="193" operator="equal">
      <formula>"Alta"</formula>
    </cfRule>
    <cfRule type="cellIs" dxfId="141" priority="194" operator="equal">
      <formula>"Media"</formula>
    </cfRule>
    <cfRule type="cellIs" dxfId="140" priority="195" operator="equal">
      <formula>"Baja"</formula>
    </cfRule>
    <cfRule type="cellIs" dxfId="139" priority="196" operator="equal">
      <formula>"Muy Baja"</formula>
    </cfRule>
  </conditionalFormatting>
  <conditionalFormatting sqref="M12">
    <cfRule type="cellIs" dxfId="138" priority="262" operator="equal">
      <formula>$U$12</formula>
    </cfRule>
    <cfRule type="cellIs" dxfId="137" priority="263" operator="equal">
      <formula>$U$13</formula>
    </cfRule>
    <cfRule type="cellIs" dxfId="136" priority="264" operator="equal">
      <formula>$U$14</formula>
    </cfRule>
    <cfRule type="cellIs" dxfId="135" priority="265" operator="equal">
      <formula>$U$15</formula>
    </cfRule>
    <cfRule type="cellIs" dxfId="134" priority="266" operator="equal">
      <formula>$U$16</formula>
    </cfRule>
  </conditionalFormatting>
  <conditionalFormatting sqref="M17">
    <cfRule type="cellIs" dxfId="133" priority="65" operator="equal">
      <formula>$U$12</formula>
    </cfRule>
    <cfRule type="cellIs" dxfId="132" priority="66" operator="equal">
      <formula>$U$13</formula>
    </cfRule>
    <cfRule type="cellIs" dxfId="131" priority="67" operator="equal">
      <formula>$U$14</formula>
    </cfRule>
    <cfRule type="cellIs" dxfId="130" priority="68" operator="equal">
      <formula>$U$15</formula>
    </cfRule>
    <cfRule type="cellIs" dxfId="129" priority="69" operator="equal">
      <formula>$U$16</formula>
    </cfRule>
  </conditionalFormatting>
  <conditionalFormatting sqref="M22">
    <cfRule type="cellIs" dxfId="128" priority="60" operator="equal">
      <formula>$U$12</formula>
    </cfRule>
    <cfRule type="cellIs" dxfId="127" priority="61" operator="equal">
      <formula>$U$13</formula>
    </cfRule>
    <cfRule type="cellIs" dxfId="126" priority="62" operator="equal">
      <formula>$U$14</formula>
    </cfRule>
    <cfRule type="cellIs" dxfId="125" priority="63" operator="equal">
      <formula>$U$15</formula>
    </cfRule>
    <cfRule type="cellIs" dxfId="124" priority="64" operator="equal">
      <formula>$U$16</formula>
    </cfRule>
  </conditionalFormatting>
  <conditionalFormatting sqref="O12 O17">
    <cfRule type="cellIs" dxfId="123" priority="247" operator="equal">
      <formula>"catastrofico"</formula>
    </cfRule>
    <cfRule type="cellIs" dxfId="122" priority="248" operator="equal">
      <formula>"Mayor"</formula>
    </cfRule>
    <cfRule type="cellIs" dxfId="121" priority="249" operator="equal">
      <formula>"Moderado"</formula>
    </cfRule>
    <cfRule type="cellIs" dxfId="120" priority="250" operator="equal">
      <formula>"menor"</formula>
    </cfRule>
    <cfRule type="cellIs" dxfId="119" priority="251" operator="equal">
      <formula>"leve"</formula>
    </cfRule>
  </conditionalFormatting>
  <conditionalFormatting sqref="O22">
    <cfRule type="cellIs" dxfId="118" priority="187" operator="equal">
      <formula>"catastrofico"</formula>
    </cfRule>
    <cfRule type="cellIs" dxfId="117" priority="188" operator="equal">
      <formula>"Mayor"</formula>
    </cfRule>
    <cfRule type="cellIs" dxfId="116" priority="189" operator="equal">
      <formula>"Moderado"</formula>
    </cfRule>
    <cfRule type="cellIs" dxfId="115" priority="190" operator="equal">
      <formula>"menor"</formula>
    </cfRule>
    <cfRule type="cellIs" dxfId="114" priority="191" operator="equal">
      <formula>"leve"</formula>
    </cfRule>
  </conditionalFormatting>
  <conditionalFormatting sqref="R12">
    <cfRule type="cellIs" dxfId="113" priority="242" operator="equal">
      <formula>"catastrofico"</formula>
    </cfRule>
    <cfRule type="cellIs" dxfId="112" priority="243" operator="equal">
      <formula>"Mayor"</formula>
    </cfRule>
    <cfRule type="cellIs" dxfId="111" priority="244" operator="equal">
      <formula>"Moderado"</formula>
    </cfRule>
    <cfRule type="cellIs" dxfId="110" priority="245" operator="equal">
      <formula>"menor"</formula>
    </cfRule>
    <cfRule type="cellIs" dxfId="109" priority="246" operator="equal">
      <formula>"leve"</formula>
    </cfRule>
  </conditionalFormatting>
  <conditionalFormatting sqref="R17">
    <cfRule type="cellIs" dxfId="108" priority="212" operator="equal">
      <formula>"catastrofico"</formula>
    </cfRule>
    <cfRule type="cellIs" dxfId="107" priority="213" operator="equal">
      <formula>"Mayor"</formula>
    </cfRule>
    <cfRule type="cellIs" dxfId="106" priority="214" operator="equal">
      <formula>"Moderado"</formula>
    </cfRule>
    <cfRule type="cellIs" dxfId="105" priority="215" operator="equal">
      <formula>"menor"</formula>
    </cfRule>
    <cfRule type="cellIs" dxfId="104" priority="216" operator="equal">
      <formula>"leve"</formula>
    </cfRule>
  </conditionalFormatting>
  <conditionalFormatting sqref="R22">
    <cfRule type="cellIs" dxfId="103" priority="6" operator="equal">
      <formula>"catastrofico"</formula>
    </cfRule>
    <cfRule type="cellIs" dxfId="102" priority="7" operator="equal">
      <formula>"Mayor"</formula>
    </cfRule>
    <cfRule type="cellIs" dxfId="101" priority="8" operator="equal">
      <formula>"Moderado"</formula>
    </cfRule>
    <cfRule type="cellIs" dxfId="100" priority="9" operator="equal">
      <formula>"menor"</formula>
    </cfRule>
    <cfRule type="cellIs" dxfId="99" priority="10" operator="equal">
      <formula>"leve"</formula>
    </cfRule>
  </conditionalFormatting>
  <conditionalFormatting sqref="T12">
    <cfRule type="cellIs" dxfId="98" priority="237" operator="equal">
      <formula>"catastrofico"</formula>
    </cfRule>
    <cfRule type="cellIs" dxfId="97" priority="238" operator="equal">
      <formula>"Mayor"</formula>
    </cfRule>
    <cfRule type="cellIs" dxfId="96" priority="239" operator="equal">
      <formula>"Moderado"</formula>
    </cfRule>
    <cfRule type="cellIs" dxfId="95" priority="240" operator="equal">
      <formula>"menor"</formula>
    </cfRule>
    <cfRule type="cellIs" dxfId="94" priority="241" operator="equal">
      <formula>"leve"</formula>
    </cfRule>
  </conditionalFormatting>
  <conditionalFormatting sqref="T17">
    <cfRule type="cellIs" dxfId="93" priority="207" operator="equal">
      <formula>"catastrofico"</formula>
    </cfRule>
    <cfRule type="cellIs" dxfId="92" priority="208" operator="equal">
      <formula>"Mayor"</formula>
    </cfRule>
    <cfRule type="cellIs" dxfId="91" priority="209" operator="equal">
      <formula>"Moderado"</formula>
    </cfRule>
    <cfRule type="cellIs" dxfId="90" priority="210" operator="equal">
      <formula>"menor"</formula>
    </cfRule>
    <cfRule type="cellIs" dxfId="89" priority="211" operator="equal">
      <formula>"leve"</formula>
    </cfRule>
  </conditionalFormatting>
  <conditionalFormatting sqref="T22">
    <cfRule type="cellIs" dxfId="88" priority="172" operator="equal">
      <formula>"catastrofico"</formula>
    </cfRule>
    <cfRule type="cellIs" dxfId="87" priority="173" operator="equal">
      <formula>"Mayor"</formula>
    </cfRule>
    <cfRule type="cellIs" dxfId="86" priority="174" operator="equal">
      <formula>"Moderado"</formula>
    </cfRule>
    <cfRule type="cellIs" dxfId="85" priority="175" operator="equal">
      <formula>"menor"</formula>
    </cfRule>
    <cfRule type="cellIs" dxfId="84" priority="176" operator="equal">
      <formula>"leve"</formula>
    </cfRule>
  </conditionalFormatting>
  <conditionalFormatting sqref="U12">
    <cfRule type="cellIs" dxfId="83" priority="257" operator="equal">
      <formula>#REF!</formula>
    </cfRule>
    <cfRule type="cellIs" dxfId="82" priority="258" operator="equal">
      <formula>#REF!</formula>
    </cfRule>
    <cfRule type="cellIs" dxfId="81" priority="259" operator="equal">
      <formula>#REF!</formula>
    </cfRule>
    <cfRule type="cellIs" dxfId="80" priority="260" operator="equal">
      <formula>#REF!</formula>
    </cfRule>
    <cfRule type="cellIs" dxfId="79" priority="261" operator="equal">
      <formula>#REF!</formula>
    </cfRule>
  </conditionalFormatting>
  <conditionalFormatting sqref="U17">
    <cfRule type="cellIs" dxfId="78" priority="222" operator="equal">
      <formula>#REF!</formula>
    </cfRule>
    <cfRule type="cellIs" dxfId="77" priority="223" operator="equal">
      <formula>#REF!</formula>
    </cfRule>
    <cfRule type="cellIs" dxfId="76" priority="224" operator="equal">
      <formula>#REF!</formula>
    </cfRule>
    <cfRule type="cellIs" dxfId="75" priority="225" operator="equal">
      <formula>#REF!</formula>
    </cfRule>
    <cfRule type="cellIs" dxfId="74" priority="226" operator="equal">
      <formula>#REF!</formula>
    </cfRule>
  </conditionalFormatting>
  <conditionalFormatting sqref="U22">
    <cfRule type="cellIs" dxfId="73" priority="177" operator="equal">
      <formula>#REF!</formula>
    </cfRule>
    <cfRule type="cellIs" dxfId="72" priority="178" operator="equal">
      <formula>#REF!</formula>
    </cfRule>
    <cfRule type="cellIs" dxfId="71" priority="179" operator="equal">
      <formula>#REF!</formula>
    </cfRule>
    <cfRule type="cellIs" dxfId="70" priority="180" operator="equal">
      <formula>#REF!</formula>
    </cfRule>
    <cfRule type="cellIs" dxfId="69" priority="181" operator="equal">
      <formula>#REF!</formula>
    </cfRule>
  </conditionalFormatting>
  <conditionalFormatting sqref="V12">
    <cfRule type="cellIs" dxfId="68" priority="31" operator="equal">
      <formula>"Extremo"</formula>
    </cfRule>
    <cfRule type="cellIs" dxfId="67" priority="32" operator="equal">
      <formula>"Alto"</formula>
    </cfRule>
    <cfRule type="cellIs" dxfId="66" priority="33" operator="equal">
      <formula>"Moderado"</formula>
    </cfRule>
    <cfRule type="cellIs" dxfId="65" priority="34" operator="equal">
      <formula>"Bajo"</formula>
    </cfRule>
  </conditionalFormatting>
  <conditionalFormatting sqref="V17">
    <cfRule type="cellIs" dxfId="64" priority="27" operator="equal">
      <formula>"Extremo"</formula>
    </cfRule>
    <cfRule type="cellIs" dxfId="63" priority="28" operator="equal">
      <formula>"Alto"</formula>
    </cfRule>
    <cfRule type="cellIs" dxfId="62" priority="29" operator="equal">
      <formula>"Moderado"</formula>
    </cfRule>
    <cfRule type="cellIs" dxfId="61" priority="30" operator="equal">
      <formula>"Bajo"</formula>
    </cfRule>
  </conditionalFormatting>
  <conditionalFormatting sqref="V22">
    <cfRule type="cellIs" dxfId="60" priority="23" operator="equal">
      <formula>"Extremo"</formula>
    </cfRule>
    <cfRule type="cellIs" dxfId="59" priority="24" operator="equal">
      <formula>"Alto"</formula>
    </cfRule>
    <cfRule type="cellIs" dxfId="58" priority="25" operator="equal">
      <formula>"Moderado"</formula>
    </cfRule>
    <cfRule type="cellIs" dxfId="57" priority="26" operator="equal">
      <formula>"Bajo"</formula>
    </cfRule>
  </conditionalFormatting>
  <conditionalFormatting sqref="AO12">
    <cfRule type="cellIs" dxfId="56" priority="232" operator="equal">
      <formula>"Muy Alta"</formula>
    </cfRule>
    <cfRule type="cellIs" dxfId="55" priority="233" operator="equal">
      <formula>"Alta"</formula>
    </cfRule>
    <cfRule type="cellIs" dxfId="54" priority="234" operator="equal">
      <formula>"Media"</formula>
    </cfRule>
    <cfRule type="cellIs" dxfId="53" priority="235" operator="equal">
      <formula>"Baja"</formula>
    </cfRule>
    <cfRule type="cellIs" dxfId="52" priority="236" operator="equal">
      <formula>"Muy Baja"</formula>
    </cfRule>
  </conditionalFormatting>
  <conditionalFormatting sqref="AO17">
    <cfRule type="cellIs" dxfId="51" priority="202" operator="equal">
      <formula>"Muy Alta"</formula>
    </cfRule>
    <cfRule type="cellIs" dxfId="50" priority="203" operator="equal">
      <formula>"Alta"</formula>
    </cfRule>
    <cfRule type="cellIs" dxfId="49" priority="204" operator="equal">
      <formula>"Media"</formula>
    </cfRule>
    <cfRule type="cellIs" dxfId="48" priority="205" operator="equal">
      <formula>"Baja"</formula>
    </cfRule>
    <cfRule type="cellIs" dxfId="47" priority="206" operator="equal">
      <formula>"Muy Baja"</formula>
    </cfRule>
  </conditionalFormatting>
  <conditionalFormatting sqref="AO22">
    <cfRule type="cellIs" dxfId="46" priority="167" operator="equal">
      <formula>"Muy Alta"</formula>
    </cfRule>
    <cfRule type="cellIs" dxfId="45" priority="168" operator="equal">
      <formula>"Alta"</formula>
    </cfRule>
    <cfRule type="cellIs" dxfId="44" priority="169" operator="equal">
      <formula>"Media"</formula>
    </cfRule>
    <cfRule type="cellIs" dxfId="43" priority="170" operator="equal">
      <formula>"Baja"</formula>
    </cfRule>
    <cfRule type="cellIs" dxfId="42" priority="171" operator="equal">
      <formula>"Muy Baja"</formula>
    </cfRule>
  </conditionalFormatting>
  <conditionalFormatting sqref="AQ12">
    <cfRule type="cellIs" dxfId="41" priority="227" operator="equal">
      <formula>"Catastrofico"</formula>
    </cfRule>
    <cfRule type="cellIs" dxfId="40" priority="228" operator="equal">
      <formula>"Mayor"</formula>
    </cfRule>
    <cfRule type="cellIs" dxfId="39" priority="229" operator="equal">
      <formula>"Moderado"</formula>
    </cfRule>
    <cfRule type="cellIs" dxfId="38" priority="230" operator="equal">
      <formula>"Menor"</formula>
    </cfRule>
    <cfRule type="cellIs" dxfId="37" priority="231" operator="equal">
      <formula>"Leve"</formula>
    </cfRule>
  </conditionalFormatting>
  <conditionalFormatting sqref="AQ17">
    <cfRule type="cellIs" dxfId="36" priority="197" operator="equal">
      <formula>"Catastrofico"</formula>
    </cfRule>
    <cfRule type="cellIs" dxfId="35" priority="198" operator="equal">
      <formula>"Mayor"</formula>
    </cfRule>
    <cfRule type="cellIs" dxfId="34" priority="199" operator="equal">
      <formula>"Moderado"</formula>
    </cfRule>
    <cfRule type="cellIs" dxfId="33" priority="200" operator="equal">
      <formula>"Menor"</formula>
    </cfRule>
    <cfRule type="cellIs" dxfId="32" priority="201" operator="equal">
      <formula>"Leve"</formula>
    </cfRule>
  </conditionalFormatting>
  <conditionalFormatting sqref="AQ22">
    <cfRule type="cellIs" dxfId="31" priority="162" operator="equal">
      <formula>"Catastrofico"</formula>
    </cfRule>
    <cfRule type="cellIs" dxfId="30" priority="163" operator="equal">
      <formula>"Mayor"</formula>
    </cfRule>
    <cfRule type="cellIs" dxfId="29" priority="164" operator="equal">
      <formula>"Moderado"</formula>
    </cfRule>
    <cfRule type="cellIs" dxfId="28" priority="165" operator="equal">
      <formula>"Menor"</formula>
    </cfRule>
    <cfRule type="cellIs" dxfId="27" priority="166" operator="equal">
      <formula>"Leve"</formula>
    </cfRule>
  </conditionalFormatting>
  <conditionalFormatting sqref="AR12">
    <cfRule type="cellIs" dxfId="26" priority="70" operator="equal">
      <formula>"Extremo"</formula>
    </cfRule>
    <cfRule type="cellIs" dxfId="25" priority="71" operator="equal">
      <formula>"Alto"</formula>
    </cfRule>
    <cfRule type="cellIs" dxfId="24" priority="72" operator="equal">
      <formula>"Moderado"</formula>
    </cfRule>
    <cfRule type="cellIs" dxfId="23" priority="73" operator="equal">
      <formula>"Bajo"</formula>
    </cfRule>
  </conditionalFormatting>
  <conditionalFormatting sqref="AR17">
    <cfRule type="cellIs" dxfId="22" priority="19" operator="equal">
      <formula>"Extremo"</formula>
    </cfRule>
    <cfRule type="cellIs" dxfId="21" priority="20" operator="equal">
      <formula>"Alto"</formula>
    </cfRule>
    <cfRule type="cellIs" dxfId="20" priority="21" operator="equal">
      <formula>"Moderado"</formula>
    </cfRule>
    <cfRule type="cellIs" dxfId="19" priority="22" operator="equal">
      <formula>"Bajo"</formula>
    </cfRule>
  </conditionalFormatting>
  <conditionalFormatting sqref="AR22">
    <cfRule type="cellIs" dxfId="18" priority="15" operator="equal">
      <formula>"Extremo"</formula>
    </cfRule>
    <cfRule type="cellIs" dxfId="17" priority="16" operator="equal">
      <formula>"Alto"</formula>
    </cfRule>
    <cfRule type="cellIs" dxfId="16" priority="17" operator="equal">
      <formula>"Moderado"</formula>
    </cfRule>
    <cfRule type="cellIs" dxfId="15" priority="18" operator="equal">
      <formula>"Bajo"</formula>
    </cfRule>
  </conditionalFormatting>
  <conditionalFormatting sqref="AS12">
    <cfRule type="cellIs" dxfId="14" priority="105" operator="equal">
      <formula>"Evitar"</formula>
    </cfRule>
    <cfRule type="cellIs" dxfId="13" priority="106" operator="equal">
      <formula>"Aceptar"</formula>
    </cfRule>
    <cfRule type="cellIs" dxfId="12" priority="107" operator="equal">
      <formula>"reducir transferir"</formula>
    </cfRule>
    <cfRule type="cellIs" dxfId="11" priority="108" operator="equal">
      <formula>"reducir mitigar"</formula>
    </cfRule>
    <cfRule type="cellIs" dxfId="10" priority="109" operator="equal">
      <formula>"Reducir mitigar"</formula>
    </cfRule>
  </conditionalFormatting>
  <conditionalFormatting sqref="AS17">
    <cfRule type="cellIs" dxfId="9" priority="100" operator="equal">
      <formula>"Evitar"</formula>
    </cfRule>
    <cfRule type="cellIs" dxfId="8" priority="101" operator="equal">
      <formula>"Aceptar"</formula>
    </cfRule>
    <cfRule type="cellIs" dxfId="7" priority="102" operator="equal">
      <formula>"reducir transferir"</formula>
    </cfRule>
    <cfRule type="cellIs" dxfId="6" priority="103" operator="equal">
      <formula>"reducir mitigar"</formula>
    </cfRule>
    <cfRule type="cellIs" dxfId="5" priority="104" operator="equal">
      <formula>"Reducir mitigar"</formula>
    </cfRule>
  </conditionalFormatting>
  <conditionalFormatting sqref="AS22">
    <cfRule type="cellIs" dxfId="4" priority="95" operator="equal">
      <formula>"Evitar"</formula>
    </cfRule>
    <cfRule type="cellIs" dxfId="3" priority="96" operator="equal">
      <formula>"Aceptar"</formula>
    </cfRule>
    <cfRule type="cellIs" dxfId="2" priority="97" operator="equal">
      <formula>"reducir transferir"</formula>
    </cfRule>
    <cfRule type="cellIs" dxfId="1" priority="98" operator="equal">
      <formula>"reducir mitigar"</formula>
    </cfRule>
    <cfRule type="cellIs" dxfId="0" priority="99" operator="equal">
      <formula>"Reducir mitigar"</formula>
    </cfRule>
  </conditionalFormatting>
  <dataValidations count="14">
    <dataValidation type="list" allowBlank="1" showInputMessage="1" showErrorMessage="1" sqref="AS12 AS17 AS22">
      <formula1>"Reducir mitigar,Reducir Transferir,Aceptar,Evitar"</formula1>
    </dataValidation>
    <dataValidation type="list" allowBlank="1" showInputMessage="1" showErrorMessage="1" sqref="G17:H17 G22:H22 G12:H12">
      <formula1>"Procesos,Evento externo,Talento humano,Tecnologias,Infraestructura"</formula1>
    </dataValidation>
    <dataValidation type="list" allowBlank="1" showInputMessage="1" showErrorMessage="1" sqref="B12:B26">
      <formula1>"Posibilidad de perdidad economica,Posibilidad de perdida reputacional,Posibilidad de perdida economica y reputacional,Posibilidad de perdida reputacional y economica"</formula1>
    </dataValidation>
    <dataValidation type="list" allowBlank="1" showInputMessage="1" showErrorMessage="1" sqref="F12:F2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26">
      <formula1>"N/A,menor a 10 SMLMV,ENTRE 10 Y 50 SMLMV,entre 50 y 100 SMLMV,entre 100 y 500 SMLMV,Mayor a 500 SMLMV"</formula1>
    </dataValidation>
    <dataValidation type="list" allowBlank="1" showInputMessage="1" showErrorMessage="1" sqref="AG17:AG18 AG12:AG13 AG22:AG23">
      <formula1>"Documentado,Sin Documentar"</formula1>
    </dataValidation>
    <dataValidation type="list" allowBlank="1" showInputMessage="1" showErrorMessage="1" sqref="AH17:AH18 AH12:AH13 AH22:AH23">
      <formula1>"Continua,Aleatoria"</formula1>
    </dataValidation>
    <dataValidation type="list" allowBlank="1" showInputMessage="1" showErrorMessage="1" sqref="AI17:AI18 AI12:AI13 AI22:AI23">
      <formula1>"Con Registro,Sin Registro"</formula1>
    </dataValidation>
    <dataValidation type="list" allowBlank="1" showInputMessage="1" showErrorMessage="1" sqref="BI6">
      <formula1>$BI$9:$BI$13</formula1>
    </dataValidation>
    <dataValidation type="list" allowBlank="1" showInputMessage="1" showErrorMessage="1" sqref="P12 P17 P22">
      <formula1>$Q$12:$Q$16</formula1>
    </dataValidation>
    <dataValidation type="list" allowBlank="1" showInputMessage="1" showErrorMessage="1" sqref="H5">
      <formula1>"Estrategico,Misional,Apoyo"</formula1>
    </dataValidation>
    <dataValidation type="list" allowBlank="1" showInputMessage="1" showErrorMessage="1" sqref="BC12:BC26">
      <formula1>"Sin Iniciar,En proceso,Cerrado"</formula1>
    </dataValidation>
    <dataValidation type="list" allowBlank="1" showInputMessage="1" showErrorMessage="1" sqref="AB12:AB26">
      <formula1>"Preventivo,Detectivo,Correctivo,NA"</formula1>
    </dataValidation>
    <dataValidation type="list" allowBlank="1" showInputMessage="1" showErrorMessage="1" sqref="AE12:AE26">
      <formula1>"Manual,Automatico,NA"</formula1>
    </dataValidation>
  </dataValidation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CONTEXTO</vt:lpstr>
      <vt:lpstr>65 GLEGN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2023-08-09T20:02:16Z</dcterms:modified>
  <cp:category/>
  <cp:contentStatus/>
</cp:coreProperties>
</file>