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005" tabRatio="975" firstSheet="2" activeTab="2"/>
  </bookViews>
  <sheets>
    <sheet name="Indice" sheetId="28" r:id="rId1"/>
    <sheet name="CONTEXTO" sheetId="30" r:id="rId2"/>
    <sheet name="48 GADCA" sheetId="29" r:id="rId3"/>
    <sheet name="IAVE-V. Externas" sheetId="31" r:id="rId4"/>
    <sheet name="IAVI-V. Internas" sheetId="32" r:id="rId5"/>
  </sheets>
  <externalReferences>
    <externalReference r:id="rId6"/>
  </externalReferences>
  <definedNames>
    <definedName name="_xlnm._FilterDatabase" localSheetId="1" hidden="1">CONTEXTO!$A$4:$I$81</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#REF!</definedName>
    <definedName name="Departamentos">#REF!</definedName>
    <definedName name="Fuentes">#REF!</definedName>
    <definedName name="Indicadores">#REF!</definedName>
    <definedName name="Objetivos">OFFSET(#REF!,0,0,COUNTA(#REF!)-1,1)</definedName>
    <definedName name="RAN_C_AMENAZ">[1]NUEVAS_TABLAS!#REF!</definedName>
    <definedName name="RAN_C_TIPAME">[1]NUEVAS_TABLAS!#REF!</definedName>
    <definedName name="RAN_N_IMPAME">[1]NUEVAS_TABLAS!$B$2:$B$10</definedName>
    <definedName name="Tipo">#REF!</definedName>
    <definedName name="Tipos">#REF!</definedName>
  </definedNames>
  <calcPr calcId="191028" iterateDelta="1E-4"/>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 i="29" l="1"/>
  <c r="AC16" i="29"/>
  <c r="AJ16" i="29" s="1"/>
  <c r="AF15" i="29"/>
  <c r="AC15" i="29"/>
  <c r="AJ15" i="29" s="1"/>
  <c r="AF14" i="29"/>
  <c r="AC14" i="29"/>
  <c r="AJ14" i="29" s="1"/>
  <c r="AF13" i="29"/>
  <c r="AC13" i="29"/>
  <c r="AJ13" i="29" s="1"/>
  <c r="AF19" i="29"/>
  <c r="AC19" i="29"/>
  <c r="AJ19" i="29" s="1"/>
  <c r="AF18" i="29"/>
  <c r="AC18" i="29"/>
  <c r="AJ18" i="29" s="1"/>
  <c r="AK18" i="29" s="1"/>
  <c r="AA18" i="29"/>
  <c r="AF17" i="29"/>
  <c r="AC17" i="29"/>
  <c r="AJ17" i="29" s="1"/>
  <c r="AA17" i="29"/>
  <c r="AF21" i="29"/>
  <c r="AC21" i="29"/>
  <c r="AJ21" i="29" s="1"/>
  <c r="AF20" i="29"/>
  <c r="AC20" i="29"/>
  <c r="AJ20" i="29" s="1"/>
  <c r="AC12" i="29" l="1"/>
  <c r="AA12" i="29"/>
  <c r="S17" i="29"/>
  <c r="U17" i="29" s="1"/>
  <c r="S12" i="29"/>
  <c r="U12" i="29" s="1"/>
  <c r="R12" i="29"/>
  <c r="R17" i="29"/>
  <c r="N17" i="29"/>
  <c r="O17" i="29" s="1"/>
  <c r="N12" i="29"/>
  <c r="O12" i="29" s="1"/>
  <c r="K17" i="29"/>
  <c r="K12" i="29"/>
  <c r="E17" i="29"/>
  <c r="E12" i="29"/>
  <c r="AA13" i="29"/>
  <c r="AA14" i="29"/>
  <c r="AA15" i="29"/>
  <c r="I17" i="29"/>
  <c r="T12" i="29" l="1"/>
  <c r="T17" i="29"/>
  <c r="AP12" i="29"/>
  <c r="AQ12" i="29" s="1"/>
  <c r="AK19" i="29"/>
  <c r="AL19" i="29" s="1"/>
  <c r="V12" i="29"/>
  <c r="L12" i="29"/>
  <c r="V17" i="29"/>
  <c r="L17" i="29"/>
  <c r="AK17" i="29" s="1"/>
  <c r="AL17" i="29" s="1"/>
  <c r="AL21" i="29" s="1"/>
  <c r="AK20" i="29" l="1"/>
  <c r="AL20" i="29" s="1"/>
  <c r="AF12" i="29"/>
  <c r="AJ12" i="29" s="1"/>
  <c r="AK12" i="29" s="1"/>
  <c r="AL12" i="29" s="1"/>
  <c r="AK13" i="29" s="1"/>
  <c r="AL13" i="29" s="1"/>
  <c r="AK14" i="29" l="1"/>
  <c r="AL14" i="29" s="1"/>
  <c r="AK21" i="29"/>
  <c r="AN17" i="29" s="1"/>
  <c r="AO17" i="29" s="1"/>
  <c r="AK15" i="29" l="1"/>
  <c r="AL15" i="29" s="1"/>
  <c r="AK16" i="29" s="1"/>
  <c r="AL16" i="29" s="1"/>
  <c r="AN12" i="29" s="1"/>
  <c r="BE12" i="29"/>
  <c r="AA20" i="29" l="1"/>
  <c r="I12" i="29"/>
  <c r="AO12" i="29" l="1"/>
  <c r="AR12" i="29" s="1"/>
  <c r="AP17" i="29"/>
  <c r="AQ17" i="29" s="1"/>
  <c r="AR17" i="29" s="1"/>
</calcChain>
</file>

<file path=xl/sharedStrings.xml><?xml version="1.0" encoding="utf-8"?>
<sst xmlns="http://schemas.openxmlformats.org/spreadsheetml/2006/main" count="962" uniqueCount="473">
  <si>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</si>
  <si>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</si>
  <si>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</si>
  <si>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</si>
  <si>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</si>
  <si>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</si>
  <si>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</si>
  <si>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</si>
  <si>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</si>
  <si>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</si>
  <si>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</si>
  <si>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</si>
  <si>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</si>
  <si>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</si>
  <si>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</si>
  <si>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</si>
  <si>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</si>
  <si>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</si>
  <si>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</si>
  <si>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</si>
  <si>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</si>
  <si>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</si>
  <si>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</si>
  <si>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</si>
  <si>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</si>
  <si>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</si>
  <si>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</si>
  <si>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</si>
  <si>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</si>
  <si>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</si>
  <si>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</si>
  <si>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</si>
  <si>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</si>
  <si>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</si>
  <si>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</si>
  <si>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</si>
  <si>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</si>
  <si>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</si>
  <si>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</si>
  <si>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</si>
  <si>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</si>
  <si>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</si>
  <si>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</si>
  <si>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</si>
  <si>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</si>
  <si>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</si>
  <si>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</si>
  <si>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</si>
  <si>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</si>
  <si>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</si>
  <si>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</si>
  <si>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</si>
  <si>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</si>
  <si>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</si>
  <si>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</si>
  <si>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</si>
  <si>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</si>
  <si>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</si>
  <si>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</si>
  <si>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</si>
  <si>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</si>
  <si>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</si>
  <si>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</si>
  <si>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</si>
  <si>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</si>
  <si>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</si>
  <si>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</si>
  <si>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</si>
  <si>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</si>
  <si>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</si>
  <si>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</si>
  <si>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</si>
  <si>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</si>
  <si>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</si>
  <si>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</si>
  <si>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</si>
  <si>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</si>
  <si>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</si>
  <si>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</si>
  <si>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</si>
  <si>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</si>
  <si>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</si>
  <si>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</si>
  <si>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</si>
  <si>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</si>
  <si>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</si>
  <si>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</si>
  <si>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</si>
  <si>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</si>
  <si>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</si>
  <si>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</si>
  <si>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</si>
  <si>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</si>
  <si>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</si>
  <si>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</si>
  <si>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</si>
  <si>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</si>
  <si>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</si>
  <si>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</si>
  <si>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</si>
  <si>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</si>
  <si>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</si>
  <si>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</si>
  <si>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</si>
  <si>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</si>
  <si>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</si>
  <si>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</si>
  <si>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</si>
  <si>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</si>
  <si>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</si>
  <si>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</si>
  <si>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</si>
  <si>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</si>
  <si>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</si>
  <si>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</si>
  <si>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</si>
  <si>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</si>
  <si>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</si>
  <si>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</si>
  <si>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</si>
  <si>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</si>
  <si>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</si>
  <si>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</si>
  <si>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</si>
  <si>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</si>
  <si>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</si>
  <si>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</si>
  <si>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</si>
  <si>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</si>
  <si>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</si>
  <si>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</si>
  <si>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</si>
  <si>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</si>
  <si>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</si>
  <si>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</si>
  <si>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</si>
  <si>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</si>
  <si>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</si>
  <si>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</si>
  <si>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</si>
  <si>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</si>
  <si>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</si>
  <si>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</si>
  <si>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</si>
  <si>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</si>
  <si>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</si>
  <si>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</si>
  <si>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</si>
  <si>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</si>
  <si>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</si>
  <si>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</si>
  <si>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</si>
  <si>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</si>
  <si>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</si>
  <si>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</si>
  <si>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</si>
  <si>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</si>
  <si>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</si>
  <si>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</si>
  <si>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</si>
  <si>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</si>
  <si>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</si>
  <si>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</si>
  <si>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</si>
  <si>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</si>
  <si>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</si>
  <si>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</si>
  <si>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</si>
  <si>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</si>
  <si>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</si>
  <si>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</si>
  <si>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</si>
  <si>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</si>
  <si>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</si>
  <si>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</si>
  <si>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</si>
  <si>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</si>
  <si>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</si>
  <si>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</si>
  <si>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ANÁLISIS DE ESTADÍSTICAS DE DESARROLLO ECONÓMICO</t>
  </si>
  <si>
    <t>01</t>
  </si>
  <si>
    <t>INCLUSIÓN PRODUCTIVA Y DESARROLLO EMPRESARIAL</t>
  </si>
  <si>
    <t>02</t>
  </si>
  <si>
    <t xml:space="preserve">DIRECCIONAMIENTO ESTRATEGICO </t>
  </si>
  <si>
    <t>GHADI</t>
  </si>
  <si>
    <t>PLANEACIÓN, CONTROL Y SEGUIMIENTO</t>
  </si>
  <si>
    <t>ADMINISTRACION DEL SISTEMA DE GESTION DE CALIDAD</t>
  </si>
  <si>
    <t>GHAAS</t>
  </si>
  <si>
    <t>GESTIÓN DOCUMENTAL</t>
  </si>
  <si>
    <t>MEDICIÓN, ANÁLISIS Y MEJORA</t>
  </si>
  <si>
    <t>PRESUPUESTO</t>
  </si>
  <si>
    <t>GHAPR</t>
  </si>
  <si>
    <t>PROGRAMACIÓN PRESPUESTAL</t>
  </si>
  <si>
    <t>EJECUCIÓN PRESUPUESTAL</t>
  </si>
  <si>
    <t xml:space="preserve">CONTROL Y SEGUIMIENTO PRESUPUESTAL		</t>
  </si>
  <si>
    <t>03</t>
  </si>
  <si>
    <t>GESTION TRIBUTARIA</t>
  </si>
  <si>
    <t>GHAGT</t>
  </si>
  <si>
    <t>IMPUESTO DE INDUSTRIA Y COMERCIO</t>
  </si>
  <si>
    <t>FISCALIZACIÓN TRIBUTARIA</t>
  </si>
  <si>
    <t>SISTEMATIZACIÓN TRIBUTARIA</t>
  </si>
  <si>
    <t>ATENCIÓN AL CONTRIBUYENTE</t>
  </si>
  <si>
    <t>04</t>
  </si>
  <si>
    <t>CULTURA TRIBUTARIA</t>
  </si>
  <si>
    <t>05</t>
  </si>
  <si>
    <t>LIQUIDACIÓN IMPUESTO PREDIAL</t>
  </si>
  <si>
    <t>06</t>
  </si>
  <si>
    <t>GESTIÓN JURÍDICO TRIBUTARIO</t>
  </si>
  <si>
    <t>07</t>
  </si>
  <si>
    <t>COBRO PERSUASIVO</t>
  </si>
  <si>
    <t>08</t>
  </si>
  <si>
    <t>DETERMINACIÓN DE IMPUESTO PREDIAL</t>
  </si>
  <si>
    <t>09</t>
  </si>
  <si>
    <t xml:space="preserve">DIRECCIÓN DE IMPUESTOS		</t>
  </si>
  <si>
    <t>10</t>
  </si>
  <si>
    <t>TESORERIA</t>
  </si>
  <si>
    <t>GHATE</t>
  </si>
  <si>
    <t>GESTIÓN PAGOS</t>
  </si>
  <si>
    <t>ADMINISTRACIÓN DE RECURSOS DISTRITALES</t>
  </si>
  <si>
    <t>DEUDA Y CRÉDITO PÚBLICO</t>
  </si>
  <si>
    <t>COBRO COACTIVO</t>
  </si>
  <si>
    <t>CONTABILIDAD</t>
  </si>
  <si>
    <t>GHACO</t>
  </si>
  <si>
    <t xml:space="preserve">GESTIÓN DE PASIVOS		</t>
  </si>
  <si>
    <t xml:space="preserve">GESTIÓN DE ACTIVOS </t>
  </si>
  <si>
    <t>INFORMES CONTABLES Y FINANCIEROS</t>
  </si>
  <si>
    <t>GESTION ADMINISTRATIVA</t>
  </si>
  <si>
    <t>GHAGA</t>
  </si>
  <si>
    <t>ADQUISICIÓN DE BIENES Y SERVICIOS</t>
  </si>
  <si>
    <t>PQRS Y ACTOS ADMINISTRATIVOS</t>
  </si>
  <si>
    <t>ENLACE CON TALENTO HUMANO</t>
  </si>
  <si>
    <t xml:space="preserve">ENLACE CON SOPORTE INFORMÁTICO		</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</si>
  <si>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</si>
  <si>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</si>
  <si>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</si>
  <si>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</si>
  <si>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</si>
  <si>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</si>
  <si>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</si>
  <si>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</si>
  <si>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</si>
  <si>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</si>
  <si>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</si>
  <si>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</si>
  <si>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</si>
  <si>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</si>
  <si>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</si>
  <si>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</si>
  <si>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</si>
  <si>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</si>
  <si>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</si>
  <si>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DIRECCIONAMIENTO ESTRATEGICO</t>
  </si>
  <si>
    <t>TESORERIA - COBRO COACTIVO</t>
  </si>
  <si>
    <r>
      <rPr>
        <b/>
        <sz val="11"/>
        <color rgb="FF000000"/>
        <rFont val="Calibri"/>
        <family val="2"/>
      </rPr>
      <t>F1.</t>
    </r>
    <r>
      <rPr>
        <sz val="11"/>
        <color rgb="FF000000"/>
        <rFont val="Calibri"/>
        <family val="2"/>
      </rPr>
      <t xml:space="preserve"> La oficina de cobro coactivo cuenta con personal que conoce los procesos del mismo teniendo en cuenta que llevan varias vigencias trabajando en esta oficina y que ademas hay asignado personal de planta</t>
    </r>
  </si>
  <si>
    <r>
      <rPr>
        <b/>
        <sz val="11"/>
        <color rgb="FF000000"/>
        <rFont val="Calibri"/>
        <family val="2"/>
      </rPr>
      <t>D1.</t>
    </r>
    <r>
      <rPr>
        <sz val="11"/>
        <color rgb="FF000000"/>
        <rFont val="Calibri"/>
        <family val="2"/>
      </rPr>
      <t xml:space="preserve"> Resistencia al cambio </t>
    </r>
  </si>
  <si>
    <r>
      <rPr>
        <b/>
        <sz val="11"/>
        <color rgb="FF000000"/>
        <rFont val="Calibri"/>
        <family val="2"/>
      </rPr>
      <t xml:space="preserve">O1. </t>
    </r>
    <r>
      <rPr>
        <sz val="11"/>
        <color rgb="FF000000"/>
        <rFont val="Calibri"/>
        <family val="2"/>
      </rPr>
      <t>Actualizaciones referentes a temas legales y/o juridicos, aspectos contables, archivistico administrativos, calidad-Meci, entre otros con el fin de potencializar formación y/o actualizaciones de competencias en buenas prácticas de cobro, control de expedientes y temas legales, jurídicos y administrativos.</t>
    </r>
  </si>
  <si>
    <r>
      <rPr>
        <b/>
        <sz val="11"/>
        <color rgb="FF000000"/>
        <rFont val="Calibri"/>
        <family val="2"/>
      </rPr>
      <t>A1.</t>
    </r>
    <r>
      <rPr>
        <sz val="11"/>
        <color rgb="FF000000"/>
        <rFont val="Calibri"/>
        <family val="2"/>
      </rPr>
      <t xml:space="preserve"> Demoras en la contratación del personal por prestación de servicios autorizados para el desarrollo de sus funciones en la oficina de Cobro Coactivo </t>
    </r>
  </si>
  <si>
    <r>
      <rPr>
        <b/>
        <sz val="11"/>
        <color rgb="FF000000"/>
        <rFont val="Calibri"/>
        <family val="2"/>
      </rPr>
      <t>D1-O2.</t>
    </r>
    <r>
      <rPr>
        <sz val="11"/>
        <color rgb="FF000000"/>
        <rFont val="Calibri"/>
        <family val="2"/>
      </rPr>
      <t xml:space="preserve"> Afianzar conocimiento, despejar dudas y fortalecer el equipo de trabajo de la oficina de Cobro Coactivo de la Tesorería Distrital con el fin de reducir los errores y ofrecer un excelente servicio 
</t>
    </r>
    <r>
      <rPr>
        <b/>
        <sz val="11"/>
        <color rgb="FF000000"/>
        <rFont val="Calibri"/>
        <family val="2"/>
      </rPr>
      <t>D2-O1.</t>
    </r>
    <r>
      <rPr>
        <sz val="11"/>
        <color rgb="FF000000"/>
        <rFont val="Calibri"/>
        <family val="2"/>
      </rPr>
      <t xml:space="preserve"> Organización del sistema de gestión documental del archivo de la oficina de Cobro Coactivo teniendo en cuenta la Ley de Archivo (Ley 590 del 2000)</t>
    </r>
  </si>
  <si>
    <r>
      <rPr>
        <b/>
        <sz val="11"/>
        <color rgb="FF000000"/>
        <rFont val="Calibri"/>
        <family val="2"/>
      </rPr>
      <t xml:space="preserve">F1-A2. </t>
    </r>
    <r>
      <rPr>
        <sz val="11"/>
        <color rgb="FF000000"/>
        <rFont val="Calibri"/>
        <family val="2"/>
      </rPr>
      <t xml:space="preserve">Gestionar los procesos de cobro con el objetivo de obtener los pagos de los impuestos a favor del Distrito.  </t>
    </r>
    <r>
      <rPr>
        <b/>
        <sz val="11"/>
        <color rgb="FF000000"/>
        <rFont val="Calibri"/>
        <family val="2"/>
      </rPr>
      <t xml:space="preserve">                                                                                                                                                                                                                                                                                                                              F2-A1.</t>
    </r>
    <r>
      <rPr>
        <sz val="11"/>
        <color rgb="FF000000"/>
        <rFont val="Calibri"/>
        <family val="2"/>
      </rPr>
      <t xml:space="preserve"> Dar respuesta dentro del término establecido a las Tutelas recibidas en la oficina de Cobro Coactivo, transfiriendo a la dependencia competente por medio de Sigob y/o Correo electronico (dependiendo el medio por el cual llego) aquellas que no corresponden a este subproceso. </t>
    </r>
  </si>
  <si>
    <r>
      <rPr>
        <b/>
        <sz val="11"/>
        <color rgb="FF000000"/>
        <rFont val="Calibri"/>
        <family val="2"/>
      </rPr>
      <t xml:space="preserve">F4-O1. </t>
    </r>
    <r>
      <rPr>
        <sz val="11"/>
        <color rgb="FF000000"/>
        <rFont val="Calibri"/>
        <family val="2"/>
      </rPr>
      <t xml:space="preserve">Seguimiento y trámite de las peticiones de prescripción radicadas por Derecho de Petición en la oficina de Cobro Coactivo </t>
    </r>
    <r>
      <rPr>
        <b/>
        <sz val="11"/>
        <color rgb="FF000000"/>
        <rFont val="Calibri"/>
        <family val="2"/>
      </rPr>
      <t xml:space="preserve">                                                                                                                                                                                                                                                                                                     F3-O3. </t>
    </r>
    <r>
      <rPr>
        <sz val="11"/>
        <color rgb="FF000000"/>
        <rFont val="Calibri"/>
        <family val="2"/>
      </rPr>
      <t xml:space="preserve">Seguimiento al estado del SGC y avance del mismo en el transcurso de la vigencia, con el fin de aplicar mejora continua </t>
    </r>
  </si>
  <si>
    <r>
      <rPr>
        <b/>
        <sz val="11"/>
        <color rgb="FF000000"/>
        <rFont val="Calibri"/>
        <family val="2"/>
      </rPr>
      <t xml:space="preserve">D3-A1. </t>
    </r>
    <r>
      <rPr>
        <sz val="11"/>
        <color rgb="FF000000"/>
        <rFont val="Calibri"/>
        <family val="2"/>
      </rPr>
      <t>Seguimiento y trámite de las peticiones de levantamiento de Medidas Cautelares radicadas en la oficina de Cobro Coactivo</t>
    </r>
  </si>
  <si>
    <r>
      <rPr>
        <b/>
        <sz val="11"/>
        <color rgb="FF000000"/>
        <rFont val="Calibri"/>
        <family val="2"/>
      </rPr>
      <t>F2.</t>
    </r>
    <r>
      <rPr>
        <sz val="11"/>
        <color rgb="FF000000"/>
        <rFont val="Calibri"/>
        <family val="2"/>
      </rPr>
      <t>Personal de planta altamente calificado y con buena disposición para atender al público e impulsar procesos cuando el Personal por prestación de servicios no tiene contratación.</t>
    </r>
  </si>
  <si>
    <r>
      <rPr>
        <b/>
        <sz val="11"/>
        <color rgb="FF000000"/>
        <rFont val="Calibri"/>
        <family val="2"/>
      </rPr>
      <t xml:space="preserve">D2. </t>
    </r>
    <r>
      <rPr>
        <sz val="11"/>
        <color rgb="FF000000"/>
        <rFont val="Calibri"/>
        <family val="2"/>
      </rPr>
      <t xml:space="preserve">Falta de personal de planta asignado al área de archivo de la Oficina de Cobro Coactivo que pueda tener el manejo del mismo y llevar la trazabilidad de la documentación que se entrega (copias de expedientes) o que se solicita. </t>
    </r>
  </si>
  <si>
    <r>
      <rPr>
        <b/>
        <sz val="11"/>
        <color rgb="FF000000"/>
        <rFont val="Calibri"/>
        <family val="2"/>
      </rPr>
      <t>O2.</t>
    </r>
    <r>
      <rPr>
        <sz val="11"/>
        <color rgb="FF000000"/>
        <rFont val="Calibri"/>
        <family val="2"/>
      </rPr>
      <t xml:space="preserve"> Seguimiento a la eficacia, eficiencia y efectividad al sub proceso de Cobro Coactivo por parte de los contratistas o personal de la Secretaria de Hacienda a la oficina de Cobro Coactivo. </t>
    </r>
  </si>
  <si>
    <r>
      <rPr>
        <b/>
        <sz val="11"/>
        <color rgb="FF000000"/>
        <rFont val="Calibri"/>
        <family val="2"/>
      </rPr>
      <t xml:space="preserve">A2. </t>
    </r>
    <r>
      <rPr>
        <sz val="11"/>
        <color rgb="FF000000"/>
        <rFont val="Calibri"/>
        <family val="2"/>
      </rPr>
      <t xml:space="preserve">Tutelas recibidas en la oficina de Cobro Coactivo que corresponde a otras Dependencias de la Alcaldía Distrital. </t>
    </r>
  </si>
  <si>
    <r>
      <rPr>
        <b/>
        <sz val="11"/>
        <color rgb="FF000000"/>
        <rFont val="Calibri"/>
        <family val="2"/>
      </rPr>
      <t>F3.</t>
    </r>
    <r>
      <rPr>
        <sz val="11"/>
        <color rgb="FF000000"/>
        <rFont val="Calibri"/>
        <family val="2"/>
      </rPr>
      <t xml:space="preserve"> Equipo interdisciplinario preparado y dispuesto para la actualización de la documentación requerida en el área para el proceso de Cobro teniendo en cuenta la normatividad vigente.</t>
    </r>
  </si>
  <si>
    <r>
      <rPr>
        <b/>
        <sz val="11"/>
        <color rgb="FF000000"/>
        <rFont val="Calibri"/>
        <family val="2"/>
      </rPr>
      <t>D3</t>
    </r>
    <r>
      <rPr>
        <sz val="11"/>
        <color rgb="FF000000"/>
        <rFont val="Calibri"/>
        <family val="2"/>
      </rPr>
      <t xml:space="preserve">. Falta de Sotfware para realizar los desembargos de manera automática una vez el Contribuyente cancela la deuda que tiene con el Distrito o realiza un acuerdo de pago. </t>
    </r>
  </si>
  <si>
    <r>
      <rPr>
        <b/>
        <sz val="11"/>
        <color rgb="FF000000"/>
        <rFont val="Calibri"/>
        <family val="2"/>
      </rPr>
      <t>O3.</t>
    </r>
    <r>
      <rPr>
        <sz val="11"/>
        <color rgb="FF000000"/>
        <rFont val="Calibri"/>
        <family val="2"/>
      </rPr>
      <t xml:space="preserve"> Secretaria de Hacienda re certificada en la norma ISO 9001:2015</t>
    </r>
  </si>
  <si>
    <r>
      <rPr>
        <b/>
        <sz val="11"/>
        <color rgb="FF000000"/>
        <rFont val="Calibri"/>
        <family val="2"/>
      </rPr>
      <t>F4.</t>
    </r>
    <r>
      <rPr>
        <sz val="11"/>
        <color rgb="FF000000"/>
        <rFont val="Calibri"/>
        <family val="2"/>
      </rPr>
      <t xml:space="preserve"> Equipos de trabajo organizados por el Asesor Código 105 Grado 47 asignado a la oficina de Cobro Coactivo con un asesor externo encargado como líder para cada área</t>
    </r>
  </si>
  <si>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</si>
  <si>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</si>
  <si>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</si>
  <si>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</si>
  <si>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</si>
  <si>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</si>
  <si>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</si>
  <si>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</si>
  <si>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</si>
  <si>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 xml:space="preserve">ALCALDÍA DISTRITAL DE CARTAGENA DE INDIAS </t>
  </si>
  <si>
    <t>PROCESO:</t>
  </si>
  <si>
    <t xml:space="preserve">TESORERIA / COBRO COACTIVO </t>
  </si>
  <si>
    <t>Apoyo</t>
  </si>
  <si>
    <t>Elaboración o Actualización:</t>
  </si>
  <si>
    <t>10/MAYO/2023</t>
  </si>
  <si>
    <t>OBJETIVO DEL PROCESO:</t>
  </si>
  <si>
    <t>Garantizar el pago de las obligaciones y la deuda pública del Distrito en un 100%, realizanzo periodicamente los controles y seguimientos pertinentes, dando cumplimiento a las metas financieras por líneas estratégicas del plan de desarrollo</t>
  </si>
  <si>
    <t>Vigencia del:</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</si>
  <si>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</si>
  <si>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</si>
  <si>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</si>
  <si>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</si>
  <si>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</si>
  <si>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</si>
  <si>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</si>
  <si>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</si>
  <si>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</si>
  <si>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</si>
  <si>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</si>
  <si>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</si>
  <si>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</si>
  <si>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</si>
  <si>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</si>
  <si>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</si>
  <si>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</si>
  <si>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</si>
  <si>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</si>
  <si>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</si>
  <si>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</si>
  <si>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</si>
  <si>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</si>
  <si>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</si>
  <si>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</si>
  <si>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</si>
  <si>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</si>
  <si>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</si>
  <si>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</si>
  <si>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</si>
  <si>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</si>
  <si>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</si>
  <si>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</si>
  <si>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</si>
  <si>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</si>
  <si>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</si>
  <si>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</si>
  <si>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</si>
  <si>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</si>
  <si>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</si>
  <si>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</si>
  <si>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</si>
  <si>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</si>
  <si>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</si>
  <si>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</si>
  <si>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</si>
  <si>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</si>
  <si>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</si>
  <si>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</si>
  <si>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</si>
  <si>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</si>
  <si>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</si>
  <si>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</si>
  <si>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</si>
  <si>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</si>
  <si>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</si>
  <si>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</si>
  <si>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</si>
  <si>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</si>
  <si>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</si>
  <si>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</si>
  <si>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</si>
  <si>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</si>
  <si>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</si>
  <si>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</si>
  <si>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</si>
  <si>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</si>
  <si>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</si>
  <si>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</si>
  <si>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</si>
  <si>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</si>
  <si>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</si>
  <si>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</si>
  <si>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</si>
  <si>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Posibilidad de perdida economica y reputacional</t>
  </si>
  <si>
    <t xml:space="preserve">
Por información dispersa de los procesos que se impulsan desde la Oficina de Cobro Coactivo</t>
  </si>
  <si>
    <t xml:space="preserve">
Debido a la falta de un software que permita llevar la trazabilidad de los mismos. </t>
  </si>
  <si>
    <t>A Ejecucion y administracion de procesos</t>
  </si>
  <si>
    <t>Procesos</t>
  </si>
  <si>
    <t>ENTRE 10 Y 50 SMLMV</t>
  </si>
  <si>
    <t>El riesgo afecta la imagen de la entidad con efecto publicitario sostenido a nivel de sector administrativo, nivel departamental o municipal</t>
  </si>
  <si>
    <t xml:space="preserve">
Secretaria Ejecutiva - Oficina Cobro Coactivo.</t>
  </si>
  <si>
    <t xml:space="preserve">
Consolidar los procesos  trabajados en la oficina de Cobro Coactivo de la  vigencia en curso en el aplicativo Sharepoint para llevar la trazabilidad de los procesos. </t>
  </si>
  <si>
    <t xml:space="preserve">
Si hay cambio de personal toda la información queda en custodia de la oficina.</t>
  </si>
  <si>
    <t>Preventivo</t>
  </si>
  <si>
    <t>Probabilidad</t>
  </si>
  <si>
    <t>Manual</t>
  </si>
  <si>
    <t>Documentado</t>
  </si>
  <si>
    <t>Continua</t>
  </si>
  <si>
    <t>Con Registro</t>
  </si>
  <si>
    <t>Reducir mitigar</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</si>
  <si>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</si>
  <si>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</si>
  <si>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NA</t>
  </si>
  <si>
    <t/>
  </si>
  <si>
    <t>El riesgo afecta la imagen de la entidad a nivel nacional, con efecto publicitario sostenido a nivel país</t>
  </si>
  <si>
    <t>El riesgo afecta la imagen de la entidad con algunos usuarios de relevancia frente al logro de los objetivos</t>
  </si>
  <si>
    <t>R2</t>
  </si>
  <si>
    <t xml:space="preserve">
Por la falta de notificación del mandamiento de pago en aquellos actuaciones que  inician el trámite de cobro en IPU e ICA</t>
  </si>
  <si>
    <t xml:space="preserve">
Debido a la falta de contrato de mensajeria permanente en esta área.</t>
  </si>
  <si>
    <t>menor a 10 SMLMV</t>
  </si>
  <si>
    <t xml:space="preserve">
Profesional Especializado Código 222 Grado 41</t>
  </si>
  <si>
    <t xml:space="preserve">Solicitar mediante oficio institucional a la Secretaría de Hacienda la adquisición del servicio de mensajería para la oficina de Cobro Coactivo. </t>
  </si>
  <si>
    <t xml:space="preserve">
de acuerdo con la necesidad que presente la misma, en caso de no recibir respuesta se deberá realizar un segundo requerimiento.</t>
  </si>
  <si>
    <t>Automático</t>
  </si>
  <si>
    <t>Afecta la imagen de algún área de la org</t>
  </si>
  <si>
    <t>Profesional Universitario Código 219 Grado 35</t>
  </si>
  <si>
    <t>Implementar un correo electrónico institucional que se utilice solo para las notificaciones del Proceso de Cobro a los Contribuyentes,</t>
  </si>
  <si>
    <t xml:space="preserve">
 de acuerdo a lo establecido en Decreto 806 de 2020 "Virtualidad de la rama judicial". </t>
  </si>
  <si>
    <t>Correctivo</t>
  </si>
  <si>
    <t xml:space="preserve">Impacto </t>
  </si>
  <si>
    <t>Aleatoria</t>
  </si>
  <si>
    <t>;Afecta la imagen de la entidad int de conocimiento gral nivel interno de J.D y accionistas y o de proveedores</t>
  </si>
  <si>
    <t>;Afecta la imagen de la entidad con algunos usuarios de relevancia frente al logro de los objs</t>
  </si>
  <si>
    <t>;Afecta la imagen de la entidad con efecto pub sostenido a nivel de sector admon, nivel dptal o mpal</t>
  </si>
  <si>
    <t>;Afecta la imagen de la entidad a nivel Nal con efecto pub sostenido a nivel país</t>
  </si>
  <si>
    <t> </t>
  </si>
  <si>
    <t>CONTEXTO DE LA  ORGANIZACIÓN</t>
  </si>
  <si>
    <t>Código: GHADI01-F010</t>
  </si>
  <si>
    <t>PROCESO / SUBPROCESO: DIRECCIONAMIENTO ESTRATÉGICO / PLANEACIÓN, CONTROL  Y SEGUIMIENTO</t>
  </si>
  <si>
    <t>Versión: 3.0</t>
  </si>
  <si>
    <t>SECRETARÍA DE HACIENDA DISTRITAL</t>
  </si>
  <si>
    <t>Vigencia: 27/10/2022</t>
  </si>
  <si>
    <t>ALCALDÍA DISTRITAL DE CARTAGENA DE INDIAS</t>
  </si>
  <si>
    <t>Fecha de Actualización:</t>
  </si>
  <si>
    <t>21/02/2023</t>
  </si>
  <si>
    <t xml:space="preserve">PROCESO/SUBPROCESO: TESORERÍA /COBRO COACTIVO </t>
  </si>
  <si>
    <t>1.IDENTIFICACIÓN Y ANÁLISIS DE VARIABLES EXTERNAS</t>
  </si>
  <si>
    <t>SEGUIMIENTO Y REVISIÓN</t>
  </si>
  <si>
    <t>CALIFICACIÓN</t>
  </si>
  <si>
    <t>TIPO DE VARIABLE</t>
  </si>
  <si>
    <t>AMENAZA / OPORTUNIDAD</t>
  </si>
  <si>
    <t>DESCRIPCIÓN</t>
  </si>
  <si>
    <t>CAMBIOS</t>
  </si>
  <si>
    <t>POSITIVO/NEGATIVO</t>
  </si>
  <si>
    <t>A</t>
  </si>
  <si>
    <t>O1</t>
  </si>
  <si>
    <t>Legal</t>
  </si>
  <si>
    <t>Oportunidad</t>
  </si>
  <si>
    <t xml:space="preserve">Archivo General del Distrito y Otras Entidades para potencializar formación y/o actualizaciones de competencias en buenas prácticas de cobro, control de expedientes y temas legales y/o juridicos, aspectos contables, administrativos. </t>
  </si>
  <si>
    <t>Actualizaciones referentes a temas legales y/o juridicos, aspectos contables, archivistico administrativos, calidad-Meci, entre otros con el fin de potencializar formación y/o actualizaciones de competencias en buenas prácticas de cobro, control de expedientes y temas legales, jurídicos y administrativos.</t>
  </si>
  <si>
    <t xml:space="preserve">Positivo </t>
  </si>
  <si>
    <t>O2</t>
  </si>
  <si>
    <t>Economicos</t>
  </si>
  <si>
    <t>Medición de la eficacia, la eficiencia y efectividad de las actividades desarrolladas por el subproceso de Cobro Coactivo de la Secretaría de Hacienda Distrital</t>
  </si>
  <si>
    <t xml:space="preserve">Seguimiento a la eficacia, eficiencia y efectividad al sub proceso de Cobro Coactivo por parte de los contratistas o personal de la Secretaria de Hacienda a la oficina de Cobro Coactivo. </t>
  </si>
  <si>
    <t>O3</t>
  </si>
  <si>
    <t xml:space="preserve">Sistema de gestión de calidad de la SHD certificado </t>
  </si>
  <si>
    <t>Secretaria de Hacienda re certificada en la norma ISO 9001:2015</t>
  </si>
  <si>
    <t>A1</t>
  </si>
  <si>
    <t>Amenaza</t>
  </si>
  <si>
    <t>Inestabilidad contractual del personal y demoras en la contratación del personal por prestación de servicios.(Alta rotación)</t>
  </si>
  <si>
    <t>Demoras en la contratación del personal por prestación de servicios autorizados para el desarrollo de sus funciones en la oficina de Cobro Coactivo</t>
  </si>
  <si>
    <t>A2</t>
  </si>
  <si>
    <t xml:space="preserve">Tutelas recibidas en la oficina de Cobro Coactivo que corresponde a otras Dependencias de la Alcaldía Distrital. </t>
  </si>
  <si>
    <t>No se ha presentando ningún cambio</t>
  </si>
  <si>
    <t>21/01/2023</t>
  </si>
  <si>
    <t>PROCESO/SUBPROCESO: TESORERÍA/ COBRO COACTIVO</t>
  </si>
  <si>
    <t>2.IDENTIFICACIÓN Y ANÁLISIS DE VARIABLES INTERNAS</t>
  </si>
  <si>
    <t>DEBILIDAD / FORTALEZA</t>
  </si>
  <si>
    <t>F1</t>
  </si>
  <si>
    <t>Fortaleza</t>
  </si>
  <si>
    <t>Personal de planta altamente calificado y con buena disposición para atender al público y/o requerimientos por medio de plataformas tecnológicas y de la comunicación habilitadas para trabajar.</t>
  </si>
  <si>
    <t>La oficina de cobro coactivo cuenta con personal que conoce los procesos del mismo teniendo en cuenta que llevan varias vigencias trabajando en esta oficina y que ademas hay asignado personal de planta</t>
  </si>
  <si>
    <t>Positivo</t>
  </si>
  <si>
    <t>F2</t>
  </si>
  <si>
    <t xml:space="preserve">Estricto seguimiento y control a términos de ley en el área de Tutelas de la Oficina de Cobro Coactivo </t>
  </si>
  <si>
    <t>Personal de planta altamente calificado y con buena disposición para atender al público e impulsar procesos cuando el Personal por prestación de servicios no tiene contratación.</t>
  </si>
  <si>
    <t>F3</t>
  </si>
  <si>
    <t xml:space="preserve"> Equipo interdisciplinario preparado y dispuesto para la actualización de la documentación requerida en el área para el proceso de Cobro teniendo en cuenta la normatividad vigente.</t>
  </si>
  <si>
    <t>No hay cambios por ser una Fortaleza nueva</t>
  </si>
  <si>
    <t>F4</t>
  </si>
  <si>
    <t xml:space="preserve">Equipos de trabajo organizados por el Asesor Código 105 Grado 47 asignado a la oficina de Cobro Coactivo con un asesor externo encargado como líder para la proyección de las prescripciones represadas de la vigencia 2022 y anteriores. </t>
  </si>
  <si>
    <t>Equipos de trabajo organizados por el Asesor Código 105 Grado 47 asignado a la oficina de Cobro Coactivo con un asesor externo encargado como líder para cada área</t>
  </si>
  <si>
    <t>D1</t>
  </si>
  <si>
    <t>Debilidad</t>
  </si>
  <si>
    <t>Resistencia al cambio</t>
  </si>
  <si>
    <t>Se mantiene esta debilidad</t>
  </si>
  <si>
    <t>D2</t>
  </si>
  <si>
    <t xml:space="preserve">Vulnerabilidad del Archivo y deficiencias en la custodia y manejos de los documentos y Procesos de Cobro Coactivo. </t>
  </si>
  <si>
    <t xml:space="preserve">Falta de personal de planta asignado al área de archivo de la Oficina de Cobro Coactivo que pueda tener el manejo del mismo y llevar la trazabilidad de la documentación que se entrega (copias de expedientes) o que se solicita. </t>
  </si>
  <si>
    <t>D3</t>
  </si>
  <si>
    <t xml:space="preserve">Falta de Sotfware para realizar los desembargos de manera automática una vez el Contribuyente cancela la deuda que tiene con el Distrito o realiza un acuerdo de pago. </t>
  </si>
  <si>
    <t>No hay cambios por ser una debilidad nueva</t>
  </si>
  <si>
    <t>Alta posibilidad de vulnerabilidad de la información de Cobro coactivo.</t>
  </si>
  <si>
    <t xml:space="preserve">Superada debido a la implementación de la base de datos de Sharepoint.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</si>
</sst>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46"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2"/>
      <name val="Arial"/>
      <family val="2"/>
    </font>
    <font>
      <b/>
      <sz val="12"/>
      <name val="Arial"/>
      <family val="2"/>
    </font>
    <font>
      <b/>
      <sz val="10"/>
      <name val="Arial"/>
      <family val="2"/>
    </font>
    <font>
      <sz val="10"/>
      <color rgb="FF000000"/>
      <name val="Arial"/>
      <family val="2"/>
    </font>
    <font>
      <sz val="8"/>
      <name val="Arial"/>
      <family val="2"/>
    </font>
    <font>
      <b/>
      <sz val="10"/>
      <color rgb="FF808080"/>
      <name val="Arial"/>
      <family val="2"/>
    </font>
    <font>
      <b/>
      <sz val="8"/>
      <color rgb="FF000000"/>
      <name val="Arial"/>
      <family val="2"/>
    </font>
    <font>
      <b/>
      <sz val="10"/>
      <color rgb="FF000000"/>
      <name val="Arial"/>
      <family val="2"/>
    </font>
    <font>
      <sz val="8"/>
      <color rgb="FF000000"/>
      <name val="Arial"/>
      <family val="2"/>
    </font>
    <font>
      <b/>
      <sz val="11"/>
      <color rgb="FF000000"/>
      <name val="Calibri"/>
      <family val="2"/>
    </font>
    <font>
      <sz val="11"/>
      <color rgb="FF000000"/>
      <name val="Calibri"/>
      <family val="2"/>
    </font>
  </fonts>
  <fills count="17">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65"/>
        <bgColor rgb="FF000000"/>
      </patternFill>
    </fill>
    <fill>
      <patternFill patternType="solid">
        <fgColor rgb="FFFFFFFF"/>
        <bgColor rgb="FF000000"/>
      </patternFill>
    </fill>
    <fill>
      <patternFill patternType="solid">
        <fgColor rgb="FFA6A6A6"/>
        <bgColor rgb="FF9BBB59"/>
      </patternFill>
    </fill>
    <fill>
      <patternFill patternType="solid">
        <fgColor rgb="FFFFFFFF"/>
        <bgColor rgb="FFEBF1DE"/>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s>
  <cellStyleXfs count="15">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xf numFmtId="0" fontId="34" fillId="0" borderId="0"/>
  </cellStyleXfs>
  <cellXfs count="278">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0" fillId="0" borderId="0" xfId="0" applyAlignment="1">
      <alignment horizontal="center" vertical="center"/>
    </xf>
    <xf numFmtId="0" fontId="8" fillId="0" borderId="1" xfId="1" applyFont="1" applyFill="1" applyBorder="1" applyAlignment="1">
      <alignment wrapText="1"/>
    </xf>
    <xf numFmtId="0" fontId="0" fillId="0" borderId="1" xfId="0" applyBorder="1" applyAlignment="1">
      <alignment horizontal="left" vertical="top" wrapText="1"/>
    </xf>
    <xf numFmtId="0" fontId="6" fillId="12" borderId="1" xfId="0" applyFont="1" applyFill="1" applyBorder="1"/>
    <xf numFmtId="0" fontId="6" fillId="12" borderId="1" xfId="0" applyFont="1" applyFill="1" applyBorder="1" applyAlignment="1">
      <alignment horizontal="center" vertical="center" wrapText="1"/>
    </xf>
    <xf numFmtId="0" fontId="6" fillId="12" borderId="1" xfId="0" applyFont="1" applyFill="1" applyBorder="1" applyAlignment="1">
      <alignment horizontal="center" vertical="center"/>
    </xf>
    <xf numFmtId="0" fontId="8" fillId="12" borderId="1" xfId="1" applyFont="1" applyFill="1" applyBorder="1" applyAlignment="1">
      <alignment wrapText="1"/>
    </xf>
    <xf numFmtId="0" fontId="8" fillId="12" borderId="1" xfId="1" applyFont="1" applyFill="1" applyBorder="1"/>
    <xf numFmtId="49" fontId="6" fillId="12" borderId="1" xfId="0" applyNumberFormat="1" applyFont="1" applyFill="1" applyBorder="1" applyAlignment="1">
      <alignment horizontal="center" vertical="center"/>
    </xf>
    <xf numFmtId="0" fontId="0" fillId="0" borderId="2" xfId="0" applyBorder="1" applyAlignment="1">
      <alignment horizontal="left" vertical="top" wrapText="1"/>
    </xf>
    <xf numFmtId="0" fontId="6" fillId="12" borderId="1" xfId="0" applyFont="1" applyFill="1" applyBorder="1" applyAlignment="1">
      <alignment horizontal="left"/>
    </xf>
    <xf numFmtId="0" fontId="8" fillId="12" borderId="1" xfId="1" applyFont="1" applyFill="1" applyBorder="1" applyAlignment="1">
      <alignment horizontal="left"/>
    </xf>
    <xf numFmtId="0" fontId="8" fillId="12" borderId="13" xfId="1" applyFont="1" applyFill="1" applyBorder="1"/>
    <xf numFmtId="49" fontId="6" fillId="12" borderId="13" xfId="0" applyNumberFormat="1" applyFont="1" applyFill="1" applyBorder="1" applyAlignment="1">
      <alignment horizontal="center" vertical="center"/>
    </xf>
    <xf numFmtId="0" fontId="8" fillId="12" borderId="2" xfId="1" applyFont="1" applyFill="1" applyBorder="1" applyAlignment="1">
      <alignment horizontal="left"/>
    </xf>
    <xf numFmtId="49" fontId="6" fillId="12" borderId="2" xfId="0" applyNumberFormat="1" applyFont="1" applyFill="1" applyBorder="1" applyAlignment="1">
      <alignment horizontal="center" vertical="center"/>
    </xf>
    <xf numFmtId="0" fontId="6" fillId="12" borderId="9" xfId="0" applyFont="1" applyFill="1" applyBorder="1" applyAlignment="1">
      <alignment horizontal="left"/>
    </xf>
    <xf numFmtId="0" fontId="6" fillId="12" borderId="17" xfId="0" applyFont="1" applyFill="1" applyBorder="1" applyAlignment="1">
      <alignment horizontal="left"/>
    </xf>
    <xf numFmtId="0" fontId="6" fillId="12" borderId="18" xfId="0" applyFont="1" applyFill="1" applyBorder="1" applyAlignment="1">
      <alignment horizontal="left"/>
    </xf>
    <xf numFmtId="0" fontId="36" fillId="0" borderId="17" xfId="0" applyFont="1" applyBorder="1" applyAlignment="1">
      <alignment wrapText="1"/>
    </xf>
    <xf numFmtId="0" fontId="36" fillId="0" borderId="5" xfId="0" applyFont="1" applyBorder="1" applyAlignment="1">
      <alignment wrapText="1"/>
    </xf>
    <xf numFmtId="0" fontId="36" fillId="14" borderId="5" xfId="0" applyFont="1" applyFill="1" applyBorder="1" applyAlignment="1">
      <alignment wrapText="1"/>
    </xf>
    <xf numFmtId="0" fontId="34" fillId="14" borderId="5" xfId="0" applyFont="1" applyFill="1" applyBorder="1"/>
    <xf numFmtId="0" fontId="38" fillId="0" borderId="5" xfId="0" applyFont="1" applyBorder="1" applyAlignment="1">
      <alignment wrapText="1"/>
    </xf>
    <xf numFmtId="0" fontId="34" fillId="0" borderId="5" xfId="0" applyFont="1" applyBorder="1" applyAlignment="1">
      <alignment wrapText="1"/>
    </xf>
    <xf numFmtId="0" fontId="38" fillId="16" borderId="5" xfId="0" applyFont="1" applyFill="1" applyBorder="1"/>
    <xf numFmtId="0" fontId="38" fillId="16" borderId="5" xfId="0" applyFont="1" applyFill="1" applyBorder="1" applyAlignment="1">
      <alignment wrapText="1"/>
    </xf>
    <xf numFmtId="0" fontId="42" fillId="0" borderId="6" xfId="0" applyFont="1" applyBorder="1"/>
    <xf numFmtId="0" fontId="42" fillId="0" borderId="5" xfId="0" applyFont="1" applyBorder="1"/>
    <xf numFmtId="0" fontId="42" fillId="0" borderId="5" xfId="0" applyFont="1" applyBorder="1" applyAlignment="1">
      <alignment wrapText="1"/>
    </xf>
    <xf numFmtId="0" fontId="34" fillId="0" borderId="5" xfId="0" applyFont="1" applyBorder="1"/>
    <xf numFmtId="0" fontId="34" fillId="0" borderId="9" xfId="0" applyFont="1" applyBorder="1"/>
    <xf numFmtId="0" fontId="38" fillId="16" borderId="9" xfId="0" applyFont="1" applyFill="1" applyBorder="1"/>
    <xf numFmtId="0" fontId="43" fillId="0" borderId="6" xfId="0" applyFont="1" applyBorder="1"/>
    <xf numFmtId="0" fontId="43" fillId="0" borderId="5" xfId="0" applyFont="1" applyBorder="1"/>
    <xf numFmtId="0" fontId="43" fillId="16" borderId="5" xfId="0" applyFont="1" applyFill="1" applyBorder="1"/>
    <xf numFmtId="0" fontId="39" fillId="0" borderId="5" xfId="0" applyFont="1" applyBorder="1"/>
    <xf numFmtId="0" fontId="38" fillId="16" borderId="6" xfId="0" applyFont="1" applyFill="1" applyBorder="1" applyAlignment="1">
      <alignment wrapText="1"/>
    </xf>
    <xf numFmtId="0" fontId="37" fillId="14" borderId="4" xfId="0" applyFont="1" applyFill="1" applyBorder="1" applyAlignment="1">
      <alignment horizontal="center"/>
    </xf>
    <xf numFmtId="0" fontId="34" fillId="14" borderId="0" xfId="0" applyFont="1" applyFill="1" applyAlignment="1">
      <alignment horizontal="center"/>
    </xf>
    <xf numFmtId="0" fontId="40" fillId="0" borderId="6" xfId="0" applyFont="1" applyBorder="1" applyAlignment="1">
      <alignment horizontal="center"/>
    </xf>
    <xf numFmtId="0" fontId="40" fillId="0" borderId="5" xfId="0" applyFont="1" applyBorder="1" applyAlignment="1">
      <alignment horizontal="center"/>
    </xf>
    <xf numFmtId="0" fontId="38" fillId="0" borderId="6" xfId="0" applyFont="1" applyBorder="1" applyAlignment="1">
      <alignment horizontal="center"/>
    </xf>
    <xf numFmtId="0" fontId="34" fillId="14" borderId="5" xfId="0" applyFont="1" applyFill="1" applyBorder="1" applyAlignment="1">
      <alignment horizontal="center"/>
    </xf>
    <xf numFmtId="0" fontId="38" fillId="0" borderId="5" xfId="0" applyFont="1" applyBorder="1" applyAlignment="1">
      <alignment horizontal="center"/>
    </xf>
    <xf numFmtId="0" fontId="42" fillId="0" borderId="6" xfId="0" applyFont="1" applyBorder="1" applyAlignment="1">
      <alignment horizontal="center"/>
    </xf>
    <xf numFmtId="0" fontId="42" fillId="0" borderId="5" xfId="0" applyFont="1" applyBorder="1" applyAlignment="1">
      <alignment horizontal="center"/>
    </xf>
    <xf numFmtId="0" fontId="38" fillId="0" borderId="1" xfId="0" applyFont="1" applyBorder="1" applyAlignment="1">
      <alignment horizontal="center"/>
    </xf>
    <xf numFmtId="0" fontId="38" fillId="0" borderId="9" xfId="0" applyFont="1" applyBorder="1" applyAlignment="1">
      <alignment horizontal="center"/>
    </xf>
    <xf numFmtId="0" fontId="42" fillId="15" borderId="10" xfId="0" applyFont="1" applyFill="1" applyBorder="1" applyAlignment="1">
      <alignment horizontal="center" wrapText="1"/>
    </xf>
    <xf numFmtId="0" fontId="42" fillId="15" borderId="3" xfId="0" applyFont="1" applyFill="1" applyBorder="1" applyAlignment="1">
      <alignment horizontal="center"/>
    </xf>
    <xf numFmtId="0" fontId="42" fillId="15" borderId="3" xfId="0" applyFont="1" applyFill="1" applyBorder="1" applyAlignment="1">
      <alignment horizontal="center" wrapText="1"/>
    </xf>
    <xf numFmtId="0" fontId="42" fillId="15" borderId="20" xfId="0" applyFont="1" applyFill="1" applyBorder="1" applyAlignment="1">
      <alignment horizontal="center" wrapText="1"/>
    </xf>
    <xf numFmtId="0" fontId="42" fillId="15" borderId="17" xfId="0" applyFont="1" applyFill="1" applyBorder="1" applyAlignment="1">
      <alignment horizontal="center" wrapText="1"/>
    </xf>
    <xf numFmtId="0" fontId="42" fillId="15" borderId="21" xfId="0" applyFont="1" applyFill="1" applyBorder="1" applyAlignment="1">
      <alignment horizontal="center"/>
    </xf>
    <xf numFmtId="0" fontId="36" fillId="14" borderId="5" xfId="0" applyFont="1" applyFill="1" applyBorder="1" applyAlignment="1">
      <alignment horizontal="center" wrapText="1"/>
    </xf>
    <xf numFmtId="0" fontId="36" fillId="0" borderId="5" xfId="0" applyFont="1" applyBorder="1" applyAlignment="1">
      <alignment horizontal="center" wrapText="1"/>
    </xf>
    <xf numFmtId="0" fontId="41" fillId="15" borderId="6" xfId="0" applyFont="1" applyFill="1" applyBorder="1" applyAlignment="1">
      <alignment horizontal="center" wrapText="1"/>
    </xf>
    <xf numFmtId="0" fontId="42" fillId="15" borderId="5" xfId="0" applyFont="1" applyFill="1" applyBorder="1" applyAlignment="1">
      <alignment horizontal="center"/>
    </xf>
    <xf numFmtId="0" fontId="42" fillId="15" borderId="5" xfId="0" applyFont="1" applyFill="1" applyBorder="1" applyAlignment="1">
      <alignment horizontal="center" wrapText="1"/>
    </xf>
    <xf numFmtId="0" fontId="42" fillId="15" borderId="21" xfId="0" applyFont="1" applyFill="1" applyBorder="1" applyAlignment="1">
      <alignment horizontal="center" wrapText="1"/>
    </xf>
    <xf numFmtId="0" fontId="0" fillId="0" borderId="1" xfId="0" applyBorder="1" applyAlignment="1">
      <alignment wrapText="1"/>
    </xf>
    <xf numFmtId="0" fontId="45" fillId="0" borderId="1" xfId="0" applyFont="1" applyBorder="1" applyAlignment="1">
      <alignment vertical="center"/>
    </xf>
    <xf numFmtId="0" fontId="45" fillId="0" borderId="1" xfId="0" applyFont="1" applyBorder="1" applyAlignment="1">
      <alignment wrapText="1"/>
    </xf>
    <xf numFmtId="0" fontId="45" fillId="0" borderId="2" xfId="0" applyFont="1" applyBorder="1" applyAlignment="1">
      <alignment horizontal="left" vertical="top" wrapText="1"/>
    </xf>
    <xf numFmtId="0" fontId="8" fillId="0" borderId="2" xfId="1" applyFont="1" applyFill="1" applyBorder="1" applyAlignment="1">
      <alignment horizontal="left" vertical="center" wrapText="1"/>
    </xf>
    <xf numFmtId="0" fontId="45" fillId="0" borderId="1" xfId="0" applyFont="1" applyBorder="1" applyAlignment="1">
      <alignment vertical="top" wrapText="1"/>
    </xf>
    <xf numFmtId="0" fontId="23" fillId="0" borderId="1" xfId="0" applyFont="1" applyBorder="1" applyAlignment="1" applyProtection="1">
      <alignment horizontal="center" vertical="center" wrapText="1"/>
      <protection locked="0"/>
    </xf>
    <xf numFmtId="9" fontId="23" fillId="0" borderId="1" xfId="0" applyNumberFormat="1" applyFont="1" applyBorder="1" applyAlignment="1" applyProtection="1">
      <alignment horizontal="center" vertical="center" wrapText="1"/>
      <protection locked="0"/>
    </xf>
    <xf numFmtId="0" fontId="6" fillId="12" borderId="2" xfId="0" applyFont="1" applyFill="1" applyBorder="1" applyAlignment="1">
      <alignment horizontal="left"/>
    </xf>
    <xf numFmtId="0" fontId="6" fillId="12" borderId="6" xfId="0" applyFont="1" applyFill="1" applyBorder="1" applyAlignment="1">
      <alignment horizontal="left"/>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12" borderId="2"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2" xfId="0" applyFont="1" applyFill="1" applyBorder="1" applyAlignment="1">
      <alignment horizontal="center" vertical="center"/>
    </xf>
    <xf numFmtId="0" fontId="6" fillId="12" borderId="6" xfId="0" applyFont="1" applyFill="1" applyBorder="1" applyAlignment="1">
      <alignment horizontal="center" vertical="center"/>
    </xf>
    <xf numFmtId="0" fontId="8" fillId="12" borderId="2" xfId="1" applyFont="1" applyFill="1" applyBorder="1" applyAlignment="1">
      <alignment horizontal="left" vertical="center" wrapText="1"/>
    </xf>
    <xf numFmtId="0" fontId="8" fillId="12" borderId="6" xfId="1" applyFont="1" applyFill="1" applyBorder="1" applyAlignment="1">
      <alignment horizontal="left" vertical="center" wrapText="1"/>
    </xf>
    <xf numFmtId="0" fontId="8" fillId="12" borderId="2" xfId="1" applyFont="1" applyFill="1" applyBorder="1" applyAlignment="1">
      <alignment horizontal="left" wrapText="1"/>
    </xf>
    <xf numFmtId="0" fontId="8" fillId="12" borderId="6" xfId="1" applyFont="1" applyFill="1" applyBorder="1" applyAlignment="1">
      <alignment horizontal="left" wrapText="1"/>
    </xf>
    <xf numFmtId="0" fontId="6" fillId="12" borderId="2" xfId="0" applyFont="1" applyFill="1" applyBorder="1" applyAlignment="1">
      <alignment horizontal="center"/>
    </xf>
    <xf numFmtId="0" fontId="6" fillId="12" borderId="6" xfId="0" applyFont="1" applyFill="1" applyBorder="1" applyAlignment="1">
      <alignment horizontal="center"/>
    </xf>
    <xf numFmtId="0" fontId="6" fillId="12" borderId="10" xfId="0" applyFont="1" applyFill="1" applyBorder="1" applyAlignment="1">
      <alignment horizontal="left"/>
    </xf>
    <xf numFmtId="0" fontId="6" fillId="12" borderId="2"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8" fillId="12" borderId="10" xfId="1" applyFont="1" applyFill="1" applyBorder="1" applyAlignment="1">
      <alignment horizontal="left" wrapText="1"/>
    </xf>
    <xf numFmtId="0" fontId="6" fillId="12" borderId="2" xfId="0" applyFont="1" applyFill="1" applyBorder="1" applyAlignment="1">
      <alignment horizontal="left" vertical="center"/>
    </xf>
    <xf numFmtId="0" fontId="6" fillId="12" borderId="10" xfId="0" applyFont="1" applyFill="1" applyBorder="1" applyAlignment="1">
      <alignment horizontal="left" vertical="center"/>
    </xf>
    <xf numFmtId="0" fontId="6" fillId="12" borderId="10" xfId="0" applyFont="1" applyFill="1" applyBorder="1" applyAlignment="1">
      <alignment horizontal="center" vertical="center"/>
    </xf>
    <xf numFmtId="0" fontId="6" fillId="12" borderId="10" xfId="0" applyFont="1" applyFill="1" applyBorder="1" applyAlignment="1">
      <alignment horizontal="center" vertical="center" wrapText="1"/>
    </xf>
    <xf numFmtId="0" fontId="8" fillId="12" borderId="13" xfId="1" applyFont="1" applyFill="1" applyBorder="1" applyAlignment="1">
      <alignment horizontal="left" wrapText="1"/>
    </xf>
    <xf numFmtId="0" fontId="6" fillId="12" borderId="13" xfId="0" applyFont="1" applyFill="1" applyBorder="1" applyAlignment="1">
      <alignment horizontal="left" vertical="center"/>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6" fillId="12" borderId="16" xfId="0" applyFont="1" applyFill="1" applyBorder="1" applyAlignment="1">
      <alignment horizontal="left" vertical="center" wrapText="1"/>
    </xf>
    <xf numFmtId="0" fontId="6" fillId="12" borderId="13" xfId="0" applyFont="1" applyFill="1" applyBorder="1" applyAlignment="1">
      <alignment horizontal="left"/>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45" fillId="0" borderId="2" xfId="0" applyFont="1" applyBorder="1" applyAlignment="1">
      <alignment vertical="center" wrapText="1"/>
    </xf>
    <xf numFmtId="0" fontId="45" fillId="0" borderId="10" xfId="0" applyFont="1" applyBorder="1" applyAlignment="1">
      <alignment vertical="center" wrapText="1"/>
    </xf>
    <xf numFmtId="0" fontId="45" fillId="0" borderId="6" xfId="0" applyFont="1" applyBorder="1" applyAlignment="1">
      <alignment vertical="center" wrapText="1"/>
    </xf>
    <xf numFmtId="0" fontId="8" fillId="0" borderId="2"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27" fillId="0" borderId="2"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2" xfId="2" applyFont="1" applyBorder="1" applyAlignment="1">
      <alignment horizontal="center" vertical="center"/>
    </xf>
    <xf numFmtId="0" fontId="27" fillId="0" borderId="10" xfId="2" applyFont="1" applyBorder="1" applyAlignment="1">
      <alignment horizontal="center" vertical="center"/>
    </xf>
    <xf numFmtId="0" fontId="27" fillId="0" borderId="6" xfId="2" applyFont="1" applyBorder="1" applyAlignment="1">
      <alignment horizontal="center" vertical="center"/>
    </xf>
    <xf numFmtId="9" fontId="27" fillId="0" borderId="2"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xf numFmtId="0" fontId="23" fillId="2" borderId="2" xfId="2" applyFont="1" applyFill="1" applyBorder="1" applyAlignment="1" applyProtection="1">
      <alignment horizontal="center" vertical="center" wrapText="1"/>
      <protection locked="0"/>
    </xf>
    <xf numFmtId="0" fontId="23" fillId="2" borderId="10" xfId="2" applyFont="1" applyFill="1" applyBorder="1" applyAlignment="1" applyProtection="1">
      <alignment horizontal="center" vertical="center" wrapText="1"/>
      <protection locked="0"/>
    </xf>
    <xf numFmtId="0" fontId="23" fillId="2" borderId="6" xfId="2" applyFont="1" applyFill="1" applyBorder="1" applyAlignment="1" applyProtection="1">
      <alignment horizontal="center" vertical="center" wrapText="1"/>
      <protection locked="0"/>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9" fontId="28" fillId="0" borderId="2" xfId="2" applyNumberFormat="1" applyFont="1" applyBorder="1" applyAlignment="1">
      <alignment horizontal="center" vertical="center" wrapText="1"/>
    </xf>
    <xf numFmtId="9" fontId="28" fillId="0" borderId="10" xfId="2" applyNumberFormat="1" applyFont="1" applyBorder="1" applyAlignment="1">
      <alignment horizontal="center" vertical="center" wrapText="1"/>
    </xf>
    <xf numFmtId="9" fontId="28" fillId="0" borderId="6" xfId="2" applyNumberFormat="1" applyFont="1" applyBorder="1" applyAlignment="1">
      <alignment horizontal="center" vertical="center" wrapText="1"/>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3" fillId="0" borderId="2"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6" xfId="2" applyFont="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1" xfId="2" applyFont="1" applyBorder="1" applyAlignment="1">
      <alignment horizontal="center" vertical="center"/>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3" fillId="0" borderId="1" xfId="0" applyNumberFormat="1"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9" fontId="27" fillId="0" borderId="1" xfId="0" applyNumberFormat="1" applyFont="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3" fillId="7" borderId="1" xfId="2"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2" borderId="1" xfId="2" applyFont="1" applyFill="1" applyBorder="1" applyAlignment="1" applyProtection="1">
      <alignment horizontal="center" vertical="center" wrapText="1"/>
      <protection locked="0"/>
    </xf>
    <xf numFmtId="0" fontId="23" fillId="0" borderId="1" xfId="2" applyFont="1" applyBorder="1" applyAlignment="1">
      <alignment horizontal="center" vertical="center" wrapText="1"/>
    </xf>
    <xf numFmtId="3" fontId="23" fillId="7" borderId="1" xfId="2" applyNumberFormat="1"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9" fontId="23" fillId="0" borderId="2" xfId="0" applyNumberFormat="1" applyFont="1" applyBorder="1" applyAlignment="1">
      <alignment horizontal="center" vertical="center" wrapText="1"/>
    </xf>
    <xf numFmtId="9" fontId="23" fillId="0" borderId="10"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0" fontId="20"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42" fillId="0" borderId="8" xfId="0" applyFont="1" applyBorder="1" applyAlignment="1"/>
    <xf numFmtId="0" fontId="42" fillId="0" borderId="9" xfId="0" applyFont="1" applyBorder="1" applyAlignment="1"/>
    <xf numFmtId="0" fontId="36" fillId="14" borderId="8" xfId="0" applyFont="1" applyFill="1" applyBorder="1" applyAlignment="1">
      <alignment horizontal="center" wrapText="1"/>
    </xf>
    <xf numFmtId="0" fontId="36" fillId="14" borderId="19" xfId="0" applyFont="1" applyFill="1" applyBorder="1" applyAlignment="1">
      <alignment horizontal="center" wrapText="1"/>
    </xf>
    <xf numFmtId="0" fontId="35" fillId="13" borderId="13" xfId="0" applyFont="1" applyFill="1" applyBorder="1" applyAlignment="1">
      <alignment horizontal="center"/>
    </xf>
    <xf numFmtId="0" fontId="34" fillId="0" borderId="8" xfId="0" applyFont="1" applyBorder="1" applyAlignment="1">
      <alignment wrapText="1"/>
    </xf>
    <xf numFmtId="0" fontId="34" fillId="0" borderId="9" xfId="0" applyFont="1" applyBorder="1" applyAlignment="1">
      <alignment wrapText="1"/>
    </xf>
    <xf numFmtId="0" fontId="38" fillId="0" borderId="8" xfId="0" applyFont="1" applyBorder="1" applyAlignment="1">
      <alignment wrapText="1"/>
    </xf>
    <xf numFmtId="0" fontId="38" fillId="0" borderId="19" xfId="0" applyFont="1" applyBorder="1" applyAlignment="1">
      <alignment wrapText="1"/>
    </xf>
    <xf numFmtId="0" fontId="37" fillId="14" borderId="7" xfId="0" applyFont="1" applyFill="1" applyBorder="1" applyAlignment="1">
      <alignment horizontal="center"/>
    </xf>
    <xf numFmtId="0" fontId="37" fillId="14" borderId="8" xfId="0" applyFont="1" applyFill="1" applyBorder="1" applyAlignment="1">
      <alignment horizontal="center"/>
    </xf>
    <xf numFmtId="0" fontId="37" fillId="14" borderId="9" xfId="0" applyFont="1" applyFill="1" applyBorder="1" applyAlignment="1">
      <alignment horizontal="center"/>
    </xf>
    <xf numFmtId="0" fontId="42" fillId="15" borderId="8" xfId="0" applyFont="1" applyFill="1" applyBorder="1" applyAlignment="1">
      <alignment horizontal="center"/>
    </xf>
    <xf numFmtId="0" fontId="42" fillId="15" borderId="9" xfId="0" applyFont="1" applyFill="1" applyBorder="1" applyAlignment="1">
      <alignment horizontal="center"/>
    </xf>
    <xf numFmtId="0" fontId="34" fillId="14" borderId="8" xfId="0" applyFont="1" applyFill="1" applyBorder="1" applyAlignment="1">
      <alignment wrapText="1"/>
    </xf>
    <xf numFmtId="0" fontId="34" fillId="14" borderId="9" xfId="0" applyFont="1" applyFill="1" applyBorder="1" applyAlignment="1">
      <alignment wrapText="1"/>
    </xf>
    <xf numFmtId="0" fontId="37" fillId="13" borderId="4" xfId="0" applyFont="1" applyFill="1" applyBorder="1" applyAlignment="1">
      <alignment horizontal="center" wrapText="1"/>
    </xf>
    <xf numFmtId="0" fontId="37" fillId="13" borderId="9" xfId="0" applyFont="1" applyFill="1" applyBorder="1" applyAlignment="1">
      <alignment horizontal="center" wrapText="1"/>
    </xf>
    <xf numFmtId="0" fontId="37" fillId="14" borderId="19" xfId="0" applyFont="1" applyFill="1" applyBorder="1" applyAlignment="1">
      <alignment horizontal="center"/>
    </xf>
    <xf numFmtId="0" fontId="39" fillId="0" borderId="8" xfId="0" applyFont="1" applyBorder="1" applyAlignment="1"/>
    <xf numFmtId="0" fontId="39" fillId="0" borderId="9" xfId="0" applyFont="1" applyBorder="1" applyAlignment="1"/>
    <xf numFmtId="0" fontId="39" fillId="0" borderId="19" xfId="0" applyFont="1" applyBorder="1" applyAlignment="1"/>
    <xf numFmtId="0" fontId="34" fillId="0" borderId="19" xfId="0" applyFont="1" applyBorder="1" applyAlignment="1">
      <alignment wrapText="1"/>
    </xf>
  </cellXfs>
  <cellStyles count="15">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2 2" xfId="14"/>
    <cellStyle name="Normal 4" xfId="3"/>
    <cellStyle name="Normal 6" xfId="11"/>
    <cellStyle name="Normal 8" xfId="10"/>
    <cellStyle name="Normal 9" xfId="8"/>
  </cellStyles>
  <dxfs count="101">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1057275</xdr:colOff>
      <xdr:row>3</xdr:row>
      <xdr:rowOff>133350</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85725" y="47625"/>
          <a:ext cx="971550"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0</xdr:col>
      <xdr:colOff>1343025</xdr:colOff>
      <xdr:row>3</xdr:row>
      <xdr:rowOff>171450</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161925" y="66675"/>
          <a:ext cx="1181100" cy="102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14"/>
  <sheetViews>
    <sheetView showGridLines="0" topLeftCell="A79" workbookViewId="0">
      <selection activeCell="K109" sqref="K109"/>
    </sheetView>
  </sheetViews>
  <sheetFormatPr baseColWidth="10" defaultColWidth="11.42578125" defaultRowHeight="15" x14ac:dyDescent="0.25"/>
  <cols>
    <col min="3" max="3" width="24.42578125" customWidth="1"/>
    <col min="4" max="4" width="6.140625" customWidth="1"/>
    <col min="5" max="5" width="21" customWidth="1"/>
    <col min="6" max="6" width="11.7109375" customWidth="1"/>
    <col min="7" max="7" width="29.5703125"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120" t="s">
        <v>8</v>
      </c>
      <c r="D4" s="117">
        <v>1</v>
      </c>
      <c r="E4" s="123" t="s">
        <v>9</v>
      </c>
      <c r="F4" s="117" t="s">
        <v>10</v>
      </c>
      <c r="G4" s="27" t="s">
        <v>11</v>
      </c>
      <c r="H4" s="26">
        <v>1</v>
      </c>
    </row>
    <row r="5" spans="2:8" ht="19.5" customHeight="1" x14ac:dyDescent="0.25">
      <c r="B5" s="1" t="s">
        <v>7</v>
      </c>
      <c r="C5" s="121"/>
      <c r="D5" s="118"/>
      <c r="E5" s="124"/>
      <c r="F5" s="118"/>
      <c r="G5" s="27" t="s">
        <v>12</v>
      </c>
      <c r="H5" s="26">
        <v>2</v>
      </c>
    </row>
    <row r="6" spans="2:8" ht="19.5" customHeight="1" x14ac:dyDescent="0.25">
      <c r="B6" s="1" t="s">
        <v>7</v>
      </c>
      <c r="C6" s="121"/>
      <c r="D6" s="118"/>
      <c r="E6" s="124"/>
      <c r="F6" s="118"/>
      <c r="G6" s="27" t="s">
        <v>13</v>
      </c>
      <c r="H6" s="26">
        <v>3</v>
      </c>
    </row>
    <row r="7" spans="2:8" ht="19.5" customHeight="1" x14ac:dyDescent="0.25">
      <c r="B7" s="1" t="s">
        <v>7</v>
      </c>
      <c r="C7" s="121"/>
      <c r="D7" s="119"/>
      <c r="E7" s="125"/>
      <c r="F7" s="119"/>
      <c r="G7" s="27" t="s">
        <v>14</v>
      </c>
      <c r="H7" s="26">
        <v>4</v>
      </c>
    </row>
    <row r="8" spans="2:8" ht="19.5" customHeight="1" x14ac:dyDescent="0.25">
      <c r="B8" s="1" t="s">
        <v>7</v>
      </c>
      <c r="C8" s="121"/>
      <c r="D8" s="3">
        <v>2</v>
      </c>
      <c r="E8" s="5" t="s">
        <v>15</v>
      </c>
      <c r="F8" s="3" t="s">
        <v>16</v>
      </c>
      <c r="G8" s="27" t="s">
        <v>14</v>
      </c>
      <c r="H8" s="26">
        <v>1</v>
      </c>
    </row>
    <row r="9" spans="2:8" ht="19.5" customHeight="1" x14ac:dyDescent="0.25">
      <c r="B9" s="1" t="s">
        <v>7</v>
      </c>
      <c r="C9" s="121"/>
      <c r="D9" s="117">
        <v>3</v>
      </c>
      <c r="E9" s="123" t="s">
        <v>17</v>
      </c>
      <c r="F9" s="117" t="s">
        <v>18</v>
      </c>
      <c r="G9" s="27" t="s">
        <v>19</v>
      </c>
      <c r="H9" s="26">
        <v>1</v>
      </c>
    </row>
    <row r="10" spans="2:8" ht="19.5" customHeight="1" x14ac:dyDescent="0.25">
      <c r="B10" s="1" t="s">
        <v>7</v>
      </c>
      <c r="C10" s="121"/>
      <c r="D10" s="118"/>
      <c r="E10" s="124"/>
      <c r="F10" s="118"/>
      <c r="G10" s="27" t="s">
        <v>20</v>
      </c>
      <c r="H10" s="26">
        <v>2</v>
      </c>
    </row>
    <row r="11" spans="2:8" ht="19.5" customHeight="1" x14ac:dyDescent="0.25">
      <c r="B11" s="1" t="s">
        <v>7</v>
      </c>
      <c r="C11" s="121"/>
      <c r="D11" s="118"/>
      <c r="E11" s="124"/>
      <c r="F11" s="118"/>
      <c r="G11" s="27" t="s">
        <v>21</v>
      </c>
      <c r="H11" s="26">
        <v>3</v>
      </c>
    </row>
    <row r="12" spans="2:8" ht="19.5" customHeight="1" x14ac:dyDescent="0.25">
      <c r="B12" s="1" t="s">
        <v>7</v>
      </c>
      <c r="C12" s="121"/>
      <c r="D12" s="119"/>
      <c r="E12" s="125"/>
      <c r="F12" s="119"/>
      <c r="G12" s="27" t="s">
        <v>22</v>
      </c>
      <c r="H12" s="26">
        <v>4</v>
      </c>
    </row>
    <row r="13" spans="2:8" ht="34.5" customHeight="1" x14ac:dyDescent="0.25">
      <c r="B13" s="1" t="s">
        <v>7</v>
      </c>
      <c r="C13" s="121"/>
      <c r="D13" s="117">
        <v>4</v>
      </c>
      <c r="E13" s="123" t="s">
        <v>23</v>
      </c>
      <c r="F13" s="117" t="s">
        <v>24</v>
      </c>
      <c r="G13" s="27" t="s">
        <v>25</v>
      </c>
      <c r="H13" s="26">
        <v>1</v>
      </c>
    </row>
    <row r="14" spans="2:8" ht="22.5" x14ac:dyDescent="0.25">
      <c r="B14" s="1" t="s">
        <v>7</v>
      </c>
      <c r="C14" s="121"/>
      <c r="D14" s="118"/>
      <c r="E14" s="124"/>
      <c r="F14" s="118"/>
      <c r="G14" s="27" t="s">
        <v>26</v>
      </c>
      <c r="H14" s="26">
        <v>2</v>
      </c>
    </row>
    <row r="15" spans="2:8" x14ac:dyDescent="0.25">
      <c r="B15" s="1" t="s">
        <v>7</v>
      </c>
      <c r="C15" s="121"/>
      <c r="D15" s="118"/>
      <c r="E15" s="124"/>
      <c r="F15" s="118"/>
      <c r="G15" s="27" t="s">
        <v>27</v>
      </c>
      <c r="H15" s="26">
        <v>3</v>
      </c>
    </row>
    <row r="16" spans="2:8" x14ac:dyDescent="0.25">
      <c r="B16" s="1" t="s">
        <v>7</v>
      </c>
      <c r="C16" s="121"/>
      <c r="D16" s="119"/>
      <c r="E16" s="125"/>
      <c r="F16" s="119"/>
      <c r="G16" s="27" t="s">
        <v>28</v>
      </c>
      <c r="H16" s="26">
        <v>4</v>
      </c>
    </row>
    <row r="17" spans="2:8" ht="34.5" customHeight="1" x14ac:dyDescent="0.25">
      <c r="B17" s="1" t="s">
        <v>7</v>
      </c>
      <c r="C17" s="121"/>
      <c r="D17" s="117">
        <v>5</v>
      </c>
      <c r="E17" s="123" t="s">
        <v>29</v>
      </c>
      <c r="F17" s="117" t="s">
        <v>30</v>
      </c>
      <c r="G17" s="27" t="s">
        <v>31</v>
      </c>
      <c r="H17" s="26">
        <v>1</v>
      </c>
    </row>
    <row r="18" spans="2:8" x14ac:dyDescent="0.25">
      <c r="B18" s="1" t="s">
        <v>7</v>
      </c>
      <c r="C18" s="121"/>
      <c r="D18" s="118"/>
      <c r="E18" s="124"/>
      <c r="F18" s="118"/>
      <c r="G18" s="27" t="s">
        <v>32</v>
      </c>
      <c r="H18" s="26">
        <v>2</v>
      </c>
    </row>
    <row r="19" spans="2:8" x14ac:dyDescent="0.25">
      <c r="B19" s="1" t="s">
        <v>7</v>
      </c>
      <c r="C19" s="121"/>
      <c r="D19" s="118"/>
      <c r="E19" s="124"/>
      <c r="F19" s="118"/>
      <c r="G19" s="27" t="s">
        <v>33</v>
      </c>
      <c r="H19" s="26">
        <v>3</v>
      </c>
    </row>
    <row r="20" spans="2:8" x14ac:dyDescent="0.25">
      <c r="B20" s="1" t="s">
        <v>7</v>
      </c>
      <c r="C20" s="121"/>
      <c r="D20" s="119"/>
      <c r="E20" s="125"/>
      <c r="F20" s="119"/>
      <c r="G20" s="27" t="s">
        <v>34</v>
      </c>
      <c r="H20" s="26">
        <v>4</v>
      </c>
    </row>
    <row r="21" spans="2:8" ht="34.5" customHeight="1" x14ac:dyDescent="0.25">
      <c r="B21" s="1" t="s">
        <v>7</v>
      </c>
      <c r="C21" s="121"/>
      <c r="D21" s="117">
        <v>6</v>
      </c>
      <c r="E21" s="123" t="s">
        <v>35</v>
      </c>
      <c r="F21" s="117" t="s">
        <v>36</v>
      </c>
      <c r="G21" s="27" t="s">
        <v>37</v>
      </c>
      <c r="H21" s="26">
        <v>1</v>
      </c>
    </row>
    <row r="22" spans="2:8" ht="22.5" x14ac:dyDescent="0.25">
      <c r="B22" s="1" t="s">
        <v>7</v>
      </c>
      <c r="C22" s="121"/>
      <c r="D22" s="118"/>
      <c r="E22" s="124"/>
      <c r="F22" s="118"/>
      <c r="G22" s="27" t="s">
        <v>38</v>
      </c>
      <c r="H22" s="26">
        <v>2</v>
      </c>
    </row>
    <row r="23" spans="2:8" ht="22.5" x14ac:dyDescent="0.25">
      <c r="B23" s="1" t="s">
        <v>7</v>
      </c>
      <c r="C23" s="122"/>
      <c r="D23" s="119"/>
      <c r="E23" s="125"/>
      <c r="F23" s="119"/>
      <c r="G23" s="27" t="s">
        <v>39</v>
      </c>
      <c r="H23" s="26">
        <v>3</v>
      </c>
    </row>
    <row r="24" spans="2:8" ht="30" customHeight="1" x14ac:dyDescent="0.25">
      <c r="B24" s="1" t="s">
        <v>7</v>
      </c>
      <c r="C24" s="28" t="s">
        <v>40</v>
      </c>
      <c r="D24" s="3">
        <v>7</v>
      </c>
      <c r="E24" s="5" t="s">
        <v>41</v>
      </c>
      <c r="F24" s="1" t="s">
        <v>42</v>
      </c>
      <c r="G24" s="4"/>
      <c r="H24" s="1"/>
    </row>
    <row r="25" spans="2:8" x14ac:dyDescent="0.25">
      <c r="B25" s="1" t="s">
        <v>7</v>
      </c>
      <c r="C25" s="28" t="s">
        <v>43</v>
      </c>
      <c r="D25" s="3">
        <v>8</v>
      </c>
      <c r="E25" s="5" t="s">
        <v>44</v>
      </c>
      <c r="F25" s="1" t="s">
        <v>45</v>
      </c>
      <c r="G25" s="4"/>
      <c r="H25" s="1"/>
    </row>
    <row r="26" spans="2:8" ht="23.25" x14ac:dyDescent="0.25">
      <c r="B26" s="1" t="s">
        <v>7</v>
      </c>
      <c r="C26" s="28" t="s">
        <v>43</v>
      </c>
      <c r="D26" s="3">
        <v>9</v>
      </c>
      <c r="E26" s="5" t="s">
        <v>46</v>
      </c>
      <c r="F26" s="1" t="s">
        <v>47</v>
      </c>
      <c r="G26" s="4"/>
      <c r="H26" s="1"/>
    </row>
    <row r="27" spans="2:8" ht="34.5" x14ac:dyDescent="0.25">
      <c r="B27" s="1" t="s">
        <v>7</v>
      </c>
      <c r="C27" s="28" t="s">
        <v>43</v>
      </c>
      <c r="D27" s="3">
        <v>10</v>
      </c>
      <c r="E27" s="5" t="s">
        <v>48</v>
      </c>
      <c r="F27" s="1" t="s">
        <v>49</v>
      </c>
      <c r="G27" s="4"/>
      <c r="H27" s="1"/>
    </row>
    <row r="28" spans="2:8" ht="22.5" x14ac:dyDescent="0.25">
      <c r="B28" s="1" t="s">
        <v>7</v>
      </c>
      <c r="C28" s="28" t="s">
        <v>50</v>
      </c>
      <c r="D28" s="3">
        <v>11</v>
      </c>
      <c r="E28" s="5" t="s">
        <v>51</v>
      </c>
      <c r="F28" s="1" t="s">
        <v>52</v>
      </c>
      <c r="G28" s="4"/>
      <c r="H28" s="1"/>
    </row>
    <row r="29" spans="2:8" ht="22.5" x14ac:dyDescent="0.25">
      <c r="B29" s="1" t="s">
        <v>7</v>
      </c>
      <c r="C29" s="28" t="s">
        <v>50</v>
      </c>
      <c r="D29" s="3">
        <v>12</v>
      </c>
      <c r="E29" s="5" t="s">
        <v>53</v>
      </c>
      <c r="F29" s="1" t="s">
        <v>54</v>
      </c>
      <c r="G29" s="4"/>
      <c r="H29" s="1"/>
    </row>
    <row r="30" spans="2:8" x14ac:dyDescent="0.25">
      <c r="B30" s="1" t="s">
        <v>55</v>
      </c>
      <c r="C30" s="28" t="s">
        <v>56</v>
      </c>
      <c r="D30" s="3">
        <v>13</v>
      </c>
      <c r="E30" s="5" t="s">
        <v>57</v>
      </c>
      <c r="F30" s="1" t="s">
        <v>58</v>
      </c>
      <c r="G30" s="4"/>
      <c r="H30" s="1"/>
    </row>
    <row r="31" spans="2:8" x14ac:dyDescent="0.25">
      <c r="B31" s="1" t="s">
        <v>55</v>
      </c>
      <c r="C31" s="28" t="s">
        <v>56</v>
      </c>
      <c r="D31" s="3">
        <v>14</v>
      </c>
      <c r="E31" s="5" t="s">
        <v>59</v>
      </c>
      <c r="F31" s="1" t="s">
        <v>60</v>
      </c>
      <c r="G31" s="4"/>
      <c r="H31" s="1"/>
    </row>
    <row r="32" spans="2:8" x14ac:dyDescent="0.25">
      <c r="B32" s="1" t="s">
        <v>55</v>
      </c>
      <c r="C32" s="28" t="s">
        <v>56</v>
      </c>
      <c r="D32" s="3">
        <v>15</v>
      </c>
      <c r="E32" s="5" t="s">
        <v>61</v>
      </c>
      <c r="F32" s="1" t="s">
        <v>62</v>
      </c>
      <c r="G32" s="4"/>
      <c r="H32" s="1"/>
    </row>
    <row r="33" spans="2:8" ht="23.25" x14ac:dyDescent="0.25">
      <c r="B33" s="1" t="s">
        <v>55</v>
      </c>
      <c r="C33" s="28" t="s">
        <v>56</v>
      </c>
      <c r="D33" s="3">
        <v>16</v>
      </c>
      <c r="E33" s="5" t="s">
        <v>63</v>
      </c>
      <c r="F33" s="1" t="s">
        <v>64</v>
      </c>
      <c r="G33" s="4"/>
      <c r="H33" s="1"/>
    </row>
    <row r="34" spans="2:8" ht="23.25" x14ac:dyDescent="0.25">
      <c r="B34" s="1" t="s">
        <v>55</v>
      </c>
      <c r="C34" s="28" t="s">
        <v>56</v>
      </c>
      <c r="D34" s="3">
        <v>17</v>
      </c>
      <c r="E34" s="5" t="s">
        <v>65</v>
      </c>
      <c r="F34" s="1" t="s">
        <v>66</v>
      </c>
      <c r="G34" s="4"/>
      <c r="H34" s="1"/>
    </row>
    <row r="35" spans="2:8" ht="45.75" x14ac:dyDescent="0.25">
      <c r="B35" s="1" t="s">
        <v>55</v>
      </c>
      <c r="C35" s="28" t="s">
        <v>56</v>
      </c>
      <c r="D35" s="3">
        <v>18</v>
      </c>
      <c r="E35" s="5" t="s">
        <v>67</v>
      </c>
      <c r="F35" s="1" t="s">
        <v>68</v>
      </c>
      <c r="G35" s="5"/>
      <c r="H35" s="1"/>
    </row>
    <row r="36" spans="2:8" ht="34.5" x14ac:dyDescent="0.25">
      <c r="B36" s="1" t="s">
        <v>55</v>
      </c>
      <c r="C36" s="28" t="s">
        <v>69</v>
      </c>
      <c r="D36" s="3">
        <v>19</v>
      </c>
      <c r="E36" s="5" t="s">
        <v>70</v>
      </c>
      <c r="F36" s="1" t="s">
        <v>71</v>
      </c>
      <c r="G36" s="4"/>
      <c r="H36" s="1"/>
    </row>
    <row r="37" spans="2:8" ht="22.5" x14ac:dyDescent="0.25">
      <c r="B37" s="1" t="s">
        <v>55</v>
      </c>
      <c r="C37" s="28" t="s">
        <v>69</v>
      </c>
      <c r="D37" s="3">
        <v>20</v>
      </c>
      <c r="E37" s="5" t="s">
        <v>72</v>
      </c>
      <c r="F37" s="1" t="s">
        <v>73</v>
      </c>
      <c r="G37" s="4"/>
      <c r="H37" s="1"/>
    </row>
    <row r="38" spans="2:8" ht="22.5" x14ac:dyDescent="0.25">
      <c r="B38" s="1" t="s">
        <v>55</v>
      </c>
      <c r="C38" s="28" t="s">
        <v>69</v>
      </c>
      <c r="D38" s="3">
        <v>21</v>
      </c>
      <c r="E38" s="5" t="s">
        <v>74</v>
      </c>
      <c r="F38" s="1" t="s">
        <v>75</v>
      </c>
      <c r="G38" s="4"/>
      <c r="H38" s="1"/>
    </row>
    <row r="39" spans="2:8" ht="23.25" x14ac:dyDescent="0.25">
      <c r="B39" s="1" t="s">
        <v>55</v>
      </c>
      <c r="C39" s="28" t="s">
        <v>76</v>
      </c>
      <c r="D39" s="3">
        <v>22</v>
      </c>
      <c r="E39" s="5" t="s">
        <v>77</v>
      </c>
      <c r="F39" s="1" t="s">
        <v>78</v>
      </c>
      <c r="G39" s="4"/>
      <c r="H39" s="1"/>
    </row>
    <row r="40" spans="2:8" ht="23.25" x14ac:dyDescent="0.25">
      <c r="B40" s="1" t="s">
        <v>55</v>
      </c>
      <c r="C40" s="28" t="s">
        <v>76</v>
      </c>
      <c r="D40" s="3">
        <v>23</v>
      </c>
      <c r="E40" s="5" t="s">
        <v>79</v>
      </c>
      <c r="F40" s="1" t="s">
        <v>80</v>
      </c>
      <c r="G40" s="4"/>
      <c r="H40" s="1"/>
    </row>
    <row r="41" spans="2:8" ht="23.25" x14ac:dyDescent="0.25">
      <c r="B41" s="1" t="s">
        <v>55</v>
      </c>
      <c r="C41" s="28" t="s">
        <v>76</v>
      </c>
      <c r="D41" s="3">
        <v>24</v>
      </c>
      <c r="E41" s="5" t="s">
        <v>81</v>
      </c>
      <c r="F41" s="1" t="s">
        <v>82</v>
      </c>
      <c r="G41" s="4"/>
      <c r="H41" s="1"/>
    </row>
    <row r="42" spans="2:8" ht="34.5" x14ac:dyDescent="0.25">
      <c r="B42" s="1" t="s">
        <v>55</v>
      </c>
      <c r="C42" s="28" t="s">
        <v>76</v>
      </c>
      <c r="D42" s="3">
        <v>25</v>
      </c>
      <c r="E42" s="5" t="s">
        <v>83</v>
      </c>
      <c r="F42" s="1" t="s">
        <v>84</v>
      </c>
      <c r="G42" s="4"/>
      <c r="H42" s="1"/>
    </row>
    <row r="43" spans="2:8" ht="22.5" x14ac:dyDescent="0.25">
      <c r="B43" s="1" t="s">
        <v>55</v>
      </c>
      <c r="C43" s="28" t="s">
        <v>76</v>
      </c>
      <c r="D43" s="3">
        <v>26</v>
      </c>
      <c r="E43" s="5" t="s">
        <v>85</v>
      </c>
      <c r="F43" s="1" t="s">
        <v>86</v>
      </c>
      <c r="G43" s="4"/>
      <c r="H43" s="1"/>
    </row>
    <row r="44" spans="2:8" ht="34.5" x14ac:dyDescent="0.25">
      <c r="B44" s="1" t="s">
        <v>55</v>
      </c>
      <c r="C44" s="28" t="s">
        <v>87</v>
      </c>
      <c r="D44" s="3">
        <v>27</v>
      </c>
      <c r="E44" s="5" t="s">
        <v>88</v>
      </c>
      <c r="F44" s="1" t="s">
        <v>89</v>
      </c>
      <c r="G44" s="4"/>
      <c r="H44" s="1"/>
    </row>
    <row r="45" spans="2:8" ht="45.75" x14ac:dyDescent="0.25">
      <c r="B45" s="1" t="s">
        <v>55</v>
      </c>
      <c r="C45" s="28" t="s">
        <v>90</v>
      </c>
      <c r="D45" s="3">
        <v>28</v>
      </c>
      <c r="E45" s="5" t="s">
        <v>91</v>
      </c>
      <c r="F45" s="1" t="s">
        <v>92</v>
      </c>
      <c r="G45" s="6"/>
      <c r="H45" s="1"/>
    </row>
    <row r="46" spans="2:8" ht="68.25" x14ac:dyDescent="0.25">
      <c r="B46" s="1" t="s">
        <v>55</v>
      </c>
      <c r="C46" s="28" t="s">
        <v>90</v>
      </c>
      <c r="D46" s="3">
        <v>29</v>
      </c>
      <c r="E46" s="5" t="s">
        <v>93</v>
      </c>
      <c r="F46" s="1" t="s">
        <v>94</v>
      </c>
      <c r="G46" s="5"/>
      <c r="H46" s="1"/>
    </row>
    <row r="47" spans="2:8" ht="23.25" x14ac:dyDescent="0.25">
      <c r="B47" s="1" t="s">
        <v>55</v>
      </c>
      <c r="C47" s="28" t="s">
        <v>90</v>
      </c>
      <c r="D47" s="3">
        <v>30</v>
      </c>
      <c r="E47" s="5" t="s">
        <v>95</v>
      </c>
      <c r="F47" s="1" t="s">
        <v>96</v>
      </c>
      <c r="G47" s="4"/>
      <c r="H47" s="1"/>
    </row>
    <row r="48" spans="2:8" x14ac:dyDescent="0.25">
      <c r="B48" s="1" t="s">
        <v>55</v>
      </c>
      <c r="C48" s="28" t="s">
        <v>90</v>
      </c>
      <c r="D48" s="3">
        <v>31</v>
      </c>
      <c r="E48" s="5" t="s">
        <v>97</v>
      </c>
      <c r="F48" s="1" t="s">
        <v>98</v>
      </c>
      <c r="G48" s="4"/>
      <c r="H48" s="1"/>
    </row>
    <row r="49" spans="2:8" ht="23.25" x14ac:dyDescent="0.25">
      <c r="B49" s="1" t="s">
        <v>55</v>
      </c>
      <c r="C49" s="28" t="s">
        <v>99</v>
      </c>
      <c r="D49" s="3">
        <v>32</v>
      </c>
      <c r="E49" s="5" t="s">
        <v>100</v>
      </c>
      <c r="F49" s="1" t="s">
        <v>101</v>
      </c>
      <c r="G49" s="4"/>
      <c r="H49" s="1"/>
    </row>
    <row r="50" spans="2:8" ht="23.25" x14ac:dyDescent="0.25">
      <c r="B50" s="1" t="s">
        <v>55</v>
      </c>
      <c r="C50" s="28" t="s">
        <v>102</v>
      </c>
      <c r="D50" s="3">
        <v>33</v>
      </c>
      <c r="E50" s="5" t="s">
        <v>103</v>
      </c>
      <c r="F50" s="1" t="s">
        <v>104</v>
      </c>
      <c r="G50" s="4"/>
      <c r="H50" s="1"/>
    </row>
    <row r="51" spans="2:8" ht="34.5" x14ac:dyDescent="0.25">
      <c r="B51" s="1" t="s">
        <v>55</v>
      </c>
      <c r="C51" s="28" t="s">
        <v>102</v>
      </c>
      <c r="D51" s="3">
        <v>34</v>
      </c>
      <c r="E51" s="5" t="s">
        <v>105</v>
      </c>
      <c r="F51" s="1" t="s">
        <v>106</v>
      </c>
      <c r="G51" s="4"/>
      <c r="H51" s="1"/>
    </row>
    <row r="52" spans="2:8" x14ac:dyDescent="0.25">
      <c r="B52" s="1" t="s">
        <v>55</v>
      </c>
      <c r="C52" s="28" t="s">
        <v>102</v>
      </c>
      <c r="D52" s="3">
        <v>35</v>
      </c>
      <c r="E52" s="5" t="s">
        <v>107</v>
      </c>
      <c r="F52" s="1" t="s">
        <v>108</v>
      </c>
      <c r="G52" s="4"/>
      <c r="H52" s="1"/>
    </row>
    <row r="53" spans="2:8" x14ac:dyDescent="0.25">
      <c r="B53" s="1" t="s">
        <v>55</v>
      </c>
      <c r="C53" s="28" t="s">
        <v>102</v>
      </c>
      <c r="D53" s="3">
        <v>36</v>
      </c>
      <c r="E53" s="5" t="s">
        <v>109</v>
      </c>
      <c r="F53" s="1" t="s">
        <v>110</v>
      </c>
      <c r="G53" s="4"/>
      <c r="H53" s="1"/>
    </row>
    <row r="54" spans="2:8" ht="34.5" x14ac:dyDescent="0.25">
      <c r="B54" s="1" t="s">
        <v>55</v>
      </c>
      <c r="C54" s="28" t="s">
        <v>102</v>
      </c>
      <c r="D54" s="3">
        <v>37</v>
      </c>
      <c r="E54" s="5" t="s">
        <v>111</v>
      </c>
      <c r="F54" s="1" t="s">
        <v>112</v>
      </c>
      <c r="G54" s="4"/>
      <c r="H54" s="1"/>
    </row>
    <row r="55" spans="2:8" ht="23.25" x14ac:dyDescent="0.25">
      <c r="B55" s="1" t="s">
        <v>55</v>
      </c>
      <c r="C55" s="28" t="s">
        <v>102</v>
      </c>
      <c r="D55" s="3">
        <v>38</v>
      </c>
      <c r="E55" s="5" t="s">
        <v>113</v>
      </c>
      <c r="F55" s="1" t="s">
        <v>114</v>
      </c>
      <c r="G55" s="4"/>
      <c r="H55" s="1"/>
    </row>
    <row r="56" spans="2:8" ht="23.25" x14ac:dyDescent="0.25">
      <c r="B56" s="1" t="s">
        <v>55</v>
      </c>
      <c r="C56" s="28" t="s">
        <v>102</v>
      </c>
      <c r="D56" s="3">
        <v>39</v>
      </c>
      <c r="E56" s="5" t="s">
        <v>115</v>
      </c>
      <c r="F56" s="1" t="s">
        <v>116</v>
      </c>
      <c r="G56" s="4"/>
      <c r="H56" s="1"/>
    </row>
    <row r="57" spans="2:8" x14ac:dyDescent="0.25">
      <c r="B57" s="1" t="s">
        <v>55</v>
      </c>
      <c r="C57" s="28" t="s">
        <v>102</v>
      </c>
      <c r="D57" s="3">
        <v>40</v>
      </c>
      <c r="E57" s="5" t="s">
        <v>117</v>
      </c>
      <c r="F57" s="1" t="s">
        <v>118</v>
      </c>
      <c r="G57" s="4"/>
      <c r="H57" s="1"/>
    </row>
    <row r="58" spans="2:8" ht="23.25" x14ac:dyDescent="0.25">
      <c r="B58" s="1" t="s">
        <v>55</v>
      </c>
      <c r="C58" s="28" t="s">
        <v>102</v>
      </c>
      <c r="D58" s="3">
        <v>41</v>
      </c>
      <c r="E58" s="5" t="s">
        <v>119</v>
      </c>
      <c r="F58" s="1" t="s">
        <v>120</v>
      </c>
      <c r="G58" s="4"/>
      <c r="H58" s="1"/>
    </row>
    <row r="59" spans="2:8" x14ac:dyDescent="0.25">
      <c r="B59" s="1" t="s">
        <v>55</v>
      </c>
      <c r="C59" s="28" t="s">
        <v>102</v>
      </c>
      <c r="D59" s="3">
        <v>42</v>
      </c>
      <c r="E59" s="5" t="s">
        <v>121</v>
      </c>
      <c r="F59" s="1" t="s">
        <v>122</v>
      </c>
      <c r="G59" s="4"/>
      <c r="H59" s="1"/>
    </row>
    <row r="60" spans="2:8" ht="34.5" x14ac:dyDescent="0.25">
      <c r="B60" s="1" t="s">
        <v>55</v>
      </c>
      <c r="C60" s="28" t="s">
        <v>102</v>
      </c>
      <c r="D60" s="3">
        <v>43</v>
      </c>
      <c r="E60" s="5" t="s">
        <v>123</v>
      </c>
      <c r="F60" s="1" t="s">
        <v>124</v>
      </c>
      <c r="G60" s="4"/>
      <c r="H60" s="1"/>
    </row>
    <row r="61" spans="2:8" ht="23.25" x14ac:dyDescent="0.25">
      <c r="B61" s="1" t="s">
        <v>55</v>
      </c>
      <c r="C61" s="28" t="s">
        <v>102</v>
      </c>
      <c r="D61" s="3">
        <v>44</v>
      </c>
      <c r="E61" s="5" t="s">
        <v>125</v>
      </c>
      <c r="F61" s="1" t="s">
        <v>126</v>
      </c>
      <c r="G61" s="4"/>
      <c r="H61" s="1"/>
    </row>
    <row r="62" spans="2:8" ht="23.25" x14ac:dyDescent="0.25">
      <c r="B62" s="1" t="s">
        <v>127</v>
      </c>
      <c r="C62" s="28" t="s">
        <v>128</v>
      </c>
      <c r="D62" s="3">
        <v>45</v>
      </c>
      <c r="E62" s="5" t="s">
        <v>129</v>
      </c>
      <c r="F62" s="1" t="s">
        <v>130</v>
      </c>
      <c r="G62" s="4"/>
      <c r="H62" s="1"/>
    </row>
    <row r="63" spans="2:8" ht="23.25" x14ac:dyDescent="0.25">
      <c r="B63" s="1" t="s">
        <v>127</v>
      </c>
      <c r="C63" s="28" t="s">
        <v>128</v>
      </c>
      <c r="D63" s="3">
        <v>46</v>
      </c>
      <c r="E63" s="5" t="s">
        <v>131</v>
      </c>
      <c r="F63" s="1" t="s">
        <v>132</v>
      </c>
      <c r="G63" s="4"/>
      <c r="H63" s="1"/>
    </row>
    <row r="64" spans="2:8" x14ac:dyDescent="0.25">
      <c r="B64" s="1" t="s">
        <v>127</v>
      </c>
      <c r="C64" s="28" t="s">
        <v>128</v>
      </c>
      <c r="D64" s="3">
        <v>47</v>
      </c>
      <c r="E64" s="5" t="s">
        <v>133</v>
      </c>
      <c r="F64" s="1" t="s">
        <v>134</v>
      </c>
      <c r="G64" s="4"/>
      <c r="H64" s="1"/>
    </row>
    <row r="65" spans="2:8" x14ac:dyDescent="0.25">
      <c r="B65" s="1" t="s">
        <v>127</v>
      </c>
      <c r="C65" s="28" t="s">
        <v>128</v>
      </c>
      <c r="D65" s="3">
        <v>48</v>
      </c>
      <c r="E65" s="5" t="s">
        <v>135</v>
      </c>
      <c r="F65" s="1" t="s">
        <v>136</v>
      </c>
      <c r="G65" s="4"/>
      <c r="H65" s="1"/>
    </row>
    <row r="66" spans="2:8" x14ac:dyDescent="0.25">
      <c r="B66" s="1" t="s">
        <v>127</v>
      </c>
      <c r="C66" s="28" t="s">
        <v>128</v>
      </c>
      <c r="D66" s="3">
        <v>49</v>
      </c>
      <c r="E66" s="5" t="s">
        <v>137</v>
      </c>
      <c r="F66" s="1" t="s">
        <v>138</v>
      </c>
      <c r="G66" s="4"/>
      <c r="H66" s="1"/>
    </row>
    <row r="67" spans="2:8" ht="34.5" x14ac:dyDescent="0.25">
      <c r="B67" s="1" t="s">
        <v>127</v>
      </c>
      <c r="C67" s="28" t="s">
        <v>128</v>
      </c>
      <c r="D67" s="3">
        <v>50</v>
      </c>
      <c r="E67" s="5" t="s">
        <v>139</v>
      </c>
      <c r="F67" s="1" t="s">
        <v>140</v>
      </c>
      <c r="G67" s="4"/>
      <c r="H67" s="1"/>
    </row>
    <row r="68" spans="2:8" ht="23.25" x14ac:dyDescent="0.25">
      <c r="B68" s="1" t="s">
        <v>127</v>
      </c>
      <c r="C68" s="28" t="s">
        <v>128</v>
      </c>
      <c r="D68" s="3">
        <v>51</v>
      </c>
      <c r="E68" s="5" t="s">
        <v>141</v>
      </c>
      <c r="F68" s="1" t="s">
        <v>142</v>
      </c>
      <c r="G68" s="4"/>
      <c r="H68" s="1"/>
    </row>
    <row r="69" spans="2:8" x14ac:dyDescent="0.25">
      <c r="B69" s="1" t="s">
        <v>127</v>
      </c>
      <c r="C69" s="28" t="s">
        <v>128</v>
      </c>
      <c r="D69" s="3">
        <v>52</v>
      </c>
      <c r="E69" s="5" t="s">
        <v>143</v>
      </c>
      <c r="F69" s="1" t="s">
        <v>144</v>
      </c>
      <c r="G69" s="4"/>
      <c r="H69" s="1"/>
    </row>
    <row r="70" spans="2:8" x14ac:dyDescent="0.25">
      <c r="B70" s="1" t="s">
        <v>127</v>
      </c>
      <c r="C70" s="28" t="s">
        <v>128</v>
      </c>
      <c r="D70" s="3">
        <v>53</v>
      </c>
      <c r="E70" s="5" t="s">
        <v>145</v>
      </c>
      <c r="F70" s="1" t="s">
        <v>146</v>
      </c>
      <c r="G70" s="4"/>
      <c r="H70" s="1"/>
    </row>
    <row r="71" spans="2:8" ht="34.5" x14ac:dyDescent="0.25">
      <c r="B71" s="1" t="s">
        <v>127</v>
      </c>
      <c r="C71" s="28" t="s">
        <v>147</v>
      </c>
      <c r="D71" s="3">
        <v>54</v>
      </c>
      <c r="E71" s="5" t="s">
        <v>148</v>
      </c>
      <c r="F71" s="1" t="s">
        <v>149</v>
      </c>
      <c r="G71" s="4"/>
      <c r="H71" s="1"/>
    </row>
    <row r="72" spans="2:8" ht="34.5" x14ac:dyDescent="0.25">
      <c r="B72" s="1" t="s">
        <v>127</v>
      </c>
      <c r="C72" s="28" t="s">
        <v>147</v>
      </c>
      <c r="D72" s="3">
        <v>55</v>
      </c>
      <c r="E72" s="5" t="s">
        <v>150</v>
      </c>
      <c r="F72" s="1" t="s">
        <v>151</v>
      </c>
      <c r="G72" s="4"/>
      <c r="H72" s="1"/>
    </row>
    <row r="73" spans="2:8" ht="34.5" x14ac:dyDescent="0.25">
      <c r="B73" s="1" t="s">
        <v>127</v>
      </c>
      <c r="C73" s="28" t="s">
        <v>147</v>
      </c>
      <c r="D73" s="3">
        <v>56</v>
      </c>
      <c r="E73" s="5" t="s">
        <v>152</v>
      </c>
      <c r="F73" s="1" t="s">
        <v>153</v>
      </c>
      <c r="G73" s="4"/>
      <c r="H73" s="1"/>
    </row>
    <row r="74" spans="2:8" ht="22.5" x14ac:dyDescent="0.25">
      <c r="B74" s="1" t="s">
        <v>127</v>
      </c>
      <c r="C74" s="28" t="s">
        <v>147</v>
      </c>
      <c r="D74" s="3">
        <v>57</v>
      </c>
      <c r="E74" s="5" t="s">
        <v>154</v>
      </c>
      <c r="F74" s="1" t="s">
        <v>155</v>
      </c>
      <c r="G74" s="4"/>
      <c r="H74" s="1"/>
    </row>
    <row r="75" spans="2:8" ht="23.25" x14ac:dyDescent="0.25">
      <c r="B75" s="1" t="s">
        <v>127</v>
      </c>
      <c r="C75" s="28" t="s">
        <v>156</v>
      </c>
      <c r="D75" s="3">
        <v>58</v>
      </c>
      <c r="E75" s="5" t="s">
        <v>157</v>
      </c>
      <c r="F75" s="1" t="s">
        <v>158</v>
      </c>
      <c r="G75" s="4"/>
      <c r="H75" s="1"/>
    </row>
    <row r="76" spans="2:8" x14ac:dyDescent="0.25">
      <c r="B76" s="1" t="s">
        <v>127</v>
      </c>
      <c r="C76" s="28" t="s">
        <v>156</v>
      </c>
      <c r="D76" s="3">
        <v>59</v>
      </c>
      <c r="E76" s="5" t="s">
        <v>159</v>
      </c>
      <c r="F76" s="1" t="s">
        <v>160</v>
      </c>
      <c r="G76" s="4"/>
      <c r="H76" s="1"/>
    </row>
    <row r="77" spans="2:8" ht="23.25" x14ac:dyDescent="0.25">
      <c r="B77" s="1" t="s">
        <v>127</v>
      </c>
      <c r="C77" s="28" t="s">
        <v>156</v>
      </c>
      <c r="D77" s="3">
        <v>60</v>
      </c>
      <c r="E77" s="5" t="s">
        <v>161</v>
      </c>
      <c r="F77" s="1" t="s">
        <v>162</v>
      </c>
      <c r="G77" s="4"/>
      <c r="H77" s="1"/>
    </row>
    <row r="78" spans="2:8" ht="23.25" x14ac:dyDescent="0.25">
      <c r="B78" s="1" t="s">
        <v>127</v>
      </c>
      <c r="C78" s="28" t="s">
        <v>156</v>
      </c>
      <c r="D78" s="3">
        <v>61</v>
      </c>
      <c r="E78" s="5" t="s">
        <v>163</v>
      </c>
      <c r="F78" s="1" t="s">
        <v>164</v>
      </c>
      <c r="G78" s="4"/>
      <c r="H78" s="1"/>
    </row>
    <row r="79" spans="2:8" ht="23.25" x14ac:dyDescent="0.25">
      <c r="B79" s="1" t="s">
        <v>127</v>
      </c>
      <c r="C79" s="28" t="s">
        <v>156</v>
      </c>
      <c r="D79" s="3">
        <v>62</v>
      </c>
      <c r="E79" s="5" t="s">
        <v>165</v>
      </c>
      <c r="F79" s="1" t="s">
        <v>166</v>
      </c>
      <c r="G79" s="4"/>
      <c r="H79" s="1"/>
    </row>
    <row r="80" spans="2:8" x14ac:dyDescent="0.25">
      <c r="B80" s="1" t="s">
        <v>127</v>
      </c>
      <c r="C80" s="28" t="s">
        <v>156</v>
      </c>
      <c r="D80" s="3">
        <v>63</v>
      </c>
      <c r="E80" s="5" t="s">
        <v>167</v>
      </c>
      <c r="F80" s="1" t="s">
        <v>168</v>
      </c>
      <c r="G80" s="4"/>
      <c r="H80" s="1"/>
    </row>
    <row r="81" spans="2:8" x14ac:dyDescent="0.25">
      <c r="B81" s="1" t="s">
        <v>127</v>
      </c>
      <c r="C81" s="28" t="s">
        <v>169</v>
      </c>
      <c r="D81" s="3">
        <v>64</v>
      </c>
      <c r="E81" s="5" t="s">
        <v>170</v>
      </c>
      <c r="F81" s="1" t="s">
        <v>171</v>
      </c>
      <c r="G81" s="4"/>
      <c r="H81" s="1"/>
    </row>
    <row r="82" spans="2:8" x14ac:dyDescent="0.25">
      <c r="B82" s="1" t="s">
        <v>127</v>
      </c>
      <c r="C82" s="28" t="s">
        <v>169</v>
      </c>
      <c r="D82" s="3">
        <v>65</v>
      </c>
      <c r="E82" s="5" t="s">
        <v>172</v>
      </c>
      <c r="F82" s="1" t="s">
        <v>173</v>
      </c>
      <c r="G82" s="4"/>
      <c r="H82" s="1"/>
    </row>
    <row r="83" spans="2:8" x14ac:dyDescent="0.25">
      <c r="B83" s="1" t="s">
        <v>127</v>
      </c>
      <c r="C83" s="28" t="s">
        <v>169</v>
      </c>
      <c r="D83" s="3">
        <v>66</v>
      </c>
      <c r="E83" s="5" t="s">
        <v>174</v>
      </c>
      <c r="F83" s="1" t="s">
        <v>175</v>
      </c>
      <c r="G83" s="4"/>
      <c r="H83" s="1"/>
    </row>
    <row r="84" spans="2:8" x14ac:dyDescent="0.25">
      <c r="B84" s="1"/>
      <c r="C84" s="28"/>
      <c r="D84" s="3"/>
      <c r="E84" s="5"/>
      <c r="F84" s="1"/>
      <c r="G84" s="4"/>
      <c r="H84" s="1"/>
    </row>
    <row r="85" spans="2:8" ht="23.25" x14ac:dyDescent="0.25">
      <c r="B85" s="134" t="s">
        <v>127</v>
      </c>
      <c r="C85" s="126" t="s">
        <v>176</v>
      </c>
      <c r="D85" s="128">
        <v>67</v>
      </c>
      <c r="E85" s="132" t="s">
        <v>177</v>
      </c>
      <c r="F85" s="115" t="s">
        <v>178</v>
      </c>
      <c r="G85" s="52" t="s">
        <v>179</v>
      </c>
      <c r="H85" s="54" t="s">
        <v>180</v>
      </c>
    </row>
    <row r="86" spans="2:8" ht="23.25" x14ac:dyDescent="0.25">
      <c r="B86" s="135"/>
      <c r="C86" s="127"/>
      <c r="D86" s="129"/>
      <c r="E86" s="133"/>
      <c r="F86" s="116"/>
      <c r="G86" s="52" t="s">
        <v>181</v>
      </c>
      <c r="H86" s="54" t="s">
        <v>182</v>
      </c>
    </row>
    <row r="87" spans="2:8" ht="23.25" x14ac:dyDescent="0.25">
      <c r="B87" s="49" t="s">
        <v>127</v>
      </c>
      <c r="C87" s="50" t="s">
        <v>176</v>
      </c>
      <c r="D87" s="51">
        <v>68</v>
      </c>
      <c r="E87" s="52" t="s">
        <v>183</v>
      </c>
      <c r="F87" s="49" t="s">
        <v>184</v>
      </c>
      <c r="G87" s="53" t="s">
        <v>185</v>
      </c>
      <c r="H87" s="54" t="s">
        <v>180</v>
      </c>
    </row>
    <row r="88" spans="2:8" x14ac:dyDescent="0.25">
      <c r="B88" s="115" t="s">
        <v>127</v>
      </c>
      <c r="C88" s="126" t="s">
        <v>176</v>
      </c>
      <c r="D88" s="128">
        <v>69</v>
      </c>
      <c r="E88" s="130" t="s">
        <v>186</v>
      </c>
      <c r="F88" s="49" t="s">
        <v>187</v>
      </c>
      <c r="G88" s="52" t="s">
        <v>188</v>
      </c>
      <c r="H88" s="54" t="s">
        <v>180</v>
      </c>
    </row>
    <row r="89" spans="2:8" ht="23.25" customHeight="1" x14ac:dyDescent="0.25">
      <c r="B89" s="116"/>
      <c r="C89" s="127"/>
      <c r="D89" s="129"/>
      <c r="E89" s="131"/>
      <c r="F89" s="49" t="s">
        <v>187</v>
      </c>
      <c r="G89" s="52" t="s">
        <v>189</v>
      </c>
      <c r="H89" s="54" t="s">
        <v>182</v>
      </c>
    </row>
    <row r="90" spans="2:8" ht="23.25" customHeight="1" x14ac:dyDescent="0.25">
      <c r="B90" s="115" t="s">
        <v>127</v>
      </c>
      <c r="C90" s="126" t="s">
        <v>176</v>
      </c>
      <c r="D90" s="128">
        <v>70</v>
      </c>
      <c r="E90" s="132" t="s">
        <v>190</v>
      </c>
      <c r="F90" s="49" t="s">
        <v>191</v>
      </c>
      <c r="G90" s="52" t="s">
        <v>192</v>
      </c>
      <c r="H90" s="54" t="s">
        <v>180</v>
      </c>
    </row>
    <row r="91" spans="2:8" ht="23.25" customHeight="1" x14ac:dyDescent="0.25">
      <c r="B91" s="136"/>
      <c r="C91" s="144"/>
      <c r="D91" s="143"/>
      <c r="E91" s="140"/>
      <c r="F91" s="49" t="s">
        <v>191</v>
      </c>
      <c r="G91" s="52" t="s">
        <v>193</v>
      </c>
      <c r="H91" s="54" t="s">
        <v>182</v>
      </c>
    </row>
    <row r="92" spans="2:8" x14ac:dyDescent="0.25">
      <c r="B92" s="116"/>
      <c r="C92" s="127"/>
      <c r="D92" s="129"/>
      <c r="E92" s="133"/>
      <c r="F92" s="49" t="s">
        <v>191</v>
      </c>
      <c r="G92" s="53" t="s">
        <v>194</v>
      </c>
      <c r="H92" s="54" t="s">
        <v>195</v>
      </c>
    </row>
    <row r="93" spans="2:8" x14ac:dyDescent="0.25">
      <c r="B93" s="115" t="s">
        <v>127</v>
      </c>
      <c r="C93" s="126" t="s">
        <v>176</v>
      </c>
      <c r="D93" s="128">
        <v>71</v>
      </c>
      <c r="E93" s="132" t="s">
        <v>196</v>
      </c>
      <c r="F93" s="49" t="s">
        <v>197</v>
      </c>
      <c r="G93" s="53" t="s">
        <v>198</v>
      </c>
      <c r="H93" s="54" t="s">
        <v>180</v>
      </c>
    </row>
    <row r="94" spans="2:8" x14ac:dyDescent="0.25">
      <c r="B94" s="136"/>
      <c r="C94" s="144"/>
      <c r="D94" s="143"/>
      <c r="E94" s="140"/>
      <c r="F94" s="49" t="s">
        <v>197</v>
      </c>
      <c r="G94" s="53" t="s">
        <v>199</v>
      </c>
      <c r="H94" s="54" t="s">
        <v>182</v>
      </c>
    </row>
    <row r="95" spans="2:8" x14ac:dyDescent="0.25">
      <c r="B95" s="136"/>
      <c r="C95" s="144"/>
      <c r="D95" s="143"/>
      <c r="E95" s="140"/>
      <c r="F95" s="49" t="s">
        <v>197</v>
      </c>
      <c r="G95" s="53" t="s">
        <v>200</v>
      </c>
      <c r="H95" s="54" t="s">
        <v>195</v>
      </c>
    </row>
    <row r="96" spans="2:8" x14ac:dyDescent="0.25">
      <c r="B96" s="136"/>
      <c r="C96" s="144"/>
      <c r="D96" s="143"/>
      <c r="E96" s="140"/>
      <c r="F96" s="49" t="s">
        <v>197</v>
      </c>
      <c r="G96" s="53" t="s">
        <v>201</v>
      </c>
      <c r="H96" s="54" t="s">
        <v>202</v>
      </c>
    </row>
    <row r="97" spans="2:8" x14ac:dyDescent="0.25">
      <c r="B97" s="136"/>
      <c r="C97" s="144"/>
      <c r="D97" s="143"/>
      <c r="E97" s="140"/>
      <c r="F97" s="49" t="s">
        <v>197</v>
      </c>
      <c r="G97" s="53" t="s">
        <v>203</v>
      </c>
      <c r="H97" s="54" t="s">
        <v>204</v>
      </c>
    </row>
    <row r="98" spans="2:8" x14ac:dyDescent="0.25">
      <c r="B98" s="136"/>
      <c r="C98" s="144"/>
      <c r="D98" s="143"/>
      <c r="E98" s="140"/>
      <c r="F98" s="49" t="s">
        <v>197</v>
      </c>
      <c r="G98" s="53" t="s">
        <v>205</v>
      </c>
      <c r="H98" s="54" t="s">
        <v>206</v>
      </c>
    </row>
    <row r="99" spans="2:8" x14ac:dyDescent="0.25">
      <c r="B99" s="136"/>
      <c r="C99" s="144"/>
      <c r="D99" s="143"/>
      <c r="E99" s="140"/>
      <c r="F99" s="49" t="s">
        <v>197</v>
      </c>
      <c r="G99" s="53" t="s">
        <v>207</v>
      </c>
      <c r="H99" s="54" t="s">
        <v>208</v>
      </c>
    </row>
    <row r="100" spans="2:8" x14ac:dyDescent="0.25">
      <c r="B100" s="136"/>
      <c r="C100" s="144"/>
      <c r="D100" s="143"/>
      <c r="E100" s="140"/>
      <c r="F100" s="49" t="s">
        <v>197</v>
      </c>
      <c r="G100" s="53" t="s">
        <v>209</v>
      </c>
      <c r="H100" s="54" t="s">
        <v>210</v>
      </c>
    </row>
    <row r="101" spans="2:8" x14ac:dyDescent="0.25">
      <c r="B101" s="136"/>
      <c r="C101" s="144"/>
      <c r="D101" s="143"/>
      <c r="E101" s="140"/>
      <c r="F101" s="49" t="s">
        <v>197</v>
      </c>
      <c r="G101" s="53" t="s">
        <v>211</v>
      </c>
      <c r="H101" s="54" t="s">
        <v>212</v>
      </c>
    </row>
    <row r="102" spans="2:8" x14ac:dyDescent="0.25">
      <c r="B102" s="116"/>
      <c r="C102" s="127"/>
      <c r="D102" s="129"/>
      <c r="E102" s="133"/>
      <c r="F102" s="49" t="s">
        <v>197</v>
      </c>
      <c r="G102" s="53" t="s">
        <v>213</v>
      </c>
      <c r="H102" s="54" t="s">
        <v>214</v>
      </c>
    </row>
    <row r="103" spans="2:8" x14ac:dyDescent="0.25">
      <c r="B103" s="115" t="s">
        <v>127</v>
      </c>
      <c r="C103" s="137" t="s">
        <v>176</v>
      </c>
      <c r="D103" s="141">
        <v>72</v>
      </c>
      <c r="E103" s="132" t="s">
        <v>215</v>
      </c>
      <c r="F103" s="56" t="s">
        <v>216</v>
      </c>
      <c r="G103" s="57" t="s">
        <v>217</v>
      </c>
      <c r="H103" s="54" t="s">
        <v>180</v>
      </c>
    </row>
    <row r="104" spans="2:8" x14ac:dyDescent="0.25">
      <c r="B104" s="136"/>
      <c r="C104" s="138"/>
      <c r="D104" s="142"/>
      <c r="E104" s="140"/>
      <c r="F104" s="56" t="s">
        <v>216</v>
      </c>
      <c r="G104" s="57" t="s">
        <v>218</v>
      </c>
      <c r="H104" s="54" t="s">
        <v>182</v>
      </c>
    </row>
    <row r="105" spans="2:8" x14ac:dyDescent="0.25">
      <c r="B105" s="136"/>
      <c r="C105" s="138"/>
      <c r="D105" s="142"/>
      <c r="E105" s="140"/>
      <c r="F105" s="56" t="s">
        <v>216</v>
      </c>
      <c r="G105" s="57" t="s">
        <v>219</v>
      </c>
      <c r="H105" s="54" t="s">
        <v>195</v>
      </c>
    </row>
    <row r="106" spans="2:8" x14ac:dyDescent="0.25">
      <c r="B106" s="116"/>
      <c r="C106" s="139"/>
      <c r="D106" s="142"/>
      <c r="E106" s="140"/>
      <c r="F106" s="56" t="s">
        <v>216</v>
      </c>
      <c r="G106" s="57" t="s">
        <v>220</v>
      </c>
      <c r="H106" s="54" t="s">
        <v>202</v>
      </c>
    </row>
    <row r="107" spans="2:8" x14ac:dyDescent="0.25">
      <c r="B107" s="115" t="s">
        <v>127</v>
      </c>
      <c r="C107" s="147" t="s">
        <v>176</v>
      </c>
      <c r="D107" s="146">
        <v>73</v>
      </c>
      <c r="E107" s="145" t="s">
        <v>221</v>
      </c>
      <c r="F107" s="62" t="s">
        <v>222</v>
      </c>
      <c r="G107" s="57" t="s">
        <v>223</v>
      </c>
      <c r="H107" s="54" t="s">
        <v>180</v>
      </c>
    </row>
    <row r="108" spans="2:8" x14ac:dyDescent="0.25">
      <c r="B108" s="136"/>
      <c r="C108" s="148"/>
      <c r="D108" s="146"/>
      <c r="E108" s="145"/>
      <c r="F108" s="62" t="s">
        <v>222</v>
      </c>
      <c r="G108" s="57" t="s">
        <v>224</v>
      </c>
      <c r="H108" s="54" t="s">
        <v>182</v>
      </c>
    </row>
    <row r="109" spans="2:8" x14ac:dyDescent="0.25">
      <c r="B109" s="136"/>
      <c r="C109" s="148"/>
      <c r="D109" s="146"/>
      <c r="E109" s="145"/>
      <c r="F109" s="63" t="s">
        <v>222</v>
      </c>
      <c r="G109" s="60" t="s">
        <v>225</v>
      </c>
      <c r="H109" s="61" t="s">
        <v>195</v>
      </c>
    </row>
    <row r="110" spans="2:8" x14ac:dyDescent="0.25">
      <c r="B110" s="150" t="s">
        <v>127</v>
      </c>
      <c r="C110" s="149" t="s">
        <v>176</v>
      </c>
      <c r="D110" s="146">
        <v>74</v>
      </c>
      <c r="E110" s="145" t="s">
        <v>226</v>
      </c>
      <c r="F110" s="64" t="s">
        <v>227</v>
      </c>
      <c r="G110" s="58" t="s">
        <v>228</v>
      </c>
      <c r="H110" s="59" t="s">
        <v>180</v>
      </c>
    </row>
    <row r="111" spans="2:8" x14ac:dyDescent="0.25">
      <c r="B111" s="150"/>
      <c r="C111" s="149"/>
      <c r="D111" s="146"/>
      <c r="E111" s="145"/>
      <c r="F111" s="64" t="s">
        <v>227</v>
      </c>
      <c r="G111" s="58" t="s">
        <v>229</v>
      </c>
      <c r="H111" s="59" t="s">
        <v>182</v>
      </c>
    </row>
    <row r="112" spans="2:8" x14ac:dyDescent="0.25">
      <c r="B112" s="150"/>
      <c r="C112" s="149"/>
      <c r="D112" s="146"/>
      <c r="E112" s="145"/>
      <c r="F112" s="64" t="s">
        <v>227</v>
      </c>
      <c r="G112" s="58" t="s">
        <v>230</v>
      </c>
      <c r="H112" s="59" t="s">
        <v>195</v>
      </c>
    </row>
    <row r="113" spans="2:8" x14ac:dyDescent="0.25">
      <c r="B113" s="150"/>
      <c r="C113" s="149"/>
      <c r="D113" s="146"/>
      <c r="E113" s="145"/>
      <c r="F113" s="64" t="s">
        <v>227</v>
      </c>
      <c r="G113" s="58" t="s">
        <v>231</v>
      </c>
      <c r="H113" s="59" t="s">
        <v>202</v>
      </c>
    </row>
    <row r="114" spans="2:8" x14ac:dyDescent="0.25">
      <c r="H114" s="46"/>
    </row>
  </sheetData>
  <sortState ref="E4:F30">
    <sortCondition ref="E3"/>
  </sortState>
  <mergeCells count="45">
    <mergeCell ref="E107:E109"/>
    <mergeCell ref="D107:D109"/>
    <mergeCell ref="C107:C109"/>
    <mergeCell ref="B107:B109"/>
    <mergeCell ref="E110:E113"/>
    <mergeCell ref="D110:D113"/>
    <mergeCell ref="C110:C113"/>
    <mergeCell ref="B110:B113"/>
    <mergeCell ref="B90:B92"/>
    <mergeCell ref="B93:B102"/>
    <mergeCell ref="B103:B106"/>
    <mergeCell ref="C103:C106"/>
    <mergeCell ref="E103:E106"/>
    <mergeCell ref="D103:D106"/>
    <mergeCell ref="E90:E92"/>
    <mergeCell ref="D90:D92"/>
    <mergeCell ref="C90:C92"/>
    <mergeCell ref="E93:E102"/>
    <mergeCell ref="C93:C102"/>
    <mergeCell ref="D93:D102"/>
    <mergeCell ref="B88:B89"/>
    <mergeCell ref="C88:C89"/>
    <mergeCell ref="D88:D89"/>
    <mergeCell ref="E88:E89"/>
    <mergeCell ref="E21:E23"/>
    <mergeCell ref="D21:D23"/>
    <mergeCell ref="E85:E86"/>
    <mergeCell ref="C85:C86"/>
    <mergeCell ref="D85:D86"/>
    <mergeCell ref="B85:B86"/>
    <mergeCell ref="F85:F86"/>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ignoredErrors>
    <ignoredError sqref="H88:H8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1"/>
  <sheetViews>
    <sheetView topLeftCell="A66" zoomScale="110" zoomScaleNormal="110" workbookViewId="0">
      <selection activeCell="I83" sqref="I83"/>
    </sheetView>
  </sheetViews>
  <sheetFormatPr baseColWidth="10" defaultColWidth="11.42578125" defaultRowHeight="15" x14ac:dyDescent="0.25"/>
  <cols>
    <col min="1" max="1" width="24.85546875" customWidth="1"/>
    <col min="2" max="5" width="31.85546875" customWidth="1"/>
    <col min="6" max="9" width="41.7109375" customWidth="1"/>
  </cols>
  <sheetData>
    <row r="2" spans="1:9" ht="15" customHeight="1" x14ac:dyDescent="0.25">
      <c r="B2" s="154" t="s">
        <v>232</v>
      </c>
      <c r="C2" s="155"/>
      <c r="D2" s="155"/>
      <c r="E2" s="156"/>
      <c r="F2" s="151" t="s">
        <v>233</v>
      </c>
      <c r="G2" s="152"/>
      <c r="H2" s="152"/>
      <c r="I2" s="153"/>
    </row>
    <row r="3" spans="1:9" ht="50.25" customHeight="1" x14ac:dyDescent="0.25">
      <c r="A3" s="29"/>
      <c r="B3" s="33" t="s">
        <v>234</v>
      </c>
      <c r="C3" s="33" t="s">
        <v>235</v>
      </c>
      <c r="D3" s="33" t="s">
        <v>236</v>
      </c>
      <c r="E3" s="33" t="s">
        <v>237</v>
      </c>
      <c r="F3" s="34" t="s">
        <v>238</v>
      </c>
      <c r="G3" s="34" t="s">
        <v>239</v>
      </c>
      <c r="H3" s="34" t="s">
        <v>240</v>
      </c>
      <c r="I3" s="35" t="s">
        <v>241</v>
      </c>
    </row>
    <row r="4" spans="1:9" x14ac:dyDescent="0.25">
      <c r="A4" s="32" t="s">
        <v>242</v>
      </c>
      <c r="B4" s="32" t="s">
        <v>243</v>
      </c>
      <c r="C4" s="32" t="s">
        <v>244</v>
      </c>
      <c r="D4" s="32" t="s">
        <v>245</v>
      </c>
      <c r="E4" s="32" t="s">
        <v>246</v>
      </c>
      <c r="F4" s="32" t="s">
        <v>247</v>
      </c>
      <c r="G4" s="32" t="s">
        <v>248</v>
      </c>
      <c r="H4" s="32" t="s">
        <v>249</v>
      </c>
      <c r="I4" s="32" t="s">
        <v>250</v>
      </c>
    </row>
    <row r="5" spans="1:9" x14ac:dyDescent="0.25">
      <c r="A5" s="30" t="s">
        <v>9</v>
      </c>
      <c r="B5" s="31"/>
      <c r="C5" s="31"/>
      <c r="D5" s="31"/>
      <c r="E5" s="31"/>
      <c r="F5" s="31"/>
      <c r="G5" s="31"/>
      <c r="H5" s="31"/>
      <c r="I5" s="31"/>
    </row>
    <row r="6" spans="1:9" x14ac:dyDescent="0.25">
      <c r="A6" s="5" t="s">
        <v>15</v>
      </c>
      <c r="B6" s="31"/>
      <c r="C6" s="31"/>
      <c r="D6" s="31"/>
      <c r="E6" s="31"/>
      <c r="F6" s="31"/>
      <c r="G6" s="31"/>
      <c r="H6" s="31"/>
      <c r="I6" s="31"/>
    </row>
    <row r="7" spans="1:9" x14ac:dyDescent="0.25">
      <c r="A7" s="30" t="s">
        <v>17</v>
      </c>
      <c r="B7" s="31"/>
      <c r="C7" s="31"/>
      <c r="D7" s="31"/>
      <c r="E7" s="31"/>
      <c r="F7" s="31"/>
      <c r="G7" s="31"/>
      <c r="H7" s="31"/>
      <c r="I7" s="31"/>
    </row>
    <row r="8" spans="1:9" ht="22.5" x14ac:dyDescent="0.25">
      <c r="A8" s="30" t="s">
        <v>23</v>
      </c>
      <c r="B8" s="31"/>
      <c r="C8" s="31"/>
      <c r="D8" s="31"/>
      <c r="E8" s="31"/>
      <c r="F8" s="31"/>
      <c r="G8" s="31"/>
      <c r="H8" s="31"/>
      <c r="I8" s="31"/>
    </row>
    <row r="9" spans="1:9" ht="22.5" x14ac:dyDescent="0.25">
      <c r="A9" s="30" t="s">
        <v>29</v>
      </c>
      <c r="B9" s="31"/>
      <c r="C9" s="31"/>
      <c r="D9" s="31"/>
      <c r="E9" s="31"/>
      <c r="F9" s="31"/>
      <c r="G9" s="31"/>
      <c r="H9" s="31"/>
      <c r="I9" s="31"/>
    </row>
    <row r="10" spans="1:9" ht="22.5" x14ac:dyDescent="0.25">
      <c r="A10" s="30" t="s">
        <v>35</v>
      </c>
      <c r="B10" s="31"/>
      <c r="C10" s="31"/>
      <c r="D10" s="31"/>
      <c r="E10" s="31"/>
      <c r="F10" s="31"/>
      <c r="G10" s="31"/>
      <c r="H10" s="31"/>
      <c r="I10" s="31"/>
    </row>
    <row r="11" spans="1:9" ht="23.25" x14ac:dyDescent="0.25">
      <c r="A11" s="5" t="s">
        <v>41</v>
      </c>
      <c r="B11" s="31"/>
      <c r="C11" s="31"/>
      <c r="D11" s="31"/>
      <c r="E11" s="31"/>
      <c r="F11" s="31"/>
      <c r="G11" s="31"/>
      <c r="H11" s="31"/>
      <c r="I11" s="31"/>
    </row>
    <row r="12" spans="1:9" x14ac:dyDescent="0.25">
      <c r="A12" s="5" t="s">
        <v>44</v>
      </c>
      <c r="B12" s="31"/>
      <c r="C12" s="31"/>
      <c r="D12" s="31"/>
      <c r="E12" s="31"/>
      <c r="F12" s="31"/>
      <c r="G12" s="31"/>
      <c r="H12" s="31"/>
      <c r="I12" s="31"/>
    </row>
    <row r="13" spans="1:9" x14ac:dyDescent="0.25">
      <c r="A13" s="5" t="s">
        <v>46</v>
      </c>
      <c r="B13" s="31"/>
      <c r="C13" s="31"/>
      <c r="D13" s="31"/>
      <c r="E13" s="31"/>
      <c r="F13" s="31"/>
      <c r="G13" s="31"/>
      <c r="H13" s="31"/>
      <c r="I13" s="31"/>
    </row>
    <row r="14" spans="1:9" ht="22.5" customHeight="1" x14ac:dyDescent="0.25">
      <c r="A14" s="5" t="s">
        <v>48</v>
      </c>
      <c r="B14" s="31"/>
      <c r="C14" s="31"/>
      <c r="D14" s="31"/>
      <c r="E14" s="31"/>
      <c r="F14" s="31"/>
      <c r="G14" s="31"/>
      <c r="H14" s="31"/>
      <c r="I14" s="31"/>
    </row>
    <row r="15" spans="1:9" x14ac:dyDescent="0.25">
      <c r="A15" s="5" t="s">
        <v>51</v>
      </c>
      <c r="B15" s="31"/>
      <c r="C15" s="31"/>
      <c r="D15" s="31"/>
      <c r="E15" s="31"/>
      <c r="F15" s="31"/>
      <c r="G15" s="31"/>
      <c r="H15" s="31"/>
      <c r="I15" s="31"/>
    </row>
    <row r="16" spans="1:9" x14ac:dyDescent="0.25">
      <c r="A16" s="5" t="s">
        <v>53</v>
      </c>
      <c r="B16" s="31"/>
      <c r="C16" s="31"/>
      <c r="D16" s="31"/>
      <c r="E16" s="31"/>
      <c r="F16" s="31"/>
      <c r="G16" s="31"/>
      <c r="H16" s="31"/>
      <c r="I16" s="31"/>
    </row>
    <row r="17" spans="1:9" x14ac:dyDescent="0.25">
      <c r="A17" s="5" t="s">
        <v>57</v>
      </c>
      <c r="B17" s="31"/>
      <c r="C17" s="31"/>
      <c r="D17" s="31"/>
      <c r="E17" s="31"/>
      <c r="F17" s="31"/>
      <c r="G17" s="31"/>
      <c r="H17" s="31"/>
      <c r="I17" s="31"/>
    </row>
    <row r="18" spans="1:9" ht="15" customHeight="1" x14ac:dyDescent="0.25">
      <c r="A18" s="5" t="s">
        <v>59</v>
      </c>
      <c r="B18" s="31"/>
      <c r="C18" s="31"/>
      <c r="D18" s="31"/>
      <c r="E18" s="31"/>
      <c r="F18" s="31"/>
      <c r="G18" s="31"/>
      <c r="H18" s="31"/>
      <c r="I18" s="31"/>
    </row>
    <row r="19" spans="1:9" x14ac:dyDescent="0.25">
      <c r="A19" s="5" t="s">
        <v>61</v>
      </c>
      <c r="B19" s="31"/>
      <c r="C19" s="31"/>
      <c r="D19" s="31"/>
      <c r="E19" s="31"/>
      <c r="F19" s="31"/>
      <c r="G19" s="31"/>
      <c r="H19" s="31"/>
      <c r="I19" s="31"/>
    </row>
    <row r="20" spans="1:9" ht="23.25" x14ac:dyDescent="0.25">
      <c r="A20" s="5" t="s">
        <v>63</v>
      </c>
      <c r="B20" s="31"/>
      <c r="C20" s="31"/>
      <c r="D20" s="31"/>
      <c r="E20" s="31"/>
      <c r="F20" s="31"/>
      <c r="G20" s="31"/>
      <c r="H20" s="31"/>
      <c r="I20" s="31"/>
    </row>
    <row r="21" spans="1:9" x14ac:dyDescent="0.25">
      <c r="A21" s="5" t="s">
        <v>65</v>
      </c>
      <c r="B21" s="31"/>
      <c r="C21" s="31"/>
      <c r="D21" s="31"/>
      <c r="E21" s="31"/>
      <c r="F21" s="31"/>
      <c r="G21" s="31"/>
      <c r="H21" s="31"/>
      <c r="I21" s="31"/>
    </row>
    <row r="22" spans="1:9" ht="21.75" customHeight="1" x14ac:dyDescent="0.25">
      <c r="A22" s="5" t="s">
        <v>67</v>
      </c>
      <c r="B22" s="31"/>
      <c r="C22" s="31"/>
      <c r="D22" s="31"/>
      <c r="E22" s="31"/>
      <c r="F22" s="31"/>
      <c r="G22" s="31"/>
      <c r="H22" s="31"/>
      <c r="I22" s="31"/>
    </row>
    <row r="23" spans="1:9" ht="23.25" x14ac:dyDescent="0.25">
      <c r="A23" s="5" t="s">
        <v>70</v>
      </c>
      <c r="B23" s="31"/>
      <c r="C23" s="31"/>
      <c r="D23" s="31"/>
      <c r="E23" s="31"/>
      <c r="F23" s="31"/>
      <c r="G23" s="31"/>
      <c r="H23" s="31"/>
      <c r="I23" s="31"/>
    </row>
    <row r="24" spans="1:9" x14ac:dyDescent="0.25">
      <c r="A24" s="5" t="s">
        <v>72</v>
      </c>
      <c r="B24" s="31"/>
      <c r="C24" s="31"/>
      <c r="D24" s="31"/>
      <c r="E24" s="31"/>
      <c r="F24" s="31"/>
      <c r="G24" s="31"/>
      <c r="H24" s="31"/>
      <c r="I24" s="31"/>
    </row>
    <row r="25" spans="1:9" x14ac:dyDescent="0.25">
      <c r="A25" s="5" t="s">
        <v>74</v>
      </c>
      <c r="B25" s="31"/>
      <c r="C25" s="31"/>
      <c r="D25" s="31"/>
      <c r="E25" s="31"/>
      <c r="F25" s="31"/>
      <c r="G25" s="31"/>
      <c r="H25" s="31"/>
      <c r="I25" s="31"/>
    </row>
    <row r="26" spans="1:9" ht="23.25" x14ac:dyDescent="0.25">
      <c r="A26" s="5" t="s">
        <v>77</v>
      </c>
      <c r="B26" s="31"/>
      <c r="C26" s="31"/>
      <c r="D26" s="31"/>
      <c r="E26" s="31"/>
      <c r="F26" s="31"/>
      <c r="G26" s="31"/>
      <c r="H26" s="31"/>
      <c r="I26" s="31"/>
    </row>
    <row r="27" spans="1:9" ht="23.25" x14ac:dyDescent="0.25">
      <c r="A27" s="5" t="s">
        <v>79</v>
      </c>
      <c r="B27" s="31"/>
      <c r="C27" s="31"/>
      <c r="D27" s="31"/>
      <c r="E27" s="31"/>
      <c r="F27" s="31"/>
      <c r="G27" s="31"/>
      <c r="H27" s="31"/>
      <c r="I27" s="31"/>
    </row>
    <row r="28" spans="1:9" ht="23.25" x14ac:dyDescent="0.25">
      <c r="A28" s="5" t="s">
        <v>81</v>
      </c>
      <c r="B28" s="31"/>
      <c r="C28" s="31"/>
      <c r="D28" s="31"/>
      <c r="E28" s="31"/>
      <c r="F28" s="31"/>
      <c r="G28" s="31"/>
      <c r="H28" s="31"/>
      <c r="I28" s="31"/>
    </row>
    <row r="29" spans="1:9" ht="34.5" x14ac:dyDescent="0.25">
      <c r="A29" s="5" t="s">
        <v>83</v>
      </c>
      <c r="B29" s="31"/>
      <c r="C29" s="31"/>
      <c r="D29" s="31"/>
      <c r="E29" s="31"/>
      <c r="F29" s="31"/>
      <c r="G29" s="31"/>
      <c r="H29" s="31"/>
      <c r="I29" s="31"/>
    </row>
    <row r="30" spans="1:9" x14ac:dyDescent="0.25">
      <c r="A30" s="5" t="s">
        <v>85</v>
      </c>
      <c r="B30" s="31"/>
      <c r="C30" s="31"/>
      <c r="D30" s="31"/>
      <c r="E30" s="31"/>
      <c r="F30" s="31"/>
      <c r="G30" s="31"/>
      <c r="H30" s="31"/>
      <c r="I30" s="31"/>
    </row>
    <row r="31" spans="1:9" ht="34.5" x14ac:dyDescent="0.25">
      <c r="A31" s="5" t="s">
        <v>88</v>
      </c>
      <c r="B31" s="31"/>
      <c r="C31" s="31"/>
      <c r="D31" s="31"/>
      <c r="E31" s="31"/>
      <c r="F31" s="31"/>
      <c r="G31" s="31"/>
      <c r="H31" s="31"/>
      <c r="I31" s="31"/>
    </row>
    <row r="32" spans="1:9" ht="34.5" x14ac:dyDescent="0.25">
      <c r="A32" s="5" t="s">
        <v>91</v>
      </c>
      <c r="B32" s="31"/>
      <c r="C32" s="31"/>
      <c r="D32" s="31"/>
      <c r="E32" s="31"/>
      <c r="F32" s="31"/>
      <c r="G32" s="31"/>
      <c r="H32" s="31"/>
      <c r="I32" s="31"/>
    </row>
    <row r="33" spans="1:9" ht="57" x14ac:dyDescent="0.25">
      <c r="A33" s="5" t="s">
        <v>93</v>
      </c>
      <c r="B33" s="31"/>
      <c r="C33" s="31"/>
      <c r="D33" s="31"/>
      <c r="E33" s="31"/>
      <c r="F33" s="31"/>
      <c r="G33" s="31"/>
      <c r="H33" s="31"/>
      <c r="I33" s="31"/>
    </row>
    <row r="34" spans="1:9" ht="23.25" x14ac:dyDescent="0.25">
      <c r="A34" s="5" t="s">
        <v>95</v>
      </c>
      <c r="B34" s="31"/>
      <c r="C34" s="31"/>
      <c r="D34" s="31"/>
      <c r="E34" s="31"/>
      <c r="F34" s="31"/>
      <c r="G34" s="31"/>
      <c r="H34" s="31"/>
      <c r="I34" s="31"/>
    </row>
    <row r="35" spans="1:9" x14ac:dyDescent="0.25">
      <c r="A35" s="5" t="s">
        <v>97</v>
      </c>
      <c r="B35" s="31"/>
      <c r="C35" s="31"/>
      <c r="D35" s="31"/>
      <c r="E35" s="31"/>
      <c r="F35" s="31"/>
      <c r="G35" s="31"/>
      <c r="H35" s="31"/>
      <c r="I35" s="31"/>
    </row>
    <row r="36" spans="1:9" ht="23.25" x14ac:dyDescent="0.25">
      <c r="A36" s="5" t="s">
        <v>100</v>
      </c>
      <c r="B36" s="31"/>
      <c r="C36" s="31"/>
      <c r="D36" s="31"/>
      <c r="E36" s="31"/>
      <c r="F36" s="31"/>
      <c r="G36" s="31"/>
      <c r="H36" s="31"/>
      <c r="I36" s="31"/>
    </row>
    <row r="37" spans="1:9" ht="23.25" x14ac:dyDescent="0.25">
      <c r="A37" s="5" t="s">
        <v>103</v>
      </c>
      <c r="B37" s="31"/>
      <c r="C37" s="31"/>
      <c r="D37" s="31"/>
      <c r="E37" s="31"/>
      <c r="F37" s="31"/>
      <c r="G37" s="31"/>
      <c r="H37" s="31"/>
      <c r="I37" s="31"/>
    </row>
    <row r="38" spans="1:9" ht="23.25" x14ac:dyDescent="0.25">
      <c r="A38" s="5" t="s">
        <v>105</v>
      </c>
      <c r="B38" s="31"/>
      <c r="C38" s="31"/>
      <c r="D38" s="31"/>
      <c r="E38" s="31"/>
      <c r="F38" s="31"/>
      <c r="G38" s="31"/>
      <c r="H38" s="31"/>
      <c r="I38" s="31"/>
    </row>
    <row r="39" spans="1:9" x14ac:dyDescent="0.25">
      <c r="A39" s="5" t="s">
        <v>107</v>
      </c>
      <c r="B39" s="31"/>
      <c r="C39" s="31"/>
      <c r="D39" s="31"/>
      <c r="E39" s="31"/>
      <c r="F39" s="31"/>
      <c r="G39" s="31"/>
      <c r="H39" s="31"/>
      <c r="I39" s="31"/>
    </row>
    <row r="40" spans="1:9" x14ac:dyDescent="0.25">
      <c r="A40" s="5" t="s">
        <v>109</v>
      </c>
      <c r="B40" s="31"/>
      <c r="C40" s="31"/>
      <c r="D40" s="31"/>
      <c r="E40" s="31"/>
      <c r="F40" s="31"/>
      <c r="G40" s="31"/>
      <c r="H40" s="31"/>
      <c r="I40" s="31"/>
    </row>
    <row r="41" spans="1:9" ht="23.25" x14ac:dyDescent="0.25">
      <c r="A41" s="5" t="s">
        <v>111</v>
      </c>
      <c r="B41" s="31"/>
      <c r="C41" s="31"/>
      <c r="D41" s="31"/>
      <c r="E41" s="31"/>
      <c r="F41" s="31"/>
      <c r="G41" s="31"/>
      <c r="H41" s="31"/>
      <c r="I41" s="31"/>
    </row>
    <row r="42" spans="1:9" ht="23.25" x14ac:dyDescent="0.25">
      <c r="A42" s="5" t="s">
        <v>113</v>
      </c>
      <c r="B42" s="31"/>
      <c r="C42" s="31"/>
      <c r="D42" s="31"/>
      <c r="E42" s="31"/>
      <c r="F42" s="31"/>
      <c r="G42" s="31"/>
      <c r="H42" s="31"/>
      <c r="I42" s="31"/>
    </row>
    <row r="43" spans="1:9" x14ac:dyDescent="0.25">
      <c r="A43" s="5" t="s">
        <v>115</v>
      </c>
      <c r="B43" s="31"/>
      <c r="C43" s="31"/>
      <c r="D43" s="31"/>
      <c r="E43" s="31"/>
      <c r="F43" s="31"/>
      <c r="G43" s="31"/>
      <c r="H43" s="31"/>
      <c r="I43" s="31"/>
    </row>
    <row r="44" spans="1:9" x14ac:dyDescent="0.25">
      <c r="A44" s="5" t="s">
        <v>117</v>
      </c>
      <c r="B44" s="31"/>
      <c r="C44" s="31"/>
      <c r="D44" s="31"/>
      <c r="E44" s="31"/>
      <c r="F44" s="31"/>
      <c r="G44" s="31"/>
      <c r="H44" s="31"/>
      <c r="I44" s="31"/>
    </row>
    <row r="45" spans="1:9" ht="23.25" x14ac:dyDescent="0.25">
      <c r="A45" s="5" t="s">
        <v>119</v>
      </c>
      <c r="B45" s="31"/>
      <c r="C45" s="31"/>
      <c r="D45" s="31"/>
      <c r="E45" s="31"/>
      <c r="F45" s="31"/>
      <c r="G45" s="31"/>
      <c r="H45" s="31"/>
      <c r="I45" s="31"/>
    </row>
    <row r="46" spans="1:9" x14ac:dyDescent="0.25">
      <c r="A46" s="5" t="s">
        <v>121</v>
      </c>
      <c r="B46" s="31"/>
      <c r="C46" s="31"/>
      <c r="D46" s="31"/>
      <c r="E46" s="31"/>
      <c r="F46" s="31"/>
      <c r="G46" s="31"/>
      <c r="H46" s="31"/>
      <c r="I46" s="31"/>
    </row>
    <row r="47" spans="1:9" ht="34.5" x14ac:dyDescent="0.25">
      <c r="A47" s="5" t="s">
        <v>123</v>
      </c>
      <c r="B47" s="31"/>
      <c r="C47" s="31"/>
      <c r="D47" s="31"/>
      <c r="E47" s="31"/>
      <c r="F47" s="31"/>
      <c r="G47" s="31"/>
      <c r="H47" s="31"/>
      <c r="I47" s="31"/>
    </row>
    <row r="48" spans="1:9" x14ac:dyDescent="0.25">
      <c r="A48" s="5" t="s">
        <v>125</v>
      </c>
      <c r="B48" s="31"/>
      <c r="C48" s="31"/>
      <c r="D48" s="31"/>
      <c r="E48" s="31"/>
      <c r="F48" s="31"/>
      <c r="G48" s="31"/>
      <c r="H48" s="31"/>
      <c r="I48" s="31"/>
    </row>
    <row r="49" spans="1:9" x14ac:dyDescent="0.25">
      <c r="A49" s="5" t="s">
        <v>129</v>
      </c>
      <c r="B49" s="31"/>
      <c r="C49" s="31"/>
      <c r="D49" s="31"/>
      <c r="E49" s="31"/>
      <c r="F49" s="31"/>
      <c r="G49" s="31"/>
      <c r="H49" s="31"/>
      <c r="I49" s="31"/>
    </row>
    <row r="50" spans="1:9" ht="23.25" x14ac:dyDescent="0.25">
      <c r="A50" s="5" t="s">
        <v>131</v>
      </c>
      <c r="B50" s="31"/>
      <c r="C50" s="31"/>
      <c r="D50" s="31"/>
      <c r="E50" s="31"/>
      <c r="F50" s="31"/>
      <c r="G50" s="31"/>
      <c r="H50" s="31"/>
      <c r="I50" s="31"/>
    </row>
    <row r="51" spans="1:9" x14ac:dyDescent="0.25">
      <c r="A51" s="5" t="s">
        <v>133</v>
      </c>
      <c r="B51" s="31"/>
      <c r="C51" s="31"/>
      <c r="D51" s="31"/>
      <c r="E51" s="31"/>
      <c r="F51" s="31"/>
      <c r="G51" s="31"/>
      <c r="H51" s="31"/>
      <c r="I51" s="31"/>
    </row>
    <row r="52" spans="1:9" x14ac:dyDescent="0.25">
      <c r="A52" s="5" t="s">
        <v>135</v>
      </c>
      <c r="B52" s="31"/>
      <c r="C52" s="31"/>
      <c r="D52" s="31"/>
      <c r="E52" s="31"/>
      <c r="F52" s="31"/>
      <c r="G52" s="31"/>
      <c r="H52" s="31"/>
      <c r="I52" s="31"/>
    </row>
    <row r="53" spans="1:9" x14ac:dyDescent="0.25">
      <c r="A53" s="5" t="s">
        <v>137</v>
      </c>
      <c r="B53" s="31"/>
      <c r="C53" s="31"/>
      <c r="D53" s="31"/>
      <c r="E53" s="31"/>
      <c r="F53" s="31"/>
      <c r="G53" s="31"/>
      <c r="H53" s="31"/>
      <c r="I53" s="31"/>
    </row>
    <row r="54" spans="1:9" ht="23.25" x14ac:dyDescent="0.25">
      <c r="A54" s="5" t="s">
        <v>139</v>
      </c>
      <c r="B54" s="31"/>
      <c r="C54" s="31"/>
      <c r="D54" s="31"/>
      <c r="E54" s="31"/>
      <c r="F54" s="31"/>
      <c r="G54" s="31"/>
      <c r="H54" s="31"/>
      <c r="I54" s="31"/>
    </row>
    <row r="55" spans="1:9" x14ac:dyDescent="0.25">
      <c r="A55" s="5" t="s">
        <v>141</v>
      </c>
      <c r="B55" s="31"/>
      <c r="C55" s="31"/>
      <c r="D55" s="31"/>
      <c r="E55" s="31"/>
      <c r="F55" s="31"/>
      <c r="G55" s="31"/>
      <c r="H55" s="31"/>
      <c r="I55" s="31"/>
    </row>
    <row r="56" spans="1:9" x14ac:dyDescent="0.25">
      <c r="A56" s="5" t="s">
        <v>143</v>
      </c>
      <c r="B56" s="31"/>
      <c r="C56" s="31"/>
      <c r="D56" s="31"/>
      <c r="E56" s="31"/>
      <c r="F56" s="31"/>
      <c r="G56" s="31"/>
      <c r="H56" s="31"/>
      <c r="I56" s="31"/>
    </row>
    <row r="57" spans="1:9" x14ac:dyDescent="0.25">
      <c r="A57" s="5" t="s">
        <v>145</v>
      </c>
      <c r="B57" s="31"/>
      <c r="C57" s="31"/>
      <c r="D57" s="31"/>
      <c r="E57" s="31"/>
      <c r="F57" s="31"/>
      <c r="G57" s="31"/>
      <c r="H57" s="31"/>
      <c r="I57" s="31"/>
    </row>
    <row r="58" spans="1:9" ht="23.25" x14ac:dyDescent="0.25">
      <c r="A58" s="5" t="s">
        <v>148</v>
      </c>
      <c r="B58" s="31"/>
      <c r="C58" s="31"/>
      <c r="D58" s="31"/>
      <c r="E58" s="31"/>
      <c r="F58" s="31"/>
      <c r="G58" s="31"/>
      <c r="H58" s="31"/>
      <c r="I58" s="31"/>
    </row>
    <row r="59" spans="1:9" ht="23.25" x14ac:dyDescent="0.25">
      <c r="A59" s="5" t="s">
        <v>150</v>
      </c>
      <c r="B59" s="31"/>
      <c r="C59" s="31"/>
      <c r="D59" s="31"/>
      <c r="E59" s="31"/>
      <c r="F59" s="31"/>
      <c r="G59" s="31"/>
      <c r="H59" s="31"/>
      <c r="I59" s="31"/>
    </row>
    <row r="60" spans="1:9" ht="23.25" x14ac:dyDescent="0.25">
      <c r="A60" s="5" t="s">
        <v>152</v>
      </c>
      <c r="B60" s="31"/>
      <c r="C60" s="31"/>
      <c r="D60" s="31"/>
      <c r="E60" s="31"/>
      <c r="F60" s="31"/>
      <c r="G60" s="31"/>
      <c r="H60" s="31"/>
      <c r="I60" s="31"/>
    </row>
    <row r="61" spans="1:9" x14ac:dyDescent="0.25">
      <c r="A61" s="5" t="s">
        <v>154</v>
      </c>
      <c r="B61" s="31"/>
      <c r="C61" s="31"/>
      <c r="D61" s="31"/>
      <c r="E61" s="31"/>
      <c r="F61" s="31"/>
      <c r="G61" s="31"/>
      <c r="H61" s="31"/>
      <c r="I61" s="31"/>
    </row>
    <row r="62" spans="1:9" x14ac:dyDescent="0.25">
      <c r="A62" s="5" t="s">
        <v>157</v>
      </c>
      <c r="B62" s="31"/>
      <c r="C62" s="31"/>
      <c r="D62" s="31"/>
      <c r="E62" s="31"/>
      <c r="F62" s="31"/>
      <c r="G62" s="31"/>
      <c r="H62" s="31"/>
      <c r="I62" s="31"/>
    </row>
    <row r="63" spans="1:9" x14ac:dyDescent="0.25">
      <c r="A63" s="5" t="s">
        <v>159</v>
      </c>
      <c r="B63" s="31"/>
      <c r="C63" s="31"/>
      <c r="D63" s="31"/>
      <c r="E63" s="31"/>
      <c r="F63" s="31"/>
      <c r="G63" s="31"/>
      <c r="H63" s="31"/>
      <c r="I63" s="31"/>
    </row>
    <row r="64" spans="1:9" x14ac:dyDescent="0.25">
      <c r="A64" s="5" t="s">
        <v>161</v>
      </c>
      <c r="B64" s="31"/>
      <c r="C64" s="31"/>
      <c r="D64" s="31"/>
      <c r="E64" s="31"/>
      <c r="F64" s="31"/>
      <c r="G64" s="31"/>
      <c r="H64" s="31"/>
      <c r="I64" s="31"/>
    </row>
    <row r="65" spans="1:9" ht="23.25" x14ac:dyDescent="0.25">
      <c r="A65" s="5" t="s">
        <v>163</v>
      </c>
      <c r="B65" s="31"/>
      <c r="C65" s="31"/>
      <c r="D65" s="31"/>
      <c r="E65" s="31"/>
      <c r="F65" s="31"/>
      <c r="G65" s="31"/>
      <c r="H65" s="31"/>
      <c r="I65" s="31"/>
    </row>
    <row r="66" spans="1:9" ht="25.5" customHeight="1" x14ac:dyDescent="0.25">
      <c r="A66" s="5" t="s">
        <v>165</v>
      </c>
      <c r="B66" s="31"/>
      <c r="C66" s="31"/>
      <c r="D66" s="31"/>
      <c r="E66" s="31"/>
      <c r="F66" s="31"/>
      <c r="G66" s="31"/>
      <c r="H66" s="31"/>
      <c r="I66" s="31"/>
    </row>
    <row r="67" spans="1:9" x14ac:dyDescent="0.25">
      <c r="A67" s="5" t="s">
        <v>167</v>
      </c>
      <c r="B67" s="31"/>
      <c r="C67" s="31"/>
      <c r="D67" s="31"/>
      <c r="E67" s="31"/>
      <c r="F67" s="31"/>
      <c r="G67" s="31"/>
      <c r="H67" s="31"/>
      <c r="I67" s="31"/>
    </row>
    <row r="68" spans="1:9" x14ac:dyDescent="0.25">
      <c r="A68" s="5" t="s">
        <v>170</v>
      </c>
      <c r="B68" s="31"/>
      <c r="C68" s="31"/>
      <c r="D68" s="31"/>
      <c r="E68" s="31"/>
      <c r="F68" s="31"/>
      <c r="G68" s="31"/>
      <c r="H68" s="31"/>
      <c r="I68" s="31"/>
    </row>
    <row r="69" spans="1:9" x14ac:dyDescent="0.25">
      <c r="A69" s="5" t="s">
        <v>172</v>
      </c>
      <c r="B69" s="31"/>
      <c r="C69" s="31"/>
      <c r="D69" s="31"/>
      <c r="E69" s="31"/>
      <c r="F69" s="31"/>
      <c r="G69" s="31"/>
      <c r="H69" s="31"/>
      <c r="I69" s="31"/>
    </row>
    <row r="70" spans="1:9" x14ac:dyDescent="0.25">
      <c r="A70" s="5" t="s">
        <v>174</v>
      </c>
      <c r="B70" s="31"/>
      <c r="C70" s="31"/>
      <c r="D70" s="31"/>
      <c r="E70" s="31"/>
      <c r="F70" s="31"/>
      <c r="G70" s="31"/>
      <c r="H70" s="31"/>
      <c r="I70" s="31"/>
    </row>
    <row r="71" spans="1:9" x14ac:dyDescent="0.25">
      <c r="A71" s="47" t="s">
        <v>177</v>
      </c>
      <c r="B71" s="31"/>
      <c r="C71" s="31"/>
      <c r="D71" s="31"/>
      <c r="E71" s="31"/>
      <c r="F71" s="31"/>
      <c r="G71" s="31"/>
      <c r="H71" s="31"/>
      <c r="I71" s="31"/>
    </row>
    <row r="72" spans="1:9" x14ac:dyDescent="0.25">
      <c r="A72" s="47" t="s">
        <v>251</v>
      </c>
      <c r="B72" s="31"/>
      <c r="C72" s="31"/>
      <c r="D72" s="31"/>
      <c r="E72" s="31"/>
      <c r="F72" s="31"/>
      <c r="G72" s="31"/>
      <c r="H72" s="31"/>
      <c r="I72" s="31"/>
    </row>
    <row r="73" spans="1:9" ht="32.25" customHeight="1" x14ac:dyDescent="0.25">
      <c r="A73" s="111" t="s">
        <v>186</v>
      </c>
      <c r="B73" s="48"/>
      <c r="C73" s="48"/>
      <c r="D73" s="48"/>
      <c r="E73" s="48"/>
      <c r="F73" s="55"/>
      <c r="G73" s="110"/>
      <c r="H73" s="110"/>
      <c r="I73" s="55"/>
    </row>
    <row r="74" spans="1:9" x14ac:dyDescent="0.25">
      <c r="A74" s="47" t="s">
        <v>190</v>
      </c>
      <c r="B74" s="31"/>
      <c r="C74" s="31"/>
      <c r="D74" s="31"/>
      <c r="E74" s="31"/>
      <c r="F74" s="31"/>
      <c r="G74" s="31"/>
      <c r="H74" s="31"/>
      <c r="I74" s="31"/>
    </row>
    <row r="75" spans="1:9" x14ac:dyDescent="0.25">
      <c r="A75" s="47" t="s">
        <v>196</v>
      </c>
      <c r="B75" s="31"/>
      <c r="C75" s="31"/>
      <c r="D75" s="31"/>
      <c r="E75" s="31"/>
      <c r="F75" s="31"/>
      <c r="G75" s="31"/>
      <c r="H75" s="31"/>
      <c r="I75" s="31"/>
    </row>
    <row r="76" spans="1:9" ht="165" x14ac:dyDescent="0.25">
      <c r="A76" s="160" t="s">
        <v>252</v>
      </c>
      <c r="B76" s="112" t="s">
        <v>253</v>
      </c>
      <c r="C76" s="108" t="s">
        <v>254</v>
      </c>
      <c r="D76" s="109" t="s">
        <v>255</v>
      </c>
      <c r="E76" s="109" t="s">
        <v>256</v>
      </c>
      <c r="F76" s="157" t="s">
        <v>257</v>
      </c>
      <c r="G76" s="157" t="s">
        <v>258</v>
      </c>
      <c r="H76" s="157" t="s">
        <v>259</v>
      </c>
      <c r="I76" s="157" t="s">
        <v>260</v>
      </c>
    </row>
    <row r="77" spans="1:9" ht="120" x14ac:dyDescent="0.25">
      <c r="A77" s="161"/>
      <c r="B77" s="112" t="s">
        <v>261</v>
      </c>
      <c r="C77" s="109" t="s">
        <v>262</v>
      </c>
      <c r="D77" s="109" t="s">
        <v>263</v>
      </c>
      <c r="E77" s="109" t="s">
        <v>264</v>
      </c>
      <c r="F77" s="158"/>
      <c r="G77" s="158"/>
      <c r="H77" s="158"/>
      <c r="I77" s="158"/>
    </row>
    <row r="78" spans="1:9" ht="91.5" customHeight="1" x14ac:dyDescent="0.25">
      <c r="A78" s="161"/>
      <c r="B78" s="112" t="s">
        <v>265</v>
      </c>
      <c r="C78" s="112" t="s">
        <v>266</v>
      </c>
      <c r="D78" s="109" t="s">
        <v>267</v>
      </c>
      <c r="E78" s="107"/>
      <c r="F78" s="158"/>
      <c r="G78" s="158"/>
      <c r="H78" s="158"/>
      <c r="I78" s="158"/>
    </row>
    <row r="79" spans="1:9" ht="90" x14ac:dyDescent="0.25">
      <c r="A79" s="162"/>
      <c r="B79" s="112" t="s">
        <v>268</v>
      </c>
      <c r="C79" s="112"/>
      <c r="D79" s="112"/>
      <c r="E79" s="107"/>
      <c r="F79" s="159"/>
      <c r="G79" s="159"/>
      <c r="H79" s="159"/>
      <c r="I79" s="159"/>
    </row>
    <row r="80" spans="1:9" x14ac:dyDescent="0.25">
      <c r="A80" s="47" t="s">
        <v>221</v>
      </c>
      <c r="B80" s="31"/>
      <c r="C80" s="31"/>
      <c r="D80" s="31"/>
      <c r="E80" s="31"/>
      <c r="F80" s="31"/>
      <c r="G80" s="31"/>
      <c r="H80" s="31"/>
      <c r="I80" s="31"/>
    </row>
    <row r="81" spans="1:9" x14ac:dyDescent="0.25">
      <c r="A81" s="47" t="s">
        <v>226</v>
      </c>
      <c r="B81" s="31"/>
      <c r="C81" s="31"/>
      <c r="D81" s="31"/>
      <c r="E81" s="31"/>
      <c r="F81" s="31"/>
      <c r="G81" s="31"/>
      <c r="H81" s="31"/>
      <c r="I81" s="31"/>
    </row>
  </sheetData>
  <autoFilter ref="A4:I81"/>
  <mergeCells count="7">
    <mergeCell ref="F2:I2"/>
    <mergeCell ref="B2:E2"/>
    <mergeCell ref="G76:G79"/>
    <mergeCell ref="H76:H79"/>
    <mergeCell ref="A76:A79"/>
    <mergeCell ref="F76:F79"/>
    <mergeCell ref="I76:I79"/>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1"/>
  <sheetViews>
    <sheetView tabSelected="1" zoomScale="80" zoomScaleNormal="80" workbookViewId="0">
      <selection activeCell="A8" sqref="A8:I9"/>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6" width="28.28515625" customWidth="1"/>
    <col min="7"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4.28515625" customWidth="1"/>
    <col min="26" max="26" width="26.28515625" customWidth="1"/>
    <col min="27" max="27" width="42.425781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6.85546875"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61" max="61" width="54.140625" customWidth="1"/>
    <col min="16338" max="16384" width="25.42578125" customWidth="1"/>
  </cols>
  <sheetData>
    <row r="1" spans="1:61" s="7" customFormat="1" ht="16.5" customHeight="1" x14ac:dyDescent="0.25">
      <c r="A1" s="240"/>
      <c r="B1" s="241"/>
      <c r="C1" s="242" t="s">
        <v>269</v>
      </c>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3" t="s">
        <v>270</v>
      </c>
      <c r="BC1" s="243"/>
    </row>
    <row r="2" spans="1:61" s="7" customFormat="1" ht="16.5" customHeight="1" x14ac:dyDescent="0.25">
      <c r="A2" s="240"/>
      <c r="B2" s="241"/>
      <c r="C2" s="242" t="s">
        <v>271</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3" t="s">
        <v>272</v>
      </c>
      <c r="BC2" s="243"/>
    </row>
    <row r="3" spans="1:61" s="7" customFormat="1" ht="16.5" customHeight="1" x14ac:dyDescent="0.25">
      <c r="A3" s="240"/>
      <c r="B3" s="241"/>
      <c r="C3" s="242" t="s">
        <v>273</v>
      </c>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3" t="s">
        <v>274</v>
      </c>
      <c r="BC3" s="243"/>
    </row>
    <row r="4" spans="1:61" s="7" customFormat="1" ht="16.5" customHeight="1" x14ac:dyDescent="0.25">
      <c r="A4" s="240"/>
      <c r="B4" s="241"/>
      <c r="C4" s="242" t="s">
        <v>275</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3" t="s">
        <v>276</v>
      </c>
      <c r="BC4" s="243"/>
    </row>
    <row r="5" spans="1:61" s="8" customFormat="1" ht="39.75" customHeight="1" x14ac:dyDescent="0.25">
      <c r="A5" s="232" t="s">
        <v>277</v>
      </c>
      <c r="B5" s="232"/>
      <c r="C5" s="246" t="s">
        <v>278</v>
      </c>
      <c r="D5" s="247"/>
      <c r="E5" s="43" t="s">
        <v>279</v>
      </c>
      <c r="F5" s="44" t="s">
        <v>280</v>
      </c>
      <c r="G5" s="43" t="s">
        <v>0</v>
      </c>
      <c r="H5" s="45" t="s">
        <v>281</v>
      </c>
      <c r="I5" s="202" t="s">
        <v>282</v>
      </c>
      <c r="J5" s="203"/>
      <c r="K5" s="203"/>
      <c r="L5" s="203"/>
      <c r="M5" s="203"/>
      <c r="N5" s="203"/>
      <c r="O5" s="204"/>
      <c r="P5" s="199" t="s">
        <v>283</v>
      </c>
      <c r="Q5" s="200"/>
      <c r="R5" s="200"/>
      <c r="S5" s="200"/>
      <c r="T5" s="201"/>
      <c r="AS5" s="233"/>
      <c r="BB5" s="234"/>
      <c r="BC5" s="234"/>
    </row>
    <row r="6" spans="1:61" s="8" customFormat="1" ht="33.75" customHeight="1" x14ac:dyDescent="0.25">
      <c r="A6" s="235" t="s">
        <v>284</v>
      </c>
      <c r="B6" s="236"/>
      <c r="C6" s="237" t="s">
        <v>285</v>
      </c>
      <c r="D6" s="238"/>
      <c r="E6" s="238"/>
      <c r="F6" s="238"/>
      <c r="G6" s="238"/>
      <c r="H6" s="239"/>
      <c r="I6" s="202" t="s">
        <v>286</v>
      </c>
      <c r="J6" s="203"/>
      <c r="K6" s="203"/>
      <c r="L6" s="203"/>
      <c r="M6" s="203"/>
      <c r="N6" s="203"/>
      <c r="O6" s="204"/>
      <c r="P6" s="205">
        <v>2023</v>
      </c>
      <c r="Q6" s="206"/>
      <c r="R6" s="206"/>
      <c r="S6" s="206"/>
      <c r="T6" s="206"/>
      <c r="W6" s="9" t="s">
        <v>287</v>
      </c>
      <c r="X6" s="244"/>
      <c r="Y6" s="244"/>
      <c r="Z6" s="244"/>
      <c r="AA6" s="244"/>
      <c r="AB6" s="244"/>
      <c r="AC6" s="244"/>
      <c r="AD6" s="244"/>
      <c r="AE6" s="244"/>
      <c r="AF6" s="244"/>
      <c r="AG6" s="244"/>
      <c r="AH6" s="244"/>
      <c r="AI6" s="244"/>
      <c r="AJ6" s="10"/>
      <c r="AK6" s="10"/>
      <c r="AL6" s="10"/>
      <c r="AM6" s="10"/>
      <c r="AN6" s="11"/>
      <c r="AO6" s="12"/>
      <c r="AP6" s="12"/>
      <c r="AQ6" s="12"/>
      <c r="AS6" s="233"/>
      <c r="BB6" s="245"/>
      <c r="BC6" s="245"/>
    </row>
    <row r="7" spans="1:61" s="8" customFormat="1" ht="33.75" customHeight="1" x14ac:dyDescent="0.25">
      <c r="A7" s="248" t="s">
        <v>288</v>
      </c>
      <c r="B7" s="249"/>
      <c r="C7" s="249"/>
      <c r="D7" s="249"/>
      <c r="E7" s="249"/>
      <c r="F7" s="249"/>
      <c r="G7" s="249"/>
      <c r="H7" s="249"/>
      <c r="I7" s="249"/>
      <c r="J7" s="249"/>
      <c r="K7" s="249"/>
      <c r="L7" s="249"/>
      <c r="M7" s="249"/>
      <c r="N7" s="249"/>
      <c r="O7" s="249"/>
      <c r="P7" s="249"/>
      <c r="Q7" s="249"/>
      <c r="R7" s="249"/>
      <c r="S7" s="249"/>
      <c r="T7" s="249"/>
      <c r="U7" s="249"/>
      <c r="V7" s="250"/>
      <c r="W7" s="251" t="s">
        <v>289</v>
      </c>
      <c r="X7" s="252"/>
      <c r="Y7" s="252"/>
      <c r="Z7" s="252"/>
      <c r="AA7" s="252"/>
      <c r="AB7" s="252"/>
      <c r="AC7" s="252"/>
      <c r="AD7" s="252"/>
      <c r="AE7" s="252"/>
      <c r="AF7" s="252"/>
      <c r="AG7" s="252"/>
      <c r="AH7" s="252"/>
      <c r="AI7" s="252"/>
      <c r="AJ7" s="252"/>
      <c r="AK7" s="252"/>
      <c r="AL7" s="252"/>
      <c r="AM7" s="252"/>
      <c r="AN7" s="252"/>
      <c r="AO7" s="252"/>
      <c r="AP7" s="252"/>
      <c r="AQ7" s="252"/>
      <c r="AR7" s="252"/>
      <c r="AS7" s="253"/>
      <c r="AT7" s="232" t="s">
        <v>290</v>
      </c>
      <c r="AU7" s="232"/>
      <c r="AV7" s="232"/>
      <c r="AW7" s="232"/>
      <c r="AX7" s="232"/>
      <c r="AY7" s="232"/>
      <c r="AZ7" s="232"/>
      <c r="BA7" s="232"/>
      <c r="BB7" s="232"/>
      <c r="BC7" s="232"/>
    </row>
    <row r="8" spans="1:61" s="8" customFormat="1" ht="33" customHeight="1" x14ac:dyDescent="0.25">
      <c r="A8" s="232" t="s">
        <v>291</v>
      </c>
      <c r="B8" s="232"/>
      <c r="C8" s="232"/>
      <c r="D8" s="232"/>
      <c r="E8" s="232"/>
      <c r="F8" s="232"/>
      <c r="G8" s="232"/>
      <c r="H8" s="232"/>
      <c r="I8" s="232"/>
      <c r="J8" s="232" t="s">
        <v>292</v>
      </c>
      <c r="K8" s="232"/>
      <c r="L8" s="232"/>
      <c r="M8" s="232"/>
      <c r="N8" s="232"/>
      <c r="O8" s="232"/>
      <c r="P8" s="232"/>
      <c r="Q8" s="232"/>
      <c r="R8" s="232"/>
      <c r="S8" s="232"/>
      <c r="T8" s="232"/>
      <c r="U8" s="232"/>
      <c r="V8" s="232"/>
      <c r="W8" s="254" t="s">
        <v>293</v>
      </c>
      <c r="X8" s="254"/>
      <c r="Y8" s="254"/>
      <c r="Z8" s="254"/>
      <c r="AA8" s="254"/>
      <c r="AB8" s="228" t="s">
        <v>294</v>
      </c>
      <c r="AC8" s="228"/>
      <c r="AD8" s="228"/>
      <c r="AE8" s="228"/>
      <c r="AF8" s="228"/>
      <c r="AG8" s="228"/>
      <c r="AH8" s="228"/>
      <c r="AI8" s="228"/>
      <c r="AJ8" s="228"/>
      <c r="AK8" s="228"/>
      <c r="AL8" s="228"/>
      <c r="AM8" s="228"/>
      <c r="AN8" s="228"/>
      <c r="AO8" s="228"/>
      <c r="AP8" s="228"/>
      <c r="AQ8" s="228"/>
      <c r="AR8" s="228"/>
      <c r="AS8" s="228"/>
      <c r="AT8" s="232"/>
      <c r="AU8" s="232"/>
      <c r="AV8" s="232"/>
      <c r="AW8" s="232"/>
      <c r="AX8" s="232"/>
      <c r="AY8" s="232"/>
      <c r="AZ8" s="232"/>
      <c r="BA8" s="232"/>
      <c r="BB8" s="232"/>
      <c r="BC8" s="232"/>
    </row>
    <row r="9" spans="1:61" s="13" customFormat="1" ht="33" customHeight="1" x14ac:dyDescent="0.25">
      <c r="A9" s="232"/>
      <c r="B9" s="232"/>
      <c r="C9" s="232"/>
      <c r="D9" s="232"/>
      <c r="E9" s="232"/>
      <c r="F9" s="232"/>
      <c r="G9" s="232"/>
      <c r="H9" s="232"/>
      <c r="I9" s="232"/>
      <c r="J9" s="215" t="s">
        <v>295</v>
      </c>
      <c r="K9" s="215" t="s">
        <v>296</v>
      </c>
      <c r="L9" s="215" t="s">
        <v>297</v>
      </c>
      <c r="M9" s="215" t="s">
        <v>298</v>
      </c>
      <c r="N9" s="215" t="s">
        <v>299</v>
      </c>
      <c r="O9" s="215" t="s">
        <v>300</v>
      </c>
      <c r="P9" s="215" t="s">
        <v>301</v>
      </c>
      <c r="Q9" s="215" t="s">
        <v>302</v>
      </c>
      <c r="R9" s="215" t="s">
        <v>303</v>
      </c>
      <c r="S9" s="215" t="s">
        <v>304</v>
      </c>
      <c r="T9" s="215" t="s">
        <v>305</v>
      </c>
      <c r="U9" s="215" t="s">
        <v>306</v>
      </c>
      <c r="V9" s="215" t="s">
        <v>307</v>
      </c>
      <c r="W9" s="254"/>
      <c r="X9" s="254"/>
      <c r="Y9" s="254"/>
      <c r="Z9" s="254"/>
      <c r="AA9" s="254"/>
      <c r="AB9" s="214" t="s">
        <v>308</v>
      </c>
      <c r="AC9" s="214"/>
      <c r="AD9" s="214"/>
      <c r="AE9" s="214"/>
      <c r="AF9" s="214"/>
      <c r="AG9" s="214"/>
      <c r="AH9" s="214"/>
      <c r="AI9" s="214"/>
      <c r="AJ9" s="229" t="s">
        <v>309</v>
      </c>
      <c r="AK9" s="42"/>
      <c r="AL9" s="229" t="s">
        <v>310</v>
      </c>
      <c r="AM9" s="229" t="s">
        <v>311</v>
      </c>
      <c r="AN9" s="224" t="s">
        <v>312</v>
      </c>
      <c r="AO9" s="224" t="s">
        <v>313</v>
      </c>
      <c r="AP9" s="229" t="s">
        <v>314</v>
      </c>
      <c r="AQ9" s="224" t="s">
        <v>315</v>
      </c>
      <c r="AR9" s="224" t="s">
        <v>316</v>
      </c>
      <c r="AS9" s="224" t="s">
        <v>317</v>
      </c>
      <c r="AT9" s="232"/>
      <c r="AU9" s="232"/>
      <c r="AV9" s="232"/>
      <c r="AW9" s="232"/>
      <c r="AX9" s="232"/>
      <c r="AY9" s="232"/>
      <c r="AZ9" s="232"/>
      <c r="BA9" s="232"/>
      <c r="BB9" s="232"/>
      <c r="BC9" s="232"/>
      <c r="BI9" s="13" t="s">
        <v>318</v>
      </c>
    </row>
    <row r="10" spans="1:61" s="13" customFormat="1" ht="49.5" customHeight="1" x14ac:dyDescent="0.25">
      <c r="A10" s="214" t="s">
        <v>319</v>
      </c>
      <c r="B10" s="214" t="s">
        <v>320</v>
      </c>
      <c r="C10" s="214" t="s">
        <v>321</v>
      </c>
      <c r="D10" s="214" t="s">
        <v>322</v>
      </c>
      <c r="E10" s="214" t="s">
        <v>323</v>
      </c>
      <c r="F10" s="214" t="s">
        <v>324</v>
      </c>
      <c r="G10" s="214"/>
      <c r="H10" s="214"/>
      <c r="I10" s="214"/>
      <c r="J10" s="215"/>
      <c r="K10" s="215"/>
      <c r="L10" s="215"/>
      <c r="M10" s="215"/>
      <c r="N10" s="215"/>
      <c r="O10" s="215"/>
      <c r="P10" s="215"/>
      <c r="Q10" s="215"/>
      <c r="R10" s="215"/>
      <c r="S10" s="215"/>
      <c r="T10" s="215"/>
      <c r="U10" s="215"/>
      <c r="V10" s="215"/>
      <c r="W10" s="254"/>
      <c r="X10" s="254"/>
      <c r="Y10" s="254"/>
      <c r="Z10" s="254"/>
      <c r="AA10" s="254"/>
      <c r="AB10" s="229" t="s">
        <v>325</v>
      </c>
      <c r="AC10" s="229"/>
      <c r="AD10" s="229"/>
      <c r="AE10" s="229"/>
      <c r="AF10" s="229"/>
      <c r="AG10" s="229" t="s">
        <v>326</v>
      </c>
      <c r="AH10" s="229"/>
      <c r="AI10" s="229"/>
      <c r="AJ10" s="229"/>
      <c r="AK10" s="42"/>
      <c r="AL10" s="229"/>
      <c r="AM10" s="229"/>
      <c r="AN10" s="224"/>
      <c r="AO10" s="224"/>
      <c r="AP10" s="229"/>
      <c r="AQ10" s="224"/>
      <c r="AR10" s="224"/>
      <c r="AS10" s="224"/>
      <c r="AT10" s="221" t="s">
        <v>327</v>
      </c>
      <c r="AU10" s="221" t="s">
        <v>328</v>
      </c>
      <c r="AV10" s="221" t="s">
        <v>329</v>
      </c>
      <c r="AW10" s="221" t="s">
        <v>330</v>
      </c>
      <c r="AX10" s="223" t="s">
        <v>331</v>
      </c>
      <c r="AY10" s="223"/>
      <c r="AZ10" s="223"/>
      <c r="BA10" s="214" t="s">
        <v>332</v>
      </c>
      <c r="BB10" s="214" t="s">
        <v>333</v>
      </c>
      <c r="BC10" s="214" t="s">
        <v>334</v>
      </c>
      <c r="BI10" s="13" t="s">
        <v>335</v>
      </c>
    </row>
    <row r="11" spans="1:61" s="13" customFormat="1" ht="57.75" customHeight="1" x14ac:dyDescent="0.25">
      <c r="A11" s="214"/>
      <c r="B11" s="214"/>
      <c r="C11" s="214"/>
      <c r="D11" s="214"/>
      <c r="E11" s="214"/>
      <c r="F11" s="14" t="s">
        <v>336</v>
      </c>
      <c r="G11" s="14" t="s">
        <v>337</v>
      </c>
      <c r="H11" s="14" t="s">
        <v>338</v>
      </c>
      <c r="I11" s="14" t="s">
        <v>339</v>
      </c>
      <c r="J11" s="215"/>
      <c r="K11" s="215"/>
      <c r="L11" s="215"/>
      <c r="M11" s="215"/>
      <c r="N11" s="215"/>
      <c r="O11" s="215"/>
      <c r="P11" s="215"/>
      <c r="Q11" s="215"/>
      <c r="R11" s="215"/>
      <c r="S11" s="215"/>
      <c r="T11" s="215"/>
      <c r="U11" s="215"/>
      <c r="V11" s="215"/>
      <c r="W11" s="15" t="s">
        <v>340</v>
      </c>
      <c r="X11" s="15" t="s">
        <v>341</v>
      </c>
      <c r="Y11" s="15" t="s">
        <v>342</v>
      </c>
      <c r="Z11" s="15" t="s">
        <v>343</v>
      </c>
      <c r="AA11" s="16" t="s">
        <v>344</v>
      </c>
      <c r="AB11" s="17" t="s">
        <v>345</v>
      </c>
      <c r="AC11" s="15" t="s">
        <v>346</v>
      </c>
      <c r="AD11" s="15" t="s">
        <v>347</v>
      </c>
      <c r="AE11" s="17" t="s">
        <v>348</v>
      </c>
      <c r="AF11" s="15" t="s">
        <v>349</v>
      </c>
      <c r="AG11" s="15" t="s">
        <v>350</v>
      </c>
      <c r="AH11" s="15" t="s">
        <v>351</v>
      </c>
      <c r="AI11" s="15" t="s">
        <v>352</v>
      </c>
      <c r="AJ11" s="42" t="s">
        <v>353</v>
      </c>
      <c r="AK11" s="42"/>
      <c r="AL11" s="42" t="s">
        <v>354</v>
      </c>
      <c r="AM11" s="42" t="s">
        <v>355</v>
      </c>
      <c r="AN11" s="224"/>
      <c r="AO11" s="224"/>
      <c r="AP11" s="229"/>
      <c r="AQ11" s="224"/>
      <c r="AR11" s="224"/>
      <c r="AS11" s="224"/>
      <c r="AT11" s="222"/>
      <c r="AU11" s="222"/>
      <c r="AV11" s="222"/>
      <c r="AW11" s="222"/>
      <c r="AX11" s="16" t="s">
        <v>356</v>
      </c>
      <c r="AY11" s="16" t="s">
        <v>357</v>
      </c>
      <c r="AZ11" s="16" t="s">
        <v>358</v>
      </c>
      <c r="BA11" s="214"/>
      <c r="BB11" s="214"/>
      <c r="BC11" s="214"/>
      <c r="BF11" s="36"/>
      <c r="BI11" s="13" t="s">
        <v>359</v>
      </c>
    </row>
    <row r="12" spans="1:61" s="24" customFormat="1" ht="140.25" customHeight="1" x14ac:dyDescent="0.25">
      <c r="A12" s="175" t="s">
        <v>360</v>
      </c>
      <c r="B12" s="175" t="s">
        <v>361</v>
      </c>
      <c r="C12" s="175" t="s">
        <v>362</v>
      </c>
      <c r="D12" s="175" t="s">
        <v>363</v>
      </c>
      <c r="E12" s="178" t="str">
        <f>+CONCATENATE(B12," ",C12," ",D12)</f>
        <v xml:space="preserve">Posibilidad de perdida economica y reputacional 
Por información dispersa de los procesos que se impulsan desde la Oficina de Cobro Coactivo 
Debido a la falta de un software que permita llevar la trazabilidad de los mismos. </v>
      </c>
      <c r="F12" s="175" t="s">
        <v>364</v>
      </c>
      <c r="G12" s="172"/>
      <c r="H12" s="172" t="s">
        <v>365</v>
      </c>
      <c r="I12" s="193" t="str">
        <f>+G12&amp;H12</f>
        <v>Procesos</v>
      </c>
      <c r="J12" s="190">
        <v>5000</v>
      </c>
      <c r="K12" s="163" t="str">
        <f>IF(J12&lt;=0,"",IF(J12&lt;=2,"Muy Baja",IF(J12&lt;=24,"Baja",IF(J12&lt;=500,"Media",IF(J12&lt;=5000,"Alta","Muy Alta")))))</f>
        <v>Alta</v>
      </c>
      <c r="L12" s="184">
        <f>IF(K12="","",IF(K12="Muy Baja",0.2,IF(K12="Baja",0.4,IF(K12="Media",0.6,IF(K12="Alta",0.8,IF(K12="Muy Alta",1,))))))</f>
        <v>0.8</v>
      </c>
      <c r="M12" s="187" t="s">
        <v>366</v>
      </c>
      <c r="N12" s="184">
        <f>IF(M12="","",IF(M12="menor a 10 SMLMV",0.2,IF(M12="ENTRE 10 Y 50 SMLMV",0.4,IF(M12="entre 50 y 100 SMLMV",0.6,IF(M12="entre 100 y 500 SMLMV",0.8,IF(M12="Mayor a 500 SMLMV",1,))))))</f>
        <v>0.4</v>
      </c>
      <c r="O12" s="163" t="str">
        <f>IF(N12&lt;=0,"",IF(N12&lt;=20%,"Leve",IF(N12&lt;=40%,"Menor",IF(N12&lt;=60%,"Moderado",IF(N12&lt;=80%,"Mayor","Catastrofico")))))</f>
        <v>Menor</v>
      </c>
      <c r="P12" s="181" t="s">
        <v>367</v>
      </c>
      <c r="Q12" s="37" t="s">
        <v>318</v>
      </c>
      <c r="R12" s="163" t="str">
        <f>IF(S12&lt;=0,"",IF(S12&lt;=20%,"Leve",IF(S12&lt;=40%,"Menor",IF(S12&lt;=60%,"Moderado",IF(S12&lt;=80%,"Mayor","Catastrofico")))))</f>
        <v>Mayor</v>
      </c>
      <c r="S12" s="18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T12" s="163" t="str">
        <f>IF(U12&lt;=0,"",IF(U12&lt;=20%,"Leve",IF(U12&lt;=40%,"Menor",IF(U12&lt;=60%,"Moderado",IF(U12&lt;=80%,"Mayor","Catastrofico")))))</f>
        <v>Mayor</v>
      </c>
      <c r="U12" s="169">
        <f>+S12</f>
        <v>0.8</v>
      </c>
      <c r="V12" s="166"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Alto</v>
      </c>
      <c r="W12" s="18">
        <v>1</v>
      </c>
      <c r="X12" s="19" t="s">
        <v>368</v>
      </c>
      <c r="Y12" s="19" t="s">
        <v>369</v>
      </c>
      <c r="Z12" s="19" t="s">
        <v>370</v>
      </c>
      <c r="AA12" s="20" t="str">
        <f>+CONCATENATE(X12," ",Y12," ",Z12)</f>
        <v xml:space="preserve">
Secretaria Ejecutiva - Oficina Cobro Coactivo. 
Consolidar los procesos  trabajados en la oficina de Cobro Coactivo de la  vigencia en curso en el aplicativo Sharepoint para llevar la trazabilidad de los procesos.  
Si hay cambio de personal toda la información queda en custodia de la oficina.</v>
      </c>
      <c r="AB12" s="21" t="s">
        <v>371</v>
      </c>
      <c r="AC12" s="41">
        <f>IF(AB12="","",IF(AB12="Preventivo",0.25,IF(AB12="Detectivo",0.15,IF(AB12="Correctivo",0.1,))))</f>
        <v>0.25</v>
      </c>
      <c r="AD12" s="22" t="s">
        <v>372</v>
      </c>
      <c r="AE12" s="21" t="s">
        <v>373</v>
      </c>
      <c r="AF12" s="41">
        <f>IF(AE12="","",IF(AE12="Manual",0.15,IF(AE12="Automatico",0.25,)))</f>
        <v>0.15</v>
      </c>
      <c r="AG12" s="23" t="s">
        <v>374</v>
      </c>
      <c r="AH12" s="23" t="s">
        <v>375</v>
      </c>
      <c r="AI12" s="23" t="s">
        <v>376</v>
      </c>
      <c r="AJ12" s="22">
        <f>+AC12+AF12</f>
        <v>0.4</v>
      </c>
      <c r="AK12" s="22">
        <f>+L12*AJ12</f>
        <v>0.32000000000000006</v>
      </c>
      <c r="AL12" s="22">
        <f>+L12-AK12</f>
        <v>0.48</v>
      </c>
      <c r="AM12" s="22">
        <v>0.8</v>
      </c>
      <c r="AN12" s="225">
        <f>+AL16</f>
        <v>0.48</v>
      </c>
      <c r="AO12" s="163" t="str">
        <f>IF(AN12&lt;=0,"",IF(AN12&lt;=20%,"Muy Baja",IF(AN12&lt;=40%,"Baja",IF(AN12&lt;=60%,"Media",IF(AN12&lt;=80%,"Alta","Muy Alta")))))</f>
        <v>Media</v>
      </c>
      <c r="AP12" s="225">
        <f>+AM16</f>
        <v>0.8</v>
      </c>
      <c r="AQ12" s="163" t="str">
        <f>IF(AP12&lt;=0,"",IF(AP12&lt;=20%,"Leve",IF(AP12&lt;=40%,"Menor",IF(AP12&lt;=60%,"Moderado",IF(AP12&lt;=80%,"Mayor","Catastrofico")))))</f>
        <v>Mayor</v>
      </c>
      <c r="AR12" s="166"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Alto</v>
      </c>
      <c r="AS12" s="187" t="s">
        <v>377</v>
      </c>
      <c r="AT12" s="196"/>
      <c r="AU12" s="196"/>
      <c r="AV12" s="196"/>
      <c r="AW12" s="196"/>
      <c r="AX12" s="196"/>
      <c r="AY12" s="196"/>
      <c r="AZ12" s="196"/>
      <c r="BA12" s="196"/>
      <c r="BB12" s="196"/>
      <c r="BC12" s="196"/>
      <c r="BE12" s="38" t="str">
        <f>IF(BD12="","",IF(BD12="Muy Baja",0.2,IF(BD12="Baja",0.4,IF(BD12="Media",0.6,IF(BD12="Alta",0.8,IF(BD12="Muy Alta",1,))))))</f>
        <v/>
      </c>
      <c r="BF12" s="230" t="s">
        <v>378</v>
      </c>
      <c r="BG12" s="231"/>
      <c r="BI12" s="13" t="s">
        <v>379</v>
      </c>
    </row>
    <row r="13" spans="1:61" s="24" customFormat="1" ht="35.25" customHeight="1" x14ac:dyDescent="0.25">
      <c r="A13" s="176"/>
      <c r="B13" s="176"/>
      <c r="C13" s="176"/>
      <c r="D13" s="176"/>
      <c r="E13" s="179"/>
      <c r="F13" s="176"/>
      <c r="G13" s="173"/>
      <c r="H13" s="173"/>
      <c r="I13" s="194"/>
      <c r="J13" s="191"/>
      <c r="K13" s="164"/>
      <c r="L13" s="185"/>
      <c r="M13" s="188"/>
      <c r="N13" s="185"/>
      <c r="O13" s="164"/>
      <c r="P13" s="182"/>
      <c r="Q13" s="37" t="s">
        <v>335</v>
      </c>
      <c r="R13" s="164"/>
      <c r="S13" s="185"/>
      <c r="T13" s="164"/>
      <c r="U13" s="170"/>
      <c r="V13" s="167"/>
      <c r="W13" s="18">
        <v>2</v>
      </c>
      <c r="X13" s="19"/>
      <c r="Y13" s="19"/>
      <c r="Z13" s="19"/>
      <c r="AA13" s="20" t="str">
        <f t="shared" ref="AA13:AA15" si="0">+CONCATENATE(X13," ",Y13," ",Z13)</f>
        <v xml:space="preserve">  </v>
      </c>
      <c r="AB13" s="113" t="s">
        <v>380</v>
      </c>
      <c r="AC13" s="41">
        <f t="shared" ref="AC13:AC15" si="1">IF(AB13="","",IF(AB13="Preventivo",0.25,IF(AB13="Detectivo",0.15,IF(AB13="Correctivo",0.1,))))</f>
        <v>0</v>
      </c>
      <c r="AD13" s="22" t="s">
        <v>381</v>
      </c>
      <c r="AE13" s="113" t="s">
        <v>380</v>
      </c>
      <c r="AF13" s="41">
        <f t="shared" ref="AF13:AF15" si="2">IF(AE13="","",IF(AE13="Manual",0.15,IF(AE13="Automatico",0.25,)))</f>
        <v>0</v>
      </c>
      <c r="AG13" s="114" t="s">
        <v>380</v>
      </c>
      <c r="AH13" s="114" t="s">
        <v>380</v>
      </c>
      <c r="AI13" s="114" t="s">
        <v>380</v>
      </c>
      <c r="AJ13" s="22">
        <f t="shared" ref="AJ13:AJ15" si="3">+AC13+AF13</f>
        <v>0</v>
      </c>
      <c r="AK13" s="22">
        <f t="shared" ref="AK13:AK15" si="4">+AL12*AJ13</f>
        <v>0</v>
      </c>
      <c r="AL13" s="22">
        <f t="shared" ref="AL13:AL15" si="5">+AL12-AK13</f>
        <v>0.48</v>
      </c>
      <c r="AM13" s="22">
        <v>0.8</v>
      </c>
      <c r="AN13" s="226"/>
      <c r="AO13" s="164"/>
      <c r="AP13" s="226"/>
      <c r="AQ13" s="164"/>
      <c r="AR13" s="167"/>
      <c r="AS13" s="188"/>
      <c r="AT13" s="197"/>
      <c r="AU13" s="197"/>
      <c r="AV13" s="197"/>
      <c r="AW13" s="197"/>
      <c r="AX13" s="197"/>
      <c r="AY13" s="197"/>
      <c r="AZ13" s="197"/>
      <c r="BA13" s="197"/>
      <c r="BB13" s="197"/>
      <c r="BC13" s="197"/>
      <c r="BE13" s="39"/>
      <c r="BF13"/>
      <c r="BI13" s="13" t="s">
        <v>382</v>
      </c>
    </row>
    <row r="14" spans="1:61" s="24" customFormat="1" ht="35.25" customHeight="1" x14ac:dyDescent="0.25">
      <c r="A14" s="176"/>
      <c r="B14" s="176"/>
      <c r="C14" s="176"/>
      <c r="D14" s="176"/>
      <c r="E14" s="179"/>
      <c r="F14" s="176"/>
      <c r="G14" s="173"/>
      <c r="H14" s="173"/>
      <c r="I14" s="194"/>
      <c r="J14" s="191"/>
      <c r="K14" s="164"/>
      <c r="L14" s="185"/>
      <c r="M14" s="188"/>
      <c r="N14" s="185"/>
      <c r="O14" s="164"/>
      <c r="P14" s="182"/>
      <c r="Q14" s="37" t="s">
        <v>383</v>
      </c>
      <c r="R14" s="164"/>
      <c r="S14" s="185"/>
      <c r="T14" s="164"/>
      <c r="U14" s="170"/>
      <c r="V14" s="167"/>
      <c r="W14" s="18">
        <v>3</v>
      </c>
      <c r="X14" s="19"/>
      <c r="Y14" s="19"/>
      <c r="Z14" s="19"/>
      <c r="AA14" s="20" t="str">
        <f t="shared" si="0"/>
        <v xml:space="preserve">  </v>
      </c>
      <c r="AB14" s="113" t="s">
        <v>380</v>
      </c>
      <c r="AC14" s="41">
        <f t="shared" si="1"/>
        <v>0</v>
      </c>
      <c r="AD14" s="22" t="s">
        <v>381</v>
      </c>
      <c r="AE14" s="113" t="s">
        <v>380</v>
      </c>
      <c r="AF14" s="41">
        <f t="shared" si="2"/>
        <v>0</v>
      </c>
      <c r="AG14" s="114" t="s">
        <v>380</v>
      </c>
      <c r="AH14" s="114" t="s">
        <v>380</v>
      </c>
      <c r="AI14" s="114" t="s">
        <v>380</v>
      </c>
      <c r="AJ14" s="22">
        <f t="shared" si="3"/>
        <v>0</v>
      </c>
      <c r="AK14" s="22">
        <f t="shared" si="4"/>
        <v>0</v>
      </c>
      <c r="AL14" s="22">
        <f t="shared" si="5"/>
        <v>0.48</v>
      </c>
      <c r="AM14" s="22">
        <v>0.8</v>
      </c>
      <c r="AN14" s="226"/>
      <c r="AO14" s="164"/>
      <c r="AP14" s="226"/>
      <c r="AQ14" s="164"/>
      <c r="AR14" s="167"/>
      <c r="AS14" s="188"/>
      <c r="AT14" s="197"/>
      <c r="AU14" s="197"/>
      <c r="AV14" s="197"/>
      <c r="AW14" s="197"/>
      <c r="AX14" s="197"/>
      <c r="AY14" s="197"/>
      <c r="AZ14" s="197"/>
      <c r="BA14" s="197"/>
      <c r="BB14" s="197"/>
      <c r="BC14" s="197"/>
      <c r="BE14" s="39"/>
      <c r="BF14"/>
    </row>
    <row r="15" spans="1:61" s="24" customFormat="1" ht="35.25" customHeight="1" x14ac:dyDescent="0.25">
      <c r="A15" s="176"/>
      <c r="B15" s="176"/>
      <c r="C15" s="176"/>
      <c r="D15" s="176"/>
      <c r="E15" s="179"/>
      <c r="F15" s="176"/>
      <c r="G15" s="173"/>
      <c r="H15" s="173"/>
      <c r="I15" s="194"/>
      <c r="J15" s="191"/>
      <c r="K15" s="164"/>
      <c r="L15" s="185"/>
      <c r="M15" s="188"/>
      <c r="N15" s="185"/>
      <c r="O15" s="164"/>
      <c r="P15" s="182"/>
      <c r="Q15" s="37" t="s">
        <v>367</v>
      </c>
      <c r="R15" s="164"/>
      <c r="S15" s="185"/>
      <c r="T15" s="164"/>
      <c r="U15" s="170"/>
      <c r="V15" s="167"/>
      <c r="W15" s="18">
        <v>4</v>
      </c>
      <c r="X15" s="19"/>
      <c r="Y15" s="19"/>
      <c r="Z15" s="19"/>
      <c r="AA15" s="20" t="str">
        <f t="shared" si="0"/>
        <v xml:space="preserve">  </v>
      </c>
      <c r="AB15" s="113" t="s">
        <v>380</v>
      </c>
      <c r="AC15" s="41">
        <f t="shared" si="1"/>
        <v>0</v>
      </c>
      <c r="AD15" s="22" t="s">
        <v>381</v>
      </c>
      <c r="AE15" s="113" t="s">
        <v>380</v>
      </c>
      <c r="AF15" s="41">
        <f t="shared" si="2"/>
        <v>0</v>
      </c>
      <c r="AG15" s="114" t="s">
        <v>380</v>
      </c>
      <c r="AH15" s="114" t="s">
        <v>380</v>
      </c>
      <c r="AI15" s="114" t="s">
        <v>380</v>
      </c>
      <c r="AJ15" s="22">
        <f t="shared" si="3"/>
        <v>0</v>
      </c>
      <c r="AK15" s="22">
        <f t="shared" si="4"/>
        <v>0</v>
      </c>
      <c r="AL15" s="22">
        <f t="shared" si="5"/>
        <v>0.48</v>
      </c>
      <c r="AM15" s="22">
        <v>0.8</v>
      </c>
      <c r="AN15" s="226"/>
      <c r="AO15" s="164"/>
      <c r="AP15" s="226"/>
      <c r="AQ15" s="164"/>
      <c r="AR15" s="167"/>
      <c r="AS15" s="188"/>
      <c r="AT15" s="197"/>
      <c r="AU15" s="197"/>
      <c r="AV15" s="197"/>
      <c r="AW15" s="197"/>
      <c r="AX15" s="197"/>
      <c r="AY15" s="197"/>
      <c r="AZ15" s="197"/>
      <c r="BA15" s="197"/>
      <c r="BB15" s="197"/>
      <c r="BC15" s="197"/>
      <c r="BE15" s="39"/>
      <c r="BF15"/>
    </row>
    <row r="16" spans="1:61" s="24" customFormat="1" ht="35.25" customHeight="1" x14ac:dyDescent="0.25">
      <c r="A16" s="177"/>
      <c r="B16" s="177"/>
      <c r="C16" s="177"/>
      <c r="D16" s="177"/>
      <c r="E16" s="180"/>
      <c r="F16" s="177"/>
      <c r="G16" s="174"/>
      <c r="H16" s="174"/>
      <c r="I16" s="195"/>
      <c r="J16" s="192"/>
      <c r="K16" s="165"/>
      <c r="L16" s="186"/>
      <c r="M16" s="189"/>
      <c r="N16" s="186"/>
      <c r="O16" s="165"/>
      <c r="P16" s="183"/>
      <c r="Q16" s="37" t="s">
        <v>382</v>
      </c>
      <c r="R16" s="165"/>
      <c r="S16" s="186"/>
      <c r="T16" s="165"/>
      <c r="U16" s="171"/>
      <c r="V16" s="168"/>
      <c r="W16" s="25"/>
      <c r="X16" s="25"/>
      <c r="Y16" s="25"/>
      <c r="Z16" s="25"/>
      <c r="AA16" s="25"/>
      <c r="AB16" s="113" t="s">
        <v>380</v>
      </c>
      <c r="AC16" s="41">
        <f t="shared" ref="AC16" si="6">IF(AB16="","",IF(AB16="Preventivo",0.25,IF(AB16="Detectivo",0.15,IF(AB16="Correctivo",0.1,))))</f>
        <v>0</v>
      </c>
      <c r="AD16" s="22" t="s">
        <v>381</v>
      </c>
      <c r="AE16" s="113" t="s">
        <v>380</v>
      </c>
      <c r="AF16" s="41">
        <f t="shared" ref="AF16" si="7">IF(AE16="","",IF(AE16="Manual",0.15,IF(AE16="Automatico",0.25,)))</f>
        <v>0</v>
      </c>
      <c r="AG16" s="114" t="s">
        <v>380</v>
      </c>
      <c r="AH16" s="114" t="s">
        <v>380</v>
      </c>
      <c r="AI16" s="114" t="s">
        <v>380</v>
      </c>
      <c r="AJ16" s="22">
        <f t="shared" ref="AJ16" si="8">+AC16+AF16</f>
        <v>0</v>
      </c>
      <c r="AK16" s="22">
        <f t="shared" ref="AK16" si="9">+AL15*AJ16</f>
        <v>0</v>
      </c>
      <c r="AL16" s="22">
        <f t="shared" ref="AL16" si="10">+AL15-AK16</f>
        <v>0.48</v>
      </c>
      <c r="AM16" s="22">
        <v>0.8</v>
      </c>
      <c r="AN16" s="227"/>
      <c r="AO16" s="165"/>
      <c r="AP16" s="227"/>
      <c r="AQ16" s="165"/>
      <c r="AR16" s="168"/>
      <c r="AS16" s="189"/>
      <c r="AT16" s="198"/>
      <c r="AU16" s="198"/>
      <c r="AV16" s="198"/>
      <c r="AW16" s="198"/>
      <c r="AX16" s="198"/>
      <c r="AY16" s="198"/>
      <c r="AZ16" s="198"/>
      <c r="BA16" s="198"/>
      <c r="BB16" s="198"/>
      <c r="BC16" s="198"/>
      <c r="BE16" s="40"/>
    </row>
    <row r="17" spans="1:61" s="24" customFormat="1" ht="87.75" customHeight="1" x14ac:dyDescent="0.25">
      <c r="A17" s="216" t="s">
        <v>384</v>
      </c>
      <c r="B17" s="216" t="s">
        <v>361</v>
      </c>
      <c r="C17" s="216" t="s">
        <v>385</v>
      </c>
      <c r="D17" s="216" t="s">
        <v>386</v>
      </c>
      <c r="E17" s="217" t="str">
        <f>+CONCATENATE(B17," ",C17," ",D17)</f>
        <v>Posibilidad de perdida economica y reputacional 
Por la falta de notificación del mandamiento de pago en aquellos actuaciones que  inician el trámite de cobro en IPU e ICA 
Debido a la falta de contrato de mensajeria permanente en esta área.</v>
      </c>
      <c r="F17" s="216" t="s">
        <v>364</v>
      </c>
      <c r="G17" s="218"/>
      <c r="H17" s="218" t="s">
        <v>365</v>
      </c>
      <c r="I17" s="219" t="str">
        <f>+G17&amp;H17</f>
        <v>Procesos</v>
      </c>
      <c r="J17" s="220">
        <v>5000</v>
      </c>
      <c r="K17" s="207" t="str">
        <f>IF(J17&lt;=0,"",IF(J17&lt;=2,"Muy Baja",IF(J17&lt;=24,"Baja",IF(J17&lt;=500,"Media",IF(J17&lt;=5000,"Alta","Muy Alta")))))</f>
        <v>Alta</v>
      </c>
      <c r="L17" s="209">
        <f>IF(K17="","",IF(K17="Muy Baja",0.2,IF(K17="Baja",0.4,IF(K17="Media",0.6,IF(K17="Alta",0.8,IF(K17="Muy Alta",1,))))))</f>
        <v>0.8</v>
      </c>
      <c r="M17" s="212" t="s">
        <v>387</v>
      </c>
      <c r="N17" s="209">
        <f>IF(M17="","",IF(M17="menor a 10 SMLMV",0.2,IF(M17="ENTRE 10 Y 50 SMLMV",0.4,IF(M17="entre 50 y 100 SMLMV",0.6,IF(M17="entre 100 y 500 SMLMV",0.8,IF(M17="Mayor a 500 SMLMV",1,))))))</f>
        <v>0.2</v>
      </c>
      <c r="O17" s="207" t="str">
        <f>IF(N17&lt;=0,"",IF(N17&lt;=20%,"Leve",IF(N17&lt;=40%,"Menor",IF(N17&lt;=60%,"Moderado",IF(N17&lt;=80%,"Mayor","Catastrofico")))))</f>
        <v>Leve</v>
      </c>
      <c r="P17" s="181" t="s">
        <v>383</v>
      </c>
      <c r="Q17" s="37" t="s">
        <v>318</v>
      </c>
      <c r="R17" s="207" t="str">
        <f>IF(S17&lt;=0,"",IF(S17&lt;=20%,"Leve",IF(S17&lt;=40%,"Menor",IF(S17&lt;=60%,"Moderado",IF(S17&lt;=80%,"Mayor","Catastrofico")))))</f>
        <v>Moderado</v>
      </c>
      <c r="S17" s="209">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0.6</v>
      </c>
      <c r="T17" s="207" t="str">
        <f>IF(U17&lt;=0,"",IF(U17&lt;=20%,"Leve",IF(U17&lt;=40%,"Menor",IF(U17&lt;=60%,"Moderado",IF(U17&lt;=80%,"Mayor","Catastrofico")))))</f>
        <v>Moderado</v>
      </c>
      <c r="U17" s="213">
        <f>+S17</f>
        <v>0.6</v>
      </c>
      <c r="V17" s="208" t="str">
        <f>IF(OR(AND(K17="Muy Baja",T17="Leve"),AND(K17="Muy Baja",T17="Menor"),AND(K17="Baja",T17="Leve")),"Bajo",IF(OR(AND(K17="Muy baja",T17="Moderado"),AND(K17="Baja",T17="Menor"),AND(K17="Baja",T17="Moderado"),AND(K17="Media",T17="Leve"),AND(K17="Media",T17="Menor"),AND(K17="Media",T17="Moderado"),AND(K17="Alta",T17="Leve"),AND(K17="Alta",T17="Menor")),"Moderado",IF(OR(AND(K17="Muy Baja",T17="Mayor"),AND(K17="Baja",T17="Mayor"),AND(K17="Media",T17="Mayor"),AND(K17="Alta",T17="Moderado"),AND(K17="Alta",T17="Mayor"),AND(K17="Muy Alta",T17="Leve"),AND(K17="Muy Alta",T17="Menor"),AND(K17="Muy Alta",T17="Moderado"),AND(K17="Muy Alta",T17="Mayor")),"Alto",IF(OR(AND(K17="Muy Baja",T17="Catastrofico"),AND(K17="Baja",T17="Catastrofico"),AND(K17="Media",T17="Catastrofico"),AND(K17="Alta",T17="Catastrofico"),AND(K17="Muy Alta",T17="Catastrofico")),"Extremo",))))</f>
        <v>Alto</v>
      </c>
      <c r="W17" s="18">
        <v>1</v>
      </c>
      <c r="X17" s="19" t="s">
        <v>388</v>
      </c>
      <c r="Y17" s="19" t="s">
        <v>389</v>
      </c>
      <c r="Z17" s="19" t="s">
        <v>390</v>
      </c>
      <c r="AA17" s="20" t="str">
        <f>+CONCATENATE(X17," ",Y17," ",Z17)</f>
        <v xml:space="preserve">
Profesional Especializado Código 222 Grado 41 Solicitar mediante oficio institucional a la Secretaría de Hacienda la adquisición del servicio de mensajería para la oficina de Cobro Coactivo.  
de acuerdo con la necesidad que presente la misma, en caso de no recibir respuesta se deberá realizar un segundo requerimiento.</v>
      </c>
      <c r="AB17" s="21" t="s">
        <v>371</v>
      </c>
      <c r="AC17" s="41">
        <f>IF(AB17="","",IF(AB17="Preventivo",0.25,IF(AB17="Detectivo",0.15,IF(AB17="Correctivo",0.1,))))</f>
        <v>0.25</v>
      </c>
      <c r="AD17" s="22" t="s">
        <v>372</v>
      </c>
      <c r="AE17" s="21" t="s">
        <v>391</v>
      </c>
      <c r="AF17" s="41">
        <f>IF(AE17="","",IF(AE17="Manual",0.15,IF(AE17="Automático",0.25,)))</f>
        <v>0.25</v>
      </c>
      <c r="AG17" s="23" t="s">
        <v>374</v>
      </c>
      <c r="AH17" s="23" t="s">
        <v>375</v>
      </c>
      <c r="AI17" s="23" t="s">
        <v>376</v>
      </c>
      <c r="AJ17" s="22">
        <f>+AC17+AF17</f>
        <v>0.5</v>
      </c>
      <c r="AK17" s="22">
        <f>+L17*AJ17</f>
        <v>0.4</v>
      </c>
      <c r="AL17" s="22">
        <f>+L17-AK17</f>
        <v>0.4</v>
      </c>
      <c r="AM17" s="22">
        <v>0.6</v>
      </c>
      <c r="AN17" s="211">
        <f>+AL21</f>
        <v>0.4</v>
      </c>
      <c r="AO17" s="207" t="str">
        <f>IF(AN17&lt;=0,"",IF(AN17&lt;=20%,"Muy Baja",IF(AN17&lt;=40%,"Baja",IF(AN17&lt;=60%,"Media",IF(AN17&lt;=80%,"Alta","Muy Alta")))))</f>
        <v>Baja</v>
      </c>
      <c r="AP17" s="211">
        <f>+AM21</f>
        <v>0.39999999999999997</v>
      </c>
      <c r="AQ17" s="207" t="str">
        <f>IF(AP17&lt;=0,"",IF(AP17&lt;=20%,"Leve",IF(AP17&lt;=40%,"Menor",IF(AP17&lt;=60%,"Moderado",IF(AP17&lt;=80%,"Mayor","Catastrofico")))))</f>
        <v>Menor</v>
      </c>
      <c r="AR17" s="208" t="str">
        <f>IF(OR(AND(AO17="Muy Baja",AQ17="Leve"),AND(AO17="Muy Baja",AQ17="Menor"),AND(AO17="Baja",AQ17="Leve")),"Bajo",IF(OR(AND(AO17="Muy baja",AQ17="Moderado"),AND(AO17="Baja",AQ17="Menor"),AND(AO17="Baja",AQ17="Moderado"),AND(AO17="Media",AQ17="Leve"),AND(AO17="Media",AQ17="Menor"),AND(AO17="Media",AQ17="Moderado"),AND(AO17="Alta",AQ17="Leve"),AND(AO17="Alta",AQ17="Menor")),"Moderado",IF(OR(AND(AO17="Muy Baja",AQ17="Mayor"),AND(AO17="Baja",AQ17="Mayor"),AND(AO17="Media",AQ17="Mayor"),AND(AO17="Alta",AQ17="Moderado"),AND(AO17="Alta",AQ17="Mayor"),AND(AO17="Muy Alta",AQ17="Leve"),AND(AO17="Muy Alta",AQ17="Menor"),AND(AO17="Muy Alta",AQ17="Moderado"),AND(AO17="Muy Alta",AQ17="Mayor")),"Alto",IF(OR(AND(AO17="Muy Baja",AQ17="Catastrofico"),AND(AO17="Baja",AQ17="Catastrofico"),AND(AO17="Media",AQ17="Catastrofico"),AND(AO17="Alta",AQ17="Catastrofico"),AND(AO17="Muy Alta",AQ17="Catastrofico")),"Extremo",""))))</f>
        <v>Moderado</v>
      </c>
      <c r="AS17" s="187" t="s">
        <v>377</v>
      </c>
      <c r="AT17" s="196"/>
      <c r="AU17" s="196"/>
      <c r="AV17" s="196"/>
      <c r="AW17" s="196"/>
      <c r="AX17" s="196"/>
      <c r="AY17" s="196"/>
      <c r="AZ17" s="196"/>
      <c r="BA17" s="196"/>
      <c r="BB17" s="196"/>
      <c r="BC17" s="196"/>
      <c r="BI17" s="13" t="s">
        <v>392</v>
      </c>
    </row>
    <row r="18" spans="1:61" s="24" customFormat="1" ht="77.25" customHeight="1" x14ac:dyDescent="0.25">
      <c r="A18" s="216"/>
      <c r="B18" s="216"/>
      <c r="C18" s="216"/>
      <c r="D18" s="216"/>
      <c r="E18" s="217"/>
      <c r="F18" s="216"/>
      <c r="G18" s="218"/>
      <c r="H18" s="218"/>
      <c r="I18" s="219"/>
      <c r="J18" s="220"/>
      <c r="K18" s="207"/>
      <c r="L18" s="210"/>
      <c r="M18" s="212"/>
      <c r="N18" s="210"/>
      <c r="O18" s="207"/>
      <c r="P18" s="182"/>
      <c r="Q18" s="37" t="s">
        <v>335</v>
      </c>
      <c r="R18" s="207"/>
      <c r="S18" s="210"/>
      <c r="T18" s="207"/>
      <c r="U18" s="213"/>
      <c r="V18" s="208"/>
      <c r="W18" s="18">
        <v>2</v>
      </c>
      <c r="X18" s="19" t="s">
        <v>393</v>
      </c>
      <c r="Y18" s="19" t="s">
        <v>394</v>
      </c>
      <c r="Z18" s="19" t="s">
        <v>395</v>
      </c>
      <c r="AA18" s="20" t="str">
        <f>+CONCATENATE(X18," ",Y18," ",Z18)</f>
        <v xml:space="preserve">Profesional Universitario Código 219 Grado 35 Implementar un correo electrónico institucional que se utilice solo para las notificaciones del Proceso de Cobro a los Contribuyentes, 
 de acuerdo a lo establecido en Decreto 806 de 2020 "Virtualidad de la rama judicial". </v>
      </c>
      <c r="AB18" s="21" t="s">
        <v>396</v>
      </c>
      <c r="AC18" s="41">
        <f>IF(AB18="","",IF(AB18="Preventivo",0.25,IF(AB18="Detectivo",0.15,IF(AB18="Correctivo",0.1,))))</f>
        <v>0.1</v>
      </c>
      <c r="AD18" s="22" t="s">
        <v>397</v>
      </c>
      <c r="AE18" s="21" t="s">
        <v>373</v>
      </c>
      <c r="AF18" s="41">
        <f>IF(AE18="","",IF(AE18="Manual",0.15,IF(AE18="Automático",0.25,)))</f>
        <v>0.15</v>
      </c>
      <c r="AG18" s="23" t="s">
        <v>374</v>
      </c>
      <c r="AH18" s="23" t="s">
        <v>398</v>
      </c>
      <c r="AI18" s="23" t="s">
        <v>376</v>
      </c>
      <c r="AJ18" s="22">
        <f>+AC18+AF18</f>
        <v>0.25</v>
      </c>
      <c r="AK18" s="22">
        <f>80%*AJ18</f>
        <v>0.2</v>
      </c>
      <c r="AL18" s="22"/>
      <c r="AM18" s="22">
        <v>0.39999999999999997</v>
      </c>
      <c r="AN18" s="211"/>
      <c r="AO18" s="207"/>
      <c r="AP18" s="211"/>
      <c r="AQ18" s="207"/>
      <c r="AR18" s="208"/>
      <c r="AS18" s="188"/>
      <c r="AT18" s="197"/>
      <c r="AU18" s="197"/>
      <c r="AV18" s="197"/>
      <c r="AW18" s="197"/>
      <c r="AX18" s="197"/>
      <c r="AY18" s="197"/>
      <c r="AZ18" s="197"/>
      <c r="BA18" s="197"/>
      <c r="BB18" s="197"/>
      <c r="BC18" s="197"/>
      <c r="BI18" s="13" t="s">
        <v>399</v>
      </c>
    </row>
    <row r="19" spans="1:61" s="24" customFormat="1" ht="33.75" customHeight="1" x14ac:dyDescent="0.25">
      <c r="A19" s="216"/>
      <c r="B19" s="216"/>
      <c r="C19" s="216"/>
      <c r="D19" s="216"/>
      <c r="E19" s="217"/>
      <c r="F19" s="216"/>
      <c r="G19" s="218"/>
      <c r="H19" s="218"/>
      <c r="I19" s="219"/>
      <c r="J19" s="220"/>
      <c r="K19" s="207"/>
      <c r="L19" s="210"/>
      <c r="M19" s="212"/>
      <c r="N19" s="210"/>
      <c r="O19" s="207"/>
      <c r="P19" s="182"/>
      <c r="Q19" s="37" t="s">
        <v>383</v>
      </c>
      <c r="R19" s="207"/>
      <c r="S19" s="210"/>
      <c r="T19" s="207"/>
      <c r="U19" s="213"/>
      <c r="V19" s="208"/>
      <c r="W19" s="18">
        <v>3</v>
      </c>
      <c r="X19" s="19"/>
      <c r="Y19" s="19"/>
      <c r="Z19" s="19"/>
      <c r="AA19" s="20"/>
      <c r="AB19" s="113" t="s">
        <v>380</v>
      </c>
      <c r="AC19" s="41">
        <f t="shared" ref="AC19" si="11">IF(AB19="","",IF(AB19="Preventivo",0.25,IF(AB19="Detectivo",0.15,IF(AB19="Correctivo",0.1,))))</f>
        <v>0</v>
      </c>
      <c r="AD19" s="22" t="s">
        <v>381</v>
      </c>
      <c r="AE19" s="113" t="s">
        <v>380</v>
      </c>
      <c r="AF19" s="41">
        <f t="shared" ref="AF19" si="12">IF(AE19="","",IF(AE19="Manual",0.15,IF(AE19="Automatico",0.25,)))</f>
        <v>0</v>
      </c>
      <c r="AG19" s="114" t="s">
        <v>380</v>
      </c>
      <c r="AH19" s="114" t="s">
        <v>380</v>
      </c>
      <c r="AI19" s="114" t="s">
        <v>380</v>
      </c>
      <c r="AJ19" s="22">
        <f t="shared" ref="AJ19:AJ21" si="13">+AC19+AF19</f>
        <v>0</v>
      </c>
      <c r="AK19" s="22">
        <f t="shared" ref="AK19:AK21" si="14">+AL18*AJ19</f>
        <v>0</v>
      </c>
      <c r="AL19" s="22">
        <f t="shared" ref="AL19:AL20" si="15">+AL18-AK19</f>
        <v>0</v>
      </c>
      <c r="AM19" s="22">
        <v>0.39999999999999997</v>
      </c>
      <c r="AN19" s="211"/>
      <c r="AO19" s="207"/>
      <c r="AP19" s="211"/>
      <c r="AQ19" s="207"/>
      <c r="AR19" s="208"/>
      <c r="AS19" s="188"/>
      <c r="AT19" s="197"/>
      <c r="AU19" s="197"/>
      <c r="AV19" s="197"/>
      <c r="AW19" s="197"/>
      <c r="AX19" s="197"/>
      <c r="AY19" s="197"/>
      <c r="AZ19" s="197"/>
      <c r="BA19" s="197"/>
      <c r="BB19" s="197"/>
      <c r="BC19" s="197"/>
      <c r="BI19" s="13" t="s">
        <v>400</v>
      </c>
    </row>
    <row r="20" spans="1:61" s="24" customFormat="1" ht="33.75" customHeight="1" x14ac:dyDescent="0.25">
      <c r="A20" s="216"/>
      <c r="B20" s="216"/>
      <c r="C20" s="216"/>
      <c r="D20" s="216"/>
      <c r="E20" s="217"/>
      <c r="F20" s="216"/>
      <c r="G20" s="218"/>
      <c r="H20" s="218"/>
      <c r="I20" s="219"/>
      <c r="J20" s="220"/>
      <c r="K20" s="207"/>
      <c r="L20" s="210"/>
      <c r="M20" s="212"/>
      <c r="N20" s="210"/>
      <c r="O20" s="207"/>
      <c r="P20" s="182"/>
      <c r="Q20" s="37" t="s">
        <v>367</v>
      </c>
      <c r="R20" s="207"/>
      <c r="S20" s="210"/>
      <c r="T20" s="207"/>
      <c r="U20" s="213"/>
      <c r="V20" s="208"/>
      <c r="W20" s="18">
        <v>4</v>
      </c>
      <c r="X20" s="19"/>
      <c r="Y20" s="19"/>
      <c r="Z20" s="19"/>
      <c r="AA20" s="20" t="str">
        <f t="shared" ref="AA20" si="16">+CONCATENATE(X20," ",Y20," ",Z20)</f>
        <v xml:space="preserve">  </v>
      </c>
      <c r="AB20" s="113" t="s">
        <v>380</v>
      </c>
      <c r="AC20" s="41">
        <f t="shared" ref="AC20:AC21" si="17">IF(AB20="","",IF(AB20="Preventivo",0.25,IF(AB20="Detectivo",0.15,IF(AB20="Correctivo",0.1,))))</f>
        <v>0</v>
      </c>
      <c r="AD20" s="22" t="s">
        <v>381</v>
      </c>
      <c r="AE20" s="113" t="s">
        <v>380</v>
      </c>
      <c r="AF20" s="41">
        <f t="shared" ref="AF20:AF21" si="18">IF(AE20="","",IF(AE20="Manual",0.15,IF(AE20="Automatico",0.25,)))</f>
        <v>0</v>
      </c>
      <c r="AG20" s="114" t="s">
        <v>380</v>
      </c>
      <c r="AH20" s="114" t="s">
        <v>380</v>
      </c>
      <c r="AI20" s="114" t="s">
        <v>380</v>
      </c>
      <c r="AJ20" s="22">
        <f t="shared" si="13"/>
        <v>0</v>
      </c>
      <c r="AK20" s="22">
        <f t="shared" si="14"/>
        <v>0</v>
      </c>
      <c r="AL20" s="22">
        <f t="shared" si="15"/>
        <v>0</v>
      </c>
      <c r="AM20" s="22">
        <v>0.39999999999999997</v>
      </c>
      <c r="AN20" s="211"/>
      <c r="AO20" s="207"/>
      <c r="AP20" s="211"/>
      <c r="AQ20" s="207"/>
      <c r="AR20" s="208"/>
      <c r="AS20" s="188"/>
      <c r="AT20" s="197"/>
      <c r="AU20" s="197"/>
      <c r="AV20" s="197"/>
      <c r="AW20" s="197"/>
      <c r="AX20" s="197"/>
      <c r="AY20" s="197"/>
      <c r="AZ20" s="197"/>
      <c r="BA20" s="197"/>
      <c r="BB20" s="197"/>
      <c r="BC20" s="197"/>
      <c r="BI20" s="13" t="s">
        <v>401</v>
      </c>
    </row>
    <row r="21" spans="1:61" s="24" customFormat="1" ht="33.75" customHeight="1" x14ac:dyDescent="0.25">
      <c r="A21" s="216"/>
      <c r="B21" s="216"/>
      <c r="C21" s="216"/>
      <c r="D21" s="216"/>
      <c r="E21" s="217"/>
      <c r="F21" s="216"/>
      <c r="G21" s="218"/>
      <c r="H21" s="218"/>
      <c r="I21" s="219"/>
      <c r="J21" s="220"/>
      <c r="K21" s="207"/>
      <c r="L21" s="210"/>
      <c r="M21" s="212"/>
      <c r="N21" s="210"/>
      <c r="O21" s="207"/>
      <c r="P21" s="183"/>
      <c r="Q21" s="37" t="s">
        <v>382</v>
      </c>
      <c r="R21" s="207"/>
      <c r="S21" s="210"/>
      <c r="T21" s="207"/>
      <c r="U21" s="213"/>
      <c r="V21" s="208"/>
      <c r="W21" s="25"/>
      <c r="X21" s="25"/>
      <c r="Y21" s="25"/>
      <c r="Z21" s="25"/>
      <c r="AA21" s="25"/>
      <c r="AB21" s="113" t="s">
        <v>380</v>
      </c>
      <c r="AC21" s="41">
        <f t="shared" si="17"/>
        <v>0</v>
      </c>
      <c r="AD21" s="22" t="s">
        <v>381</v>
      </c>
      <c r="AE21" s="113" t="s">
        <v>380</v>
      </c>
      <c r="AF21" s="41">
        <f t="shared" si="18"/>
        <v>0</v>
      </c>
      <c r="AG21" s="114" t="s">
        <v>380</v>
      </c>
      <c r="AH21" s="114" t="s">
        <v>380</v>
      </c>
      <c r="AI21" s="114" t="s">
        <v>380</v>
      </c>
      <c r="AJ21" s="22">
        <f t="shared" si="13"/>
        <v>0</v>
      </c>
      <c r="AK21" s="22">
        <f t="shared" si="14"/>
        <v>0</v>
      </c>
      <c r="AL21" s="22">
        <f>+AL17</f>
        <v>0.4</v>
      </c>
      <c r="AM21" s="22">
        <v>0.39999999999999997</v>
      </c>
      <c r="AN21" s="211"/>
      <c r="AO21" s="207"/>
      <c r="AP21" s="211"/>
      <c r="AQ21" s="207"/>
      <c r="AR21" s="208"/>
      <c r="AS21" s="189"/>
      <c r="AT21" s="198"/>
      <c r="AU21" s="198"/>
      <c r="AV21" s="198"/>
      <c r="AW21" s="198"/>
      <c r="AX21" s="198"/>
      <c r="AY21" s="198"/>
      <c r="AZ21" s="198"/>
      <c r="BA21" s="198"/>
      <c r="BB21" s="198"/>
      <c r="BC21" s="198"/>
      <c r="BI21" s="13" t="s">
        <v>402</v>
      </c>
    </row>
  </sheetData>
  <mergeCells count="142">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D12:D16"/>
    <mergeCell ref="C12:C16"/>
    <mergeCell ref="B12:B16"/>
    <mergeCell ref="A12:A16"/>
    <mergeCell ref="BB10:BB11"/>
    <mergeCell ref="BC10:BC11"/>
    <mergeCell ref="AT10:AT11"/>
    <mergeCell ref="AU10:AU11"/>
    <mergeCell ref="AV10:AV11"/>
    <mergeCell ref="AW10:AW11"/>
    <mergeCell ref="AX10:AZ10"/>
    <mergeCell ref="BA10:BA11"/>
    <mergeCell ref="AQ9:AQ11"/>
    <mergeCell ref="AR9:AR11"/>
    <mergeCell ref="AS9:AS11"/>
    <mergeCell ref="AX12:AX16"/>
    <mergeCell ref="AW12:AW16"/>
    <mergeCell ref="BC12:BC16"/>
    <mergeCell ref="BB12:BB16"/>
    <mergeCell ref="AR12:AR16"/>
    <mergeCell ref="AQ12:AQ16"/>
    <mergeCell ref="AP12:AP16"/>
    <mergeCell ref="AO12:AO16"/>
    <mergeCell ref="AN12:AN16"/>
    <mergeCell ref="O17:O21"/>
    <mergeCell ref="P17:P21"/>
    <mergeCell ref="R17:R21"/>
    <mergeCell ref="U17:U21"/>
    <mergeCell ref="V17:V21"/>
    <mergeCell ref="AV17:AV21"/>
    <mergeCell ref="AP17:AP21"/>
    <mergeCell ref="A10:A11"/>
    <mergeCell ref="B10:B11"/>
    <mergeCell ref="C10:C11"/>
    <mergeCell ref="D10:D11"/>
    <mergeCell ref="E10:E11"/>
    <mergeCell ref="Q9:Q11"/>
    <mergeCell ref="A17:A21"/>
    <mergeCell ref="B17:B21"/>
    <mergeCell ref="C17:C21"/>
    <mergeCell ref="D17:D21"/>
    <mergeCell ref="E17:E21"/>
    <mergeCell ref="F17:F21"/>
    <mergeCell ref="G17:G21"/>
    <mergeCell ref="H17:H21"/>
    <mergeCell ref="I17:I21"/>
    <mergeCell ref="J17:J21"/>
    <mergeCell ref="L9:L11"/>
    <mergeCell ref="P5:T5"/>
    <mergeCell ref="I5:O5"/>
    <mergeCell ref="I6:O6"/>
    <mergeCell ref="P6:T6"/>
    <mergeCell ref="AS17:AS21"/>
    <mergeCell ref="AT17:AT21"/>
    <mergeCell ref="AU17:AU21"/>
    <mergeCell ref="BB17:BB21"/>
    <mergeCell ref="BC17:BC21"/>
    <mergeCell ref="AQ17:AQ21"/>
    <mergeCell ref="AR17:AR21"/>
    <mergeCell ref="S17:S21"/>
    <mergeCell ref="T17:T21"/>
    <mergeCell ref="AO17:AO21"/>
    <mergeCell ref="AN17:AN21"/>
    <mergeCell ref="K17:K21"/>
    <mergeCell ref="AW17:AW21"/>
    <mergeCell ref="AX17:AX21"/>
    <mergeCell ref="AY17:AY21"/>
    <mergeCell ref="AZ17:AZ21"/>
    <mergeCell ref="BA17:BA21"/>
    <mergeCell ref="L17:L21"/>
    <mergeCell ref="M17:M21"/>
    <mergeCell ref="N17:N21"/>
    <mergeCell ref="AV12:AV16"/>
    <mergeCell ref="AU12:AU16"/>
    <mergeCell ref="AT12:AT16"/>
    <mergeCell ref="AS12:AS16"/>
    <mergeCell ref="BA12:BA16"/>
    <mergeCell ref="AZ12:AZ16"/>
    <mergeCell ref="AY12:AY16"/>
    <mergeCell ref="T12:T16"/>
    <mergeCell ref="S12:S16"/>
    <mergeCell ref="R12:R16"/>
    <mergeCell ref="V12:V16"/>
    <mergeCell ref="U12:U16"/>
    <mergeCell ref="H12:H16"/>
    <mergeCell ref="G12:G16"/>
    <mergeCell ref="F12:F16"/>
    <mergeCell ref="E12:E16"/>
    <mergeCell ref="P12:P16"/>
    <mergeCell ref="O12:O16"/>
    <mergeCell ref="N12:N16"/>
    <mergeCell ref="M12:M16"/>
    <mergeCell ref="L12:L16"/>
    <mergeCell ref="K12:K16"/>
    <mergeCell ref="J12:J16"/>
    <mergeCell ref="I12:I16"/>
  </mergeCells>
  <conditionalFormatting sqref="K12">
    <cfRule type="cellIs" dxfId="100" priority="252" operator="equal">
      <formula>"Muy Alta"</formula>
    </cfRule>
  </conditionalFormatting>
  <conditionalFormatting sqref="K12">
    <cfRule type="cellIs" dxfId="99" priority="253" operator="equal">
      <formula>"Alta"</formula>
    </cfRule>
  </conditionalFormatting>
  <conditionalFormatting sqref="K12">
    <cfRule type="cellIs" dxfId="98" priority="254" operator="equal">
      <formula>"Media"</formula>
    </cfRule>
  </conditionalFormatting>
  <conditionalFormatting sqref="K12">
    <cfRule type="cellIs" dxfId="97" priority="255" operator="equal">
      <formula>"Baja"</formula>
    </cfRule>
  </conditionalFormatting>
  <conditionalFormatting sqref="K12">
    <cfRule type="cellIs" dxfId="96" priority="256" operator="equal">
      <formula>"Muy Baja"</formula>
    </cfRule>
  </conditionalFormatting>
  <conditionalFormatting sqref="O12 O17">
    <cfRule type="cellIs" dxfId="95" priority="247" operator="equal">
      <formula>"catastrofico"</formula>
    </cfRule>
  </conditionalFormatting>
  <conditionalFormatting sqref="O12 O17">
    <cfRule type="cellIs" dxfId="94" priority="248" operator="equal">
      <formula>"Mayor"</formula>
    </cfRule>
  </conditionalFormatting>
  <conditionalFormatting sqref="O12 O17">
    <cfRule type="cellIs" dxfId="93" priority="249" operator="equal">
      <formula>"Moderado"</formula>
    </cfRule>
  </conditionalFormatting>
  <conditionalFormatting sqref="O12 O17">
    <cfRule type="cellIs" dxfId="92" priority="250" operator="equal">
      <formula>"menor"</formula>
    </cfRule>
  </conditionalFormatting>
  <conditionalFormatting sqref="O12 O17">
    <cfRule type="cellIs" dxfId="91" priority="251" operator="equal">
      <formula>"leve"</formula>
    </cfRule>
  </conditionalFormatting>
  <conditionalFormatting sqref="R12">
    <cfRule type="cellIs" dxfId="90" priority="242" operator="equal">
      <formula>"catastrofico"</formula>
    </cfRule>
  </conditionalFormatting>
  <conditionalFormatting sqref="R12">
    <cfRule type="cellIs" dxfId="89" priority="243" operator="equal">
      <formula>"Mayor"</formula>
    </cfRule>
  </conditionalFormatting>
  <conditionalFormatting sqref="R12">
    <cfRule type="cellIs" dxfId="88" priority="244" operator="equal">
      <formula>"Moderado"</formula>
    </cfRule>
  </conditionalFormatting>
  <conditionalFormatting sqref="R12">
    <cfRule type="cellIs" dxfId="87" priority="245" operator="equal">
      <formula>"menor"</formula>
    </cfRule>
  </conditionalFormatting>
  <conditionalFormatting sqref="R12">
    <cfRule type="cellIs" dxfId="86" priority="246" operator="equal">
      <formula>"leve"</formula>
    </cfRule>
  </conditionalFormatting>
  <conditionalFormatting sqref="U12">
    <cfRule type="cellIs" dxfId="85" priority="257" operator="equal">
      <formula>#REF!</formula>
    </cfRule>
    <cfRule type="cellIs" dxfId="84" priority="258" operator="equal">
      <formula>#REF!</formula>
    </cfRule>
    <cfRule type="cellIs" dxfId="83" priority="259" operator="equal">
      <formula>#REF!</formula>
    </cfRule>
    <cfRule type="cellIs" dxfId="82" priority="260" operator="equal">
      <formula>#REF!</formula>
    </cfRule>
    <cfRule type="cellIs" dxfId="81" priority="261" operator="equal">
      <formula>#REF!</formula>
    </cfRule>
  </conditionalFormatting>
  <conditionalFormatting sqref="T12">
    <cfRule type="cellIs" dxfId="80" priority="237" operator="equal">
      <formula>"catastrofico"</formula>
    </cfRule>
  </conditionalFormatting>
  <conditionalFormatting sqref="T12">
    <cfRule type="cellIs" dxfId="79" priority="238" operator="equal">
      <formula>"Mayor"</formula>
    </cfRule>
  </conditionalFormatting>
  <conditionalFormatting sqref="T12">
    <cfRule type="cellIs" dxfId="78" priority="239" operator="equal">
      <formula>"Moderado"</formula>
    </cfRule>
  </conditionalFormatting>
  <conditionalFormatting sqref="T12">
    <cfRule type="cellIs" dxfId="77" priority="240" operator="equal">
      <formula>"menor"</formula>
    </cfRule>
  </conditionalFormatting>
  <conditionalFormatting sqref="T12">
    <cfRule type="cellIs" dxfId="76" priority="241" operator="equal">
      <formula>"leve"</formula>
    </cfRule>
  </conditionalFormatting>
  <conditionalFormatting sqref="AO12">
    <cfRule type="cellIs" dxfId="75" priority="232" operator="equal">
      <formula>"Muy Alta"</formula>
    </cfRule>
  </conditionalFormatting>
  <conditionalFormatting sqref="AO12">
    <cfRule type="cellIs" dxfId="74" priority="233" operator="equal">
      <formula>"Alta"</formula>
    </cfRule>
  </conditionalFormatting>
  <conditionalFormatting sqref="AO12">
    <cfRule type="cellIs" dxfId="73" priority="234" operator="equal">
      <formula>"Media"</formula>
    </cfRule>
  </conditionalFormatting>
  <conditionalFormatting sqref="AO12">
    <cfRule type="cellIs" dxfId="72" priority="235" operator="equal">
      <formula>"Baja"</formula>
    </cfRule>
  </conditionalFormatting>
  <conditionalFormatting sqref="AO12">
    <cfRule type="cellIs" dxfId="71" priority="236" operator="equal">
      <formula>"Muy Baja"</formula>
    </cfRule>
  </conditionalFormatting>
  <conditionalFormatting sqref="AQ12">
    <cfRule type="cellIs" dxfId="70" priority="227" operator="equal">
      <formula>"Catastrofico"</formula>
    </cfRule>
  </conditionalFormatting>
  <conditionalFormatting sqref="AQ12">
    <cfRule type="cellIs" dxfId="69" priority="228" operator="equal">
      <formula>"Mayor"</formula>
    </cfRule>
  </conditionalFormatting>
  <conditionalFormatting sqref="AQ12">
    <cfRule type="cellIs" dxfId="68" priority="229" operator="equal">
      <formula>"Moderado"</formula>
    </cfRule>
  </conditionalFormatting>
  <conditionalFormatting sqref="AQ12">
    <cfRule type="cellIs" dxfId="67" priority="230" operator="equal">
      <formula>"Menor"</formula>
    </cfRule>
  </conditionalFormatting>
  <conditionalFormatting sqref="AQ12">
    <cfRule type="cellIs" dxfId="66" priority="231" operator="equal">
      <formula>"Leve"</formula>
    </cfRule>
  </conditionalFormatting>
  <conditionalFormatting sqref="K17">
    <cfRule type="cellIs" dxfId="65" priority="217" operator="equal">
      <formula>"Muy Alta"</formula>
    </cfRule>
  </conditionalFormatting>
  <conditionalFormatting sqref="K17">
    <cfRule type="cellIs" dxfId="64" priority="218" operator="equal">
      <formula>"Alta"</formula>
    </cfRule>
  </conditionalFormatting>
  <conditionalFormatting sqref="K17">
    <cfRule type="cellIs" dxfId="63" priority="219" operator="equal">
      <formula>"Media"</formula>
    </cfRule>
  </conditionalFormatting>
  <conditionalFormatting sqref="K17">
    <cfRule type="cellIs" dxfId="62" priority="220" operator="equal">
      <formula>"Baja"</formula>
    </cfRule>
  </conditionalFormatting>
  <conditionalFormatting sqref="K17">
    <cfRule type="cellIs" dxfId="61" priority="221" operator="equal">
      <formula>"Muy Baja"</formula>
    </cfRule>
  </conditionalFormatting>
  <conditionalFormatting sqref="R17">
    <cfRule type="cellIs" dxfId="60" priority="212" operator="equal">
      <formula>"catastrofico"</formula>
    </cfRule>
  </conditionalFormatting>
  <conditionalFormatting sqref="R17">
    <cfRule type="cellIs" dxfId="59" priority="213" operator="equal">
      <formula>"Mayor"</formula>
    </cfRule>
  </conditionalFormatting>
  <conditionalFormatting sqref="R17">
    <cfRule type="cellIs" dxfId="58" priority="214" operator="equal">
      <formula>"Moderado"</formula>
    </cfRule>
  </conditionalFormatting>
  <conditionalFormatting sqref="R17">
    <cfRule type="cellIs" dxfId="57" priority="215" operator="equal">
      <formula>"menor"</formula>
    </cfRule>
  </conditionalFormatting>
  <conditionalFormatting sqref="R17">
    <cfRule type="cellIs" dxfId="56" priority="216" operator="equal">
      <formula>"leve"</formula>
    </cfRule>
  </conditionalFormatting>
  <conditionalFormatting sqref="U17">
    <cfRule type="cellIs" dxfId="55" priority="222" operator="equal">
      <formula>#REF!</formula>
    </cfRule>
    <cfRule type="cellIs" dxfId="54" priority="223" operator="equal">
      <formula>#REF!</formula>
    </cfRule>
    <cfRule type="cellIs" dxfId="53" priority="224" operator="equal">
      <formula>#REF!</formula>
    </cfRule>
    <cfRule type="cellIs" dxfId="52" priority="225" operator="equal">
      <formula>#REF!</formula>
    </cfRule>
    <cfRule type="cellIs" dxfId="51" priority="226" operator="equal">
      <formula>#REF!</formula>
    </cfRule>
  </conditionalFormatting>
  <conditionalFormatting sqref="T17">
    <cfRule type="cellIs" dxfId="50" priority="207" operator="equal">
      <formula>"catastrofico"</formula>
    </cfRule>
  </conditionalFormatting>
  <conditionalFormatting sqref="T17">
    <cfRule type="cellIs" dxfId="49" priority="208" operator="equal">
      <formula>"Mayor"</formula>
    </cfRule>
  </conditionalFormatting>
  <conditionalFormatting sqref="T17">
    <cfRule type="cellIs" dxfId="48" priority="209" operator="equal">
      <formula>"Moderado"</formula>
    </cfRule>
  </conditionalFormatting>
  <conditionalFormatting sqref="T17">
    <cfRule type="cellIs" dxfId="47" priority="210" operator="equal">
      <formula>"menor"</formula>
    </cfRule>
  </conditionalFormatting>
  <conditionalFormatting sqref="T17">
    <cfRule type="cellIs" dxfId="46" priority="211" operator="equal">
      <formula>"leve"</formula>
    </cfRule>
  </conditionalFormatting>
  <conditionalFormatting sqref="AO17">
    <cfRule type="cellIs" dxfId="45" priority="202" operator="equal">
      <formula>"Muy Alta"</formula>
    </cfRule>
  </conditionalFormatting>
  <conditionalFormatting sqref="AO17">
    <cfRule type="cellIs" dxfId="44" priority="203" operator="equal">
      <formula>"Alta"</formula>
    </cfRule>
  </conditionalFormatting>
  <conditionalFormatting sqref="AO17">
    <cfRule type="cellIs" dxfId="43" priority="204" operator="equal">
      <formula>"Media"</formula>
    </cfRule>
  </conditionalFormatting>
  <conditionalFormatting sqref="AO17">
    <cfRule type="cellIs" dxfId="42" priority="205" operator="equal">
      <formula>"Baja"</formula>
    </cfRule>
  </conditionalFormatting>
  <conditionalFormatting sqref="AO17">
    <cfRule type="cellIs" dxfId="41" priority="206" operator="equal">
      <formula>"Muy Baja"</formula>
    </cfRule>
  </conditionalFormatting>
  <conditionalFormatting sqref="AQ17">
    <cfRule type="cellIs" dxfId="40" priority="197" operator="equal">
      <formula>"Catastrofico"</formula>
    </cfRule>
  </conditionalFormatting>
  <conditionalFormatting sqref="AQ17">
    <cfRule type="cellIs" dxfId="39" priority="198" operator="equal">
      <formula>"Mayor"</formula>
    </cfRule>
  </conditionalFormatting>
  <conditionalFormatting sqref="AQ17">
    <cfRule type="cellIs" dxfId="38" priority="199" operator="equal">
      <formula>"Moderado"</formula>
    </cfRule>
  </conditionalFormatting>
  <conditionalFormatting sqref="AQ17">
    <cfRule type="cellIs" dxfId="37" priority="200" operator="equal">
      <formula>"Menor"</formula>
    </cfRule>
  </conditionalFormatting>
  <conditionalFormatting sqref="AQ17">
    <cfRule type="cellIs" dxfId="36" priority="201" operator="equal">
      <formula>"Leve"</formula>
    </cfRule>
  </conditionalFormatting>
  <conditionalFormatting sqref="M12">
    <cfRule type="cellIs" dxfId="35" priority="262" operator="equal">
      <formula>$U$12</formula>
    </cfRule>
    <cfRule type="cellIs" dxfId="34" priority="263" operator="equal">
      <formula>$U$13</formula>
    </cfRule>
    <cfRule type="cellIs" dxfId="33" priority="264" operator="equal">
      <formula>$U$14</formula>
    </cfRule>
    <cfRule type="cellIs" dxfId="32" priority="265" operator="equal">
      <formula>$U$15</formula>
    </cfRule>
    <cfRule type="cellIs" dxfId="31" priority="266" operator="equal">
      <formula>$U$16</formula>
    </cfRule>
  </conditionalFormatting>
  <conditionalFormatting sqref="AS12">
    <cfRule type="cellIs" dxfId="30" priority="109" operator="equal">
      <formula>"Reducir mitigar"</formula>
    </cfRule>
  </conditionalFormatting>
  <conditionalFormatting sqref="AS12">
    <cfRule type="cellIs" dxfId="29" priority="105" operator="equal">
      <formula>"Evitar"</formula>
    </cfRule>
    <cfRule type="cellIs" dxfId="28" priority="106" operator="equal">
      <formula>"Aceptar"</formula>
    </cfRule>
    <cfRule type="cellIs" dxfId="27" priority="107" operator="equal">
      <formula>"reducir transferir"</formula>
    </cfRule>
    <cfRule type="cellIs" dxfId="26" priority="108" operator="equal">
      <formula>"reducir mitigar"</formula>
    </cfRule>
  </conditionalFormatting>
  <conditionalFormatting sqref="AS17">
    <cfRule type="cellIs" dxfId="25" priority="104" operator="equal">
      <formula>"Reducir mitigar"</formula>
    </cfRule>
  </conditionalFormatting>
  <conditionalFormatting sqref="AS17">
    <cfRule type="cellIs" dxfId="24" priority="100" operator="equal">
      <formula>"Evitar"</formula>
    </cfRule>
    <cfRule type="cellIs" dxfId="23" priority="101" operator="equal">
      <formula>"Aceptar"</formula>
    </cfRule>
    <cfRule type="cellIs" dxfId="22" priority="102" operator="equal">
      <formula>"reducir transferir"</formula>
    </cfRule>
    <cfRule type="cellIs" dxfId="21" priority="103" operator="equal">
      <formula>"reducir mitigar"</formula>
    </cfRule>
  </conditionalFormatting>
  <conditionalFormatting sqref="AR12">
    <cfRule type="cellIs" dxfId="20" priority="70" operator="equal">
      <formula>"Extremo"</formula>
    </cfRule>
  </conditionalFormatting>
  <conditionalFormatting sqref="AR12">
    <cfRule type="cellIs" dxfId="19" priority="71" operator="equal">
      <formula>"Alto"</formula>
    </cfRule>
  </conditionalFormatting>
  <conditionalFormatting sqref="AR12">
    <cfRule type="cellIs" dxfId="18" priority="72" operator="equal">
      <formula>"Moderado"</formula>
    </cfRule>
  </conditionalFormatting>
  <conditionalFormatting sqref="AR12">
    <cfRule type="cellIs" dxfId="17" priority="73" operator="equal">
      <formula>"Bajo"</formula>
    </cfRule>
  </conditionalFormatting>
  <conditionalFormatting sqref="M17">
    <cfRule type="cellIs" dxfId="16" priority="65" operator="equal">
      <formula>$U$12</formula>
    </cfRule>
    <cfRule type="cellIs" dxfId="15" priority="66" operator="equal">
      <formula>$U$13</formula>
    </cfRule>
    <cfRule type="cellIs" dxfId="14" priority="67" operator="equal">
      <formula>$U$14</formula>
    </cfRule>
    <cfRule type="cellIs" dxfId="13" priority="68" operator="equal">
      <formula>$U$15</formula>
    </cfRule>
    <cfRule type="cellIs" dxfId="12" priority="69" operator="equal">
      <formula>$U$16</formula>
    </cfRule>
  </conditionalFormatting>
  <conditionalFormatting sqref="V17">
    <cfRule type="cellIs" dxfId="11" priority="28" operator="equal">
      <formula>"Alto"</formula>
    </cfRule>
  </conditionalFormatting>
  <conditionalFormatting sqref="V17">
    <cfRule type="cellIs" dxfId="10" priority="29" operator="equal">
      <formula>"Moderado"</formula>
    </cfRule>
  </conditionalFormatting>
  <conditionalFormatting sqref="V17">
    <cfRule type="cellIs" dxfId="9" priority="30" operator="equal">
      <formula>"Bajo"</formula>
    </cfRule>
  </conditionalFormatting>
  <conditionalFormatting sqref="V12">
    <cfRule type="cellIs" dxfId="8" priority="31" operator="equal">
      <formula>"Extremo"</formula>
    </cfRule>
  </conditionalFormatting>
  <conditionalFormatting sqref="V12">
    <cfRule type="cellIs" dxfId="7" priority="32" operator="equal">
      <formula>"Alto"</formula>
    </cfRule>
  </conditionalFormatting>
  <conditionalFormatting sqref="V12">
    <cfRule type="cellIs" dxfId="6" priority="33" operator="equal">
      <formula>"Moderado"</formula>
    </cfRule>
  </conditionalFormatting>
  <conditionalFormatting sqref="V12">
    <cfRule type="cellIs" dxfId="5" priority="34" operator="equal">
      <formula>"Bajo"</formula>
    </cfRule>
  </conditionalFormatting>
  <conditionalFormatting sqref="V17">
    <cfRule type="cellIs" dxfId="4" priority="27" operator="equal">
      <formula>"Extremo"</formula>
    </cfRule>
  </conditionalFormatting>
  <conditionalFormatting sqref="AR17">
    <cfRule type="cellIs" dxfId="3" priority="19" operator="equal">
      <formula>"Extremo"</formula>
    </cfRule>
  </conditionalFormatting>
  <conditionalFormatting sqref="AR17">
    <cfRule type="cellIs" dxfId="2" priority="20" operator="equal">
      <formula>"Alto"</formula>
    </cfRule>
  </conditionalFormatting>
  <conditionalFormatting sqref="AR17">
    <cfRule type="cellIs" dxfId="1" priority="21" operator="equal">
      <formula>"Moderado"</formula>
    </cfRule>
  </conditionalFormatting>
  <conditionalFormatting sqref="AR17">
    <cfRule type="cellIs" dxfId="0" priority="22" operator="equal">
      <formula>"Bajo"</formula>
    </cfRule>
  </conditionalFormatting>
  <dataValidations count="20">
    <dataValidation type="list" allowBlank="1" showInputMessage="1" showErrorMessage="1" sqref="AS12 AS17">
      <formula1>"Reducir mitigar,Reducir Transferir,Aceptar,Evitar"</formula1>
    </dataValidation>
    <dataValidation type="list" allowBlank="1" showInputMessage="1" showErrorMessage="1" sqref="G17:H17 G12:H12">
      <formula1>"Procesos,Evento externo,Talento humano,Tecnologias,Infraestructura"</formula1>
    </dataValidation>
    <dataValidation type="list" allowBlank="1" showInputMessage="1" showErrorMessage="1" sqref="B12:B21">
      <formula1>"Posibilidad de perdidad economica,Posibilidad de perdida reputacional,Posibilidad de perdida economica y reputacional,Posibilidad de perdida reputacional y economica"</formula1>
    </dataValidation>
    <dataValidation type="list" allowBlank="1" showInputMessage="1" showErrorMessage="1" sqref="F12:F21">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21">
      <formula1>"N/A,menor a 10 SMLMV,ENTRE 10 Y 50 SMLMV,entre 50 y 100 SMLMV,entre 100 y 500 SMLMV,Mayor a 500 SMLMV"</formula1>
    </dataValidation>
    <dataValidation type="list" allowBlank="1" showInputMessage="1" showErrorMessage="1" sqref="AB17:AB18 AB12">
      <formula1>"Preventivo,Detectivo,Correctivo"</formula1>
    </dataValidation>
    <dataValidation type="list" allowBlank="1" showInputMessage="1" showErrorMessage="1" sqref="AE12">
      <formula1>"Manual,Automatico"</formula1>
    </dataValidation>
    <dataValidation type="list" allowBlank="1" showInputMessage="1" showErrorMessage="1" sqref="AE17:AE18">
      <formula1>"Manual,Automático"</formula1>
    </dataValidation>
    <dataValidation type="list" allowBlank="1" showInputMessage="1" showErrorMessage="1" sqref="AG17:AG18 AG12">
      <formula1>"Documentado,Sin Documentar"</formula1>
    </dataValidation>
    <dataValidation type="list" allowBlank="1" showInputMessage="1" showErrorMessage="1" sqref="AH17:AH18 AH12">
      <formula1>"Continua,Aleatoria"</formula1>
    </dataValidation>
    <dataValidation type="list" allowBlank="1" showInputMessage="1" showErrorMessage="1" sqref="AI17:AI18 AI12">
      <formula1>"Con Registro,Sin Registro"</formula1>
    </dataValidation>
    <dataValidation type="list" allowBlank="1" showInputMessage="1" showErrorMessage="1" sqref="BI6">
      <formula1>$BI$9:$BI$13</formula1>
    </dataValidation>
    <dataValidation type="list" allowBlank="1" showInputMessage="1" showErrorMessage="1" sqref="P12 P17">
      <formula1>$Q$12:$Q$16</formula1>
    </dataValidation>
    <dataValidation type="list" allowBlank="1" showInputMessage="1" showErrorMessage="1" sqref="H5">
      <formula1>"Estrategico,Misional,Apoyo"</formula1>
    </dataValidation>
    <dataValidation type="list" allowBlank="1" showInputMessage="1" showErrorMessage="1" sqref="BC12:BC21">
      <formula1>"Sin Iniciar,En proceso,Cerrado"</formula1>
    </dataValidation>
    <dataValidation type="list" allowBlank="1" showInputMessage="1" showErrorMessage="1" sqref="AB19:AB21 AB13:AB16">
      <formula1>"Preventivo,Detectivo,Correctivo,NA"</formula1>
    </dataValidation>
    <dataValidation type="list" allowBlank="1" showInputMessage="1" showErrorMessage="1" sqref="AE19:AE21 AE13:AE16">
      <formula1>"Manual,Automatico,NA"</formula1>
    </dataValidation>
    <dataValidation type="list" allowBlank="1" showInputMessage="1" showErrorMessage="1" sqref="AG19:AG21 AG13:AG16">
      <formula1>"Documentado,Sin Documentar,NA"</formula1>
    </dataValidation>
    <dataValidation type="list" allowBlank="1" showInputMessage="1" showErrorMessage="1" sqref="AH19:AH21 AH13:AH16">
      <formula1>"Continua,Aleatoria,NA"</formula1>
    </dataValidation>
    <dataValidation type="list" allowBlank="1" showInputMessage="1" showErrorMessage="1" sqref="AI19:AI21 AI13:AI16">
      <formula1>"Con Registro,Sin Registro,NA"</formula1>
    </dataValidation>
  </dataValidations>
  <pageMargins left="0.7" right="0.7" top="0.75" bottom="0.75" header="0.3" footer="0.3"/>
  <pageSetup orientation="portrait" horizontalDpi="4294967292"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D8" sqref="D8"/>
    </sheetView>
  </sheetViews>
  <sheetFormatPr baseColWidth="10" defaultColWidth="9.140625" defaultRowHeight="15" x14ac:dyDescent="0.25"/>
  <cols>
    <col min="1" max="1" width="16.5703125" customWidth="1"/>
    <col min="2" max="2" width="18.42578125" customWidth="1"/>
    <col min="3" max="3" width="34.85546875" customWidth="1"/>
    <col min="4" max="4" width="25" customWidth="1"/>
    <col min="6" max="6" width="26.28515625" customWidth="1"/>
    <col min="7" max="7" width="33" customWidth="1"/>
    <col min="8" max="8" width="36.28515625" customWidth="1"/>
  </cols>
  <sheetData>
    <row r="1" spans="1:8" ht="15" customHeight="1" x14ac:dyDescent="0.25">
      <c r="A1" s="259" t="s">
        <v>403</v>
      </c>
      <c r="B1" s="257" t="s">
        <v>404</v>
      </c>
      <c r="C1" s="257"/>
      <c r="D1" s="257"/>
      <c r="E1" s="257"/>
      <c r="F1" s="257"/>
      <c r="G1" s="258"/>
      <c r="H1" s="101" t="s">
        <v>405</v>
      </c>
    </row>
    <row r="2" spans="1:8" ht="15.75" x14ac:dyDescent="0.25">
      <c r="A2" s="259"/>
      <c r="B2" s="257" t="s">
        <v>406</v>
      </c>
      <c r="C2" s="257"/>
      <c r="D2" s="257"/>
      <c r="E2" s="257"/>
      <c r="F2" s="257"/>
      <c r="G2" s="258"/>
      <c r="H2" s="102" t="s">
        <v>407</v>
      </c>
    </row>
    <row r="3" spans="1:8" ht="18" customHeight="1" x14ac:dyDescent="0.25">
      <c r="A3" s="259"/>
      <c r="B3" s="257" t="s">
        <v>408</v>
      </c>
      <c r="C3" s="257"/>
      <c r="D3" s="257"/>
      <c r="E3" s="257"/>
      <c r="F3" s="257"/>
      <c r="G3" s="258"/>
      <c r="H3" s="101" t="s">
        <v>409</v>
      </c>
    </row>
    <row r="4" spans="1:8" ht="15.75" customHeight="1" x14ac:dyDescent="0.25">
      <c r="A4" s="259"/>
      <c r="B4" s="257" t="s">
        <v>410</v>
      </c>
      <c r="C4" s="257"/>
      <c r="D4" s="257"/>
      <c r="E4" s="257"/>
      <c r="F4" s="257"/>
      <c r="G4" s="258"/>
      <c r="H4" s="101" t="s">
        <v>276</v>
      </c>
    </row>
    <row r="5" spans="1:8" x14ac:dyDescent="0.25">
      <c r="A5" s="271" t="s">
        <v>411</v>
      </c>
      <c r="B5" s="272"/>
      <c r="C5" s="87" t="s">
        <v>412</v>
      </c>
      <c r="D5" s="265" t="s">
        <v>413</v>
      </c>
      <c r="E5" s="265"/>
      <c r="F5" s="265"/>
      <c r="G5" s="265"/>
      <c r="H5" s="273"/>
    </row>
    <row r="6" spans="1:8" x14ac:dyDescent="0.25">
      <c r="A6" s="264" t="s">
        <v>414</v>
      </c>
      <c r="B6" s="265"/>
      <c r="C6" s="265"/>
      <c r="D6" s="265"/>
      <c r="E6" s="265"/>
      <c r="F6" s="266"/>
      <c r="G6" s="265" t="s">
        <v>415</v>
      </c>
      <c r="H6" s="266"/>
    </row>
    <row r="7" spans="1:8" ht="15" customHeight="1" x14ac:dyDescent="0.25">
      <c r="A7" s="103" t="s">
        <v>416</v>
      </c>
      <c r="B7" s="104" t="s">
        <v>2</v>
      </c>
      <c r="C7" s="104" t="s">
        <v>417</v>
      </c>
      <c r="D7" s="105" t="s">
        <v>418</v>
      </c>
      <c r="E7" s="267" t="s">
        <v>419</v>
      </c>
      <c r="F7" s="268"/>
      <c r="G7" s="100" t="s">
        <v>420</v>
      </c>
      <c r="H7" s="106" t="s">
        <v>421</v>
      </c>
    </row>
    <row r="8" spans="1:8" ht="108.75" customHeight="1" x14ac:dyDescent="0.25">
      <c r="A8" s="88" t="s">
        <v>422</v>
      </c>
      <c r="B8" s="89" t="s">
        <v>423</v>
      </c>
      <c r="C8" s="68" t="s">
        <v>424</v>
      </c>
      <c r="D8" s="69" t="s">
        <v>425</v>
      </c>
      <c r="E8" s="269" t="s">
        <v>426</v>
      </c>
      <c r="F8" s="270"/>
      <c r="G8" s="70" t="s">
        <v>427</v>
      </c>
      <c r="H8" s="70" t="s">
        <v>428</v>
      </c>
    </row>
    <row r="9" spans="1:8" ht="75" customHeight="1" x14ac:dyDescent="0.25">
      <c r="A9" s="88" t="s">
        <v>422</v>
      </c>
      <c r="B9" s="89" t="s">
        <v>429</v>
      </c>
      <c r="C9" s="68" t="s">
        <v>430</v>
      </c>
      <c r="D9" s="69" t="s">
        <v>425</v>
      </c>
      <c r="E9" s="269" t="s">
        <v>431</v>
      </c>
      <c r="F9" s="270"/>
      <c r="G9" s="70" t="s">
        <v>432</v>
      </c>
      <c r="H9" s="70" t="s">
        <v>428</v>
      </c>
    </row>
    <row r="10" spans="1:8" ht="28.5" customHeight="1" x14ac:dyDescent="0.25">
      <c r="A10" s="88" t="s">
        <v>422</v>
      </c>
      <c r="B10" s="89" t="s">
        <v>433</v>
      </c>
      <c r="C10" s="68" t="s">
        <v>430</v>
      </c>
      <c r="D10" s="69" t="s">
        <v>425</v>
      </c>
      <c r="E10" s="269" t="s">
        <v>434</v>
      </c>
      <c r="F10" s="270"/>
      <c r="G10" s="70" t="s">
        <v>435</v>
      </c>
      <c r="H10" s="70" t="s">
        <v>428</v>
      </c>
    </row>
    <row r="11" spans="1:8" ht="67.5" customHeight="1" x14ac:dyDescent="0.25">
      <c r="A11" s="88" t="s">
        <v>422</v>
      </c>
      <c r="B11" s="90" t="s">
        <v>436</v>
      </c>
      <c r="C11" s="68" t="s">
        <v>424</v>
      </c>
      <c r="D11" s="69" t="s">
        <v>437</v>
      </c>
      <c r="E11" s="260" t="s">
        <v>438</v>
      </c>
      <c r="F11" s="261"/>
      <c r="G11" s="70" t="s">
        <v>439</v>
      </c>
      <c r="H11" s="70" t="s">
        <v>428</v>
      </c>
    </row>
    <row r="12" spans="1:8" ht="44.25" customHeight="1" x14ac:dyDescent="0.25">
      <c r="A12" s="88" t="s">
        <v>422</v>
      </c>
      <c r="B12" s="90" t="s">
        <v>440</v>
      </c>
      <c r="C12" s="68" t="s">
        <v>430</v>
      </c>
      <c r="D12" s="69" t="s">
        <v>437</v>
      </c>
      <c r="E12" s="260" t="s">
        <v>441</v>
      </c>
      <c r="F12" s="261"/>
      <c r="G12" s="70" t="s">
        <v>442</v>
      </c>
      <c r="H12" s="70" t="s">
        <v>403</v>
      </c>
    </row>
    <row r="13" spans="1:8" x14ac:dyDescent="0.25">
      <c r="A13" s="88" t="s">
        <v>403</v>
      </c>
      <c r="B13" s="90" t="s">
        <v>403</v>
      </c>
      <c r="C13" s="68" t="s">
        <v>403</v>
      </c>
      <c r="D13" s="69" t="s">
        <v>403</v>
      </c>
      <c r="E13" s="260" t="s">
        <v>403</v>
      </c>
      <c r="F13" s="261"/>
      <c r="G13" s="70" t="s">
        <v>403</v>
      </c>
      <c r="H13" s="70" t="s">
        <v>403</v>
      </c>
    </row>
    <row r="14" spans="1:8" x14ac:dyDescent="0.25">
      <c r="A14" s="88" t="s">
        <v>403</v>
      </c>
      <c r="B14" s="90" t="s">
        <v>403</v>
      </c>
      <c r="C14" s="68" t="s">
        <v>403</v>
      </c>
      <c r="D14" s="69" t="s">
        <v>403</v>
      </c>
      <c r="E14" s="260" t="s">
        <v>403</v>
      </c>
      <c r="F14" s="261"/>
      <c r="G14" s="70" t="s">
        <v>403</v>
      </c>
      <c r="H14" s="70" t="s">
        <v>403</v>
      </c>
    </row>
    <row r="15" spans="1:8" x14ac:dyDescent="0.25">
      <c r="A15" s="88" t="s">
        <v>403</v>
      </c>
      <c r="B15" s="90" t="s">
        <v>403</v>
      </c>
      <c r="C15" s="71" t="s">
        <v>403</v>
      </c>
      <c r="D15" s="72" t="s">
        <v>403</v>
      </c>
      <c r="E15" s="260" t="s">
        <v>403</v>
      </c>
      <c r="F15" s="261"/>
      <c r="G15" s="70" t="s">
        <v>403</v>
      </c>
      <c r="H15" s="69" t="s">
        <v>403</v>
      </c>
    </row>
    <row r="16" spans="1:8" x14ac:dyDescent="0.25">
      <c r="A16" s="91" t="s">
        <v>403</v>
      </c>
      <c r="B16" s="92" t="s">
        <v>403</v>
      </c>
      <c r="C16" s="71" t="s">
        <v>403</v>
      </c>
      <c r="D16" s="69" t="s">
        <v>403</v>
      </c>
      <c r="E16" s="262" t="s">
        <v>403</v>
      </c>
      <c r="F16" s="263"/>
      <c r="G16" s="69" t="s">
        <v>403</v>
      </c>
      <c r="H16" s="69" t="s">
        <v>403</v>
      </c>
    </row>
    <row r="17" spans="1:8" x14ac:dyDescent="0.25">
      <c r="A17" s="91" t="s">
        <v>403</v>
      </c>
      <c r="B17" s="92" t="s">
        <v>403</v>
      </c>
      <c r="C17" s="74" t="s">
        <v>403</v>
      </c>
      <c r="D17" s="75" t="s">
        <v>403</v>
      </c>
      <c r="E17" s="255" t="s">
        <v>403</v>
      </c>
      <c r="F17" s="256"/>
      <c r="G17" s="75" t="s">
        <v>403</v>
      </c>
      <c r="H17" s="69" t="s">
        <v>403</v>
      </c>
    </row>
    <row r="18" spans="1:8" x14ac:dyDescent="0.25">
      <c r="A18" s="91" t="s">
        <v>403</v>
      </c>
      <c r="B18" s="92" t="s">
        <v>403</v>
      </c>
      <c r="C18" s="74" t="s">
        <v>403</v>
      </c>
      <c r="D18" s="75" t="s">
        <v>403</v>
      </c>
      <c r="E18" s="255" t="s">
        <v>403</v>
      </c>
      <c r="F18" s="256"/>
      <c r="G18" s="75" t="s">
        <v>403</v>
      </c>
      <c r="H18" s="69" t="s">
        <v>403</v>
      </c>
    </row>
    <row r="19" spans="1:8" x14ac:dyDescent="0.25">
      <c r="A19" s="91" t="s">
        <v>403</v>
      </c>
      <c r="B19" s="92" t="s">
        <v>403</v>
      </c>
      <c r="C19" s="74" t="s">
        <v>403</v>
      </c>
      <c r="D19" s="75" t="s">
        <v>403</v>
      </c>
      <c r="E19" s="255" t="s">
        <v>403</v>
      </c>
      <c r="F19" s="256"/>
      <c r="G19" s="75" t="s">
        <v>403</v>
      </c>
      <c r="H19" s="69" t="s">
        <v>403</v>
      </c>
    </row>
    <row r="20" spans="1:8" x14ac:dyDescent="0.25">
      <c r="A20" s="91" t="s">
        <v>403</v>
      </c>
      <c r="B20" s="92" t="s">
        <v>403</v>
      </c>
      <c r="C20" s="74" t="s">
        <v>403</v>
      </c>
      <c r="D20" s="75" t="s">
        <v>403</v>
      </c>
      <c r="E20" s="255" t="s">
        <v>403</v>
      </c>
      <c r="F20" s="256"/>
      <c r="G20" s="75" t="s">
        <v>403</v>
      </c>
      <c r="H20" s="69" t="s">
        <v>403</v>
      </c>
    </row>
    <row r="21" spans="1:8" x14ac:dyDescent="0.25">
      <c r="A21" s="91" t="s">
        <v>403</v>
      </c>
      <c r="B21" s="92" t="s">
        <v>403</v>
      </c>
      <c r="C21" s="74" t="s">
        <v>403</v>
      </c>
      <c r="D21" s="75" t="s">
        <v>403</v>
      </c>
      <c r="E21" s="255" t="s">
        <v>403</v>
      </c>
      <c r="F21" s="256"/>
      <c r="G21" s="74" t="s">
        <v>403</v>
      </c>
      <c r="H21" s="75" t="s">
        <v>403</v>
      </c>
    </row>
    <row r="22" spans="1:8" x14ac:dyDescent="0.25">
      <c r="A22" s="91" t="s">
        <v>403</v>
      </c>
      <c r="B22" s="92" t="s">
        <v>403</v>
      </c>
      <c r="C22" s="74" t="s">
        <v>403</v>
      </c>
      <c r="D22" s="75" t="s">
        <v>403</v>
      </c>
      <c r="E22" s="255" t="s">
        <v>403</v>
      </c>
      <c r="F22" s="256"/>
      <c r="G22" s="74" t="s">
        <v>403</v>
      </c>
      <c r="H22" s="75" t="s">
        <v>403</v>
      </c>
    </row>
    <row r="23" spans="1:8" x14ac:dyDescent="0.25">
      <c r="A23" s="91" t="s">
        <v>403</v>
      </c>
      <c r="B23" s="92" t="s">
        <v>403</v>
      </c>
      <c r="C23" s="74" t="s">
        <v>403</v>
      </c>
      <c r="D23" s="75" t="s">
        <v>403</v>
      </c>
      <c r="E23" s="255" t="s">
        <v>403</v>
      </c>
      <c r="F23" s="256"/>
      <c r="G23" s="74" t="s">
        <v>403</v>
      </c>
      <c r="H23" s="75" t="s">
        <v>403</v>
      </c>
    </row>
    <row r="24" spans="1:8" x14ac:dyDescent="0.25">
      <c r="A24" s="73" t="s">
        <v>403</v>
      </c>
      <c r="B24" s="74" t="s">
        <v>403</v>
      </c>
      <c r="C24" s="74" t="s">
        <v>403</v>
      </c>
      <c r="D24" s="75" t="s">
        <v>403</v>
      </c>
      <c r="E24" s="255" t="s">
        <v>403</v>
      </c>
      <c r="F24" s="256"/>
      <c r="G24" s="74" t="s">
        <v>403</v>
      </c>
      <c r="H24" s="75" t="s">
        <v>403</v>
      </c>
    </row>
    <row r="25" spans="1:8" x14ac:dyDescent="0.25">
      <c r="A25" s="73" t="s">
        <v>403</v>
      </c>
      <c r="B25" s="74" t="s">
        <v>403</v>
      </c>
      <c r="C25" s="74" t="s">
        <v>403</v>
      </c>
      <c r="D25" s="75" t="s">
        <v>403</v>
      </c>
      <c r="E25" s="255" t="s">
        <v>403</v>
      </c>
      <c r="F25" s="256"/>
      <c r="G25" s="74" t="s">
        <v>403</v>
      </c>
      <c r="H25" s="76" t="s">
        <v>403</v>
      </c>
    </row>
  </sheetData>
  <mergeCells count="28">
    <mergeCell ref="B2:G2"/>
    <mergeCell ref="B3:G3"/>
    <mergeCell ref="B4:G4"/>
    <mergeCell ref="A5:B5"/>
    <mergeCell ref="D5:H5"/>
    <mergeCell ref="E16:F16"/>
    <mergeCell ref="A6:F6"/>
    <mergeCell ref="G6:H6"/>
    <mergeCell ref="E7:F7"/>
    <mergeCell ref="E8:F8"/>
    <mergeCell ref="E9:F9"/>
    <mergeCell ref="E10:F10"/>
    <mergeCell ref="E23:F23"/>
    <mergeCell ref="E24:F24"/>
    <mergeCell ref="E25:F25"/>
    <mergeCell ref="B1:G1"/>
    <mergeCell ref="A1:A4"/>
    <mergeCell ref="E17:F17"/>
    <mergeCell ref="E18:F18"/>
    <mergeCell ref="E19:F19"/>
    <mergeCell ref="E20:F20"/>
    <mergeCell ref="E21:F21"/>
    <mergeCell ref="E22:F22"/>
    <mergeCell ref="E11:F11"/>
    <mergeCell ref="E12:F12"/>
    <mergeCell ref="E13:F13"/>
    <mergeCell ref="E14:F14"/>
    <mergeCell ref="E15:F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D9" sqref="D9:F9"/>
    </sheetView>
  </sheetViews>
  <sheetFormatPr baseColWidth="10" defaultColWidth="9.140625" defaultRowHeight="15" x14ac:dyDescent="0.25"/>
  <cols>
    <col min="1" max="1" width="21" customWidth="1"/>
    <col min="2" max="2" width="10" customWidth="1"/>
    <col min="3" max="3" width="20.42578125" customWidth="1"/>
    <col min="4" max="4" width="16.85546875" customWidth="1"/>
    <col min="5" max="5" width="16.140625" customWidth="1"/>
    <col min="6" max="6" width="13.28515625" customWidth="1"/>
    <col min="7" max="7" width="36.5703125" customWidth="1"/>
    <col min="8" max="8" width="45.28515625" customWidth="1"/>
  </cols>
  <sheetData>
    <row r="1" spans="1:8" ht="24.75" customHeight="1" x14ac:dyDescent="0.25">
      <c r="A1" s="259" t="s">
        <v>403</v>
      </c>
      <c r="B1" s="257" t="s">
        <v>404</v>
      </c>
      <c r="C1" s="257"/>
      <c r="D1" s="257"/>
      <c r="E1" s="257"/>
      <c r="F1" s="257"/>
      <c r="G1" s="258"/>
      <c r="H1" s="65" t="s">
        <v>405</v>
      </c>
    </row>
    <row r="2" spans="1:8" ht="33" customHeight="1" x14ac:dyDescent="0.25">
      <c r="A2" s="259"/>
      <c r="B2" s="257" t="s">
        <v>406</v>
      </c>
      <c r="C2" s="257"/>
      <c r="D2" s="257"/>
      <c r="E2" s="257"/>
      <c r="F2" s="257"/>
      <c r="G2" s="258"/>
      <c r="H2" s="66" t="s">
        <v>407</v>
      </c>
    </row>
    <row r="3" spans="1:8" ht="15" customHeight="1" x14ac:dyDescent="0.25">
      <c r="A3" s="259"/>
      <c r="B3" s="257" t="s">
        <v>408</v>
      </c>
      <c r="C3" s="257"/>
      <c r="D3" s="257"/>
      <c r="E3" s="257"/>
      <c r="F3" s="257"/>
      <c r="G3" s="258"/>
      <c r="H3" s="67" t="s">
        <v>409</v>
      </c>
    </row>
    <row r="4" spans="1:8" ht="17.25" customHeight="1" x14ac:dyDescent="0.25">
      <c r="A4" s="259"/>
      <c r="B4" s="257" t="s">
        <v>410</v>
      </c>
      <c r="C4" s="257"/>
      <c r="D4" s="257"/>
      <c r="E4" s="257"/>
      <c r="F4" s="257"/>
      <c r="G4" s="258"/>
      <c r="H4" s="67" t="s">
        <v>276</v>
      </c>
    </row>
    <row r="5" spans="1:8" x14ac:dyDescent="0.25">
      <c r="A5" s="84" t="s">
        <v>411</v>
      </c>
      <c r="B5" s="85" t="s">
        <v>403</v>
      </c>
      <c r="C5" s="86" t="s">
        <v>443</v>
      </c>
      <c r="D5" s="265" t="s">
        <v>444</v>
      </c>
      <c r="E5" s="265"/>
      <c r="F5" s="265"/>
      <c r="G5" s="265"/>
      <c r="H5" s="273"/>
    </row>
    <row r="6" spans="1:8" x14ac:dyDescent="0.25">
      <c r="A6" s="265" t="s">
        <v>445</v>
      </c>
      <c r="B6" s="265"/>
      <c r="C6" s="265"/>
      <c r="D6" s="265"/>
      <c r="E6" s="265"/>
      <c r="F6" s="273"/>
      <c r="G6" s="265" t="s">
        <v>415</v>
      </c>
      <c r="H6" s="273"/>
    </row>
    <row r="7" spans="1:8" ht="15" customHeight="1" x14ac:dyDescent="0.25">
      <c r="A7" s="95" t="s">
        <v>416</v>
      </c>
      <c r="B7" s="96" t="s">
        <v>2</v>
      </c>
      <c r="C7" s="97" t="s">
        <v>446</v>
      </c>
      <c r="D7" s="98" t="s">
        <v>419</v>
      </c>
      <c r="E7" s="98"/>
      <c r="F7" s="99"/>
      <c r="G7" s="100" t="s">
        <v>420</v>
      </c>
      <c r="H7" s="95" t="s">
        <v>421</v>
      </c>
    </row>
    <row r="8" spans="1:8" ht="99" customHeight="1" x14ac:dyDescent="0.25">
      <c r="A8" s="93" t="s">
        <v>422</v>
      </c>
      <c r="B8" s="94" t="s">
        <v>447</v>
      </c>
      <c r="C8" s="77" t="s">
        <v>448</v>
      </c>
      <c r="D8" s="260" t="s">
        <v>449</v>
      </c>
      <c r="E8" s="260"/>
      <c r="F8" s="277"/>
      <c r="G8" s="72" t="s">
        <v>450</v>
      </c>
      <c r="H8" s="78" t="s">
        <v>451</v>
      </c>
    </row>
    <row r="9" spans="1:8" ht="85.5" customHeight="1" x14ac:dyDescent="0.25">
      <c r="A9" s="88" t="s">
        <v>422</v>
      </c>
      <c r="B9" s="90" t="s">
        <v>452</v>
      </c>
      <c r="C9" s="76" t="s">
        <v>448</v>
      </c>
      <c r="D9" s="260" t="s">
        <v>453</v>
      </c>
      <c r="E9" s="260"/>
      <c r="F9" s="261"/>
      <c r="G9" s="70" t="s">
        <v>454</v>
      </c>
      <c r="H9" s="71" t="s">
        <v>451</v>
      </c>
    </row>
    <row r="10" spans="1:8" ht="49.5" customHeight="1" x14ac:dyDescent="0.25">
      <c r="A10" s="88" t="s">
        <v>422</v>
      </c>
      <c r="B10" s="90" t="s">
        <v>455</v>
      </c>
      <c r="C10" s="76" t="s">
        <v>448</v>
      </c>
      <c r="D10" s="269" t="s">
        <v>456</v>
      </c>
      <c r="E10" s="269"/>
      <c r="F10" s="269"/>
      <c r="G10" s="83" t="s">
        <v>457</v>
      </c>
      <c r="H10" s="71" t="s">
        <v>403</v>
      </c>
    </row>
    <row r="11" spans="1:8" ht="75.75" customHeight="1" x14ac:dyDescent="0.25">
      <c r="A11" s="88" t="s">
        <v>422</v>
      </c>
      <c r="B11" s="90" t="s">
        <v>458</v>
      </c>
      <c r="C11" s="76" t="s">
        <v>448</v>
      </c>
      <c r="D11" s="260" t="s">
        <v>459</v>
      </c>
      <c r="E11" s="260"/>
      <c r="F11" s="261"/>
      <c r="G11" s="72" t="s">
        <v>460</v>
      </c>
      <c r="H11" s="71" t="s">
        <v>451</v>
      </c>
    </row>
    <row r="12" spans="1:8" x14ac:dyDescent="0.25">
      <c r="A12" s="88" t="s">
        <v>422</v>
      </c>
      <c r="B12" s="90" t="s">
        <v>461</v>
      </c>
      <c r="C12" s="76" t="s">
        <v>462</v>
      </c>
      <c r="D12" s="260" t="s">
        <v>463</v>
      </c>
      <c r="E12" s="260"/>
      <c r="F12" s="261"/>
      <c r="G12" s="71" t="s">
        <v>464</v>
      </c>
      <c r="H12" s="68" t="s">
        <v>403</v>
      </c>
    </row>
    <row r="13" spans="1:8" ht="88.5" customHeight="1" x14ac:dyDescent="0.25">
      <c r="A13" s="88" t="s">
        <v>422</v>
      </c>
      <c r="B13" s="90" t="s">
        <v>465</v>
      </c>
      <c r="C13" s="76" t="s">
        <v>462</v>
      </c>
      <c r="D13" s="260" t="s">
        <v>466</v>
      </c>
      <c r="E13" s="260"/>
      <c r="F13" s="277"/>
      <c r="G13" s="72" t="s">
        <v>467</v>
      </c>
      <c r="H13" s="71" t="s">
        <v>451</v>
      </c>
    </row>
    <row r="14" spans="1:8" ht="57" customHeight="1" x14ac:dyDescent="0.25">
      <c r="A14" s="88" t="s">
        <v>422</v>
      </c>
      <c r="B14" s="90" t="s">
        <v>468</v>
      </c>
      <c r="C14" s="76" t="s">
        <v>462</v>
      </c>
      <c r="D14" s="260" t="s">
        <v>469</v>
      </c>
      <c r="E14" s="260"/>
      <c r="F14" s="277"/>
      <c r="G14" s="72" t="s">
        <v>470</v>
      </c>
      <c r="H14" s="68" t="s">
        <v>403</v>
      </c>
    </row>
    <row r="15" spans="1:8" ht="37.5" customHeight="1" x14ac:dyDescent="0.25">
      <c r="A15" s="79" t="s">
        <v>403</v>
      </c>
      <c r="B15" s="80" t="s">
        <v>403</v>
      </c>
      <c r="C15" s="69" t="s">
        <v>403</v>
      </c>
      <c r="D15" s="260" t="s">
        <v>471</v>
      </c>
      <c r="E15" s="260"/>
      <c r="F15" s="277"/>
      <c r="G15" s="72" t="s">
        <v>472</v>
      </c>
      <c r="H15" s="68" t="s">
        <v>451</v>
      </c>
    </row>
    <row r="16" spans="1:8" x14ac:dyDescent="0.25">
      <c r="A16" s="79" t="s">
        <v>403</v>
      </c>
      <c r="B16" s="80" t="s">
        <v>403</v>
      </c>
      <c r="C16" s="76" t="s">
        <v>403</v>
      </c>
      <c r="D16" s="274" t="s">
        <v>403</v>
      </c>
      <c r="E16" s="274"/>
      <c r="F16" s="275"/>
      <c r="G16" s="81" t="s">
        <v>403</v>
      </c>
      <c r="H16" s="81" t="s">
        <v>403</v>
      </c>
    </row>
    <row r="17" spans="1:8" x14ac:dyDescent="0.25">
      <c r="A17" s="79" t="s">
        <v>403</v>
      </c>
      <c r="B17" s="80" t="s">
        <v>403</v>
      </c>
      <c r="C17" s="76" t="s">
        <v>403</v>
      </c>
      <c r="D17" s="274" t="s">
        <v>403</v>
      </c>
      <c r="E17" s="274"/>
      <c r="F17" s="275"/>
      <c r="G17" s="81" t="s">
        <v>403</v>
      </c>
      <c r="H17" s="81" t="s">
        <v>403</v>
      </c>
    </row>
    <row r="18" spans="1:8" x14ac:dyDescent="0.25">
      <c r="A18" s="79" t="s">
        <v>403</v>
      </c>
      <c r="B18" s="80" t="s">
        <v>403</v>
      </c>
      <c r="C18" s="76" t="s">
        <v>403</v>
      </c>
      <c r="D18" s="274" t="s">
        <v>403</v>
      </c>
      <c r="E18" s="274"/>
      <c r="F18" s="275"/>
      <c r="G18" s="81" t="s">
        <v>403</v>
      </c>
      <c r="H18" s="81" t="s">
        <v>403</v>
      </c>
    </row>
    <row r="19" spans="1:8" x14ac:dyDescent="0.25">
      <c r="A19" s="79" t="s">
        <v>403</v>
      </c>
      <c r="B19" s="80" t="s">
        <v>403</v>
      </c>
      <c r="C19" s="82" t="s">
        <v>403</v>
      </c>
      <c r="D19" s="274" t="s">
        <v>403</v>
      </c>
      <c r="E19" s="274"/>
      <c r="F19" s="276"/>
      <c r="G19" s="81" t="s">
        <v>403</v>
      </c>
      <c r="H19" s="81" t="s">
        <v>403</v>
      </c>
    </row>
    <row r="20" spans="1:8" x14ac:dyDescent="0.25">
      <c r="A20" s="79" t="s">
        <v>403</v>
      </c>
      <c r="B20" s="80" t="s">
        <v>403</v>
      </c>
      <c r="C20" s="82" t="s">
        <v>403</v>
      </c>
      <c r="D20" s="274" t="s">
        <v>403</v>
      </c>
      <c r="E20" s="274"/>
      <c r="F20" s="276"/>
      <c r="G20" s="81" t="s">
        <v>403</v>
      </c>
      <c r="H20" s="81" t="s">
        <v>403</v>
      </c>
    </row>
  </sheetData>
  <mergeCells count="21">
    <mergeCell ref="A1:A4"/>
    <mergeCell ref="B2:G2"/>
    <mergeCell ref="B3:G3"/>
    <mergeCell ref="B4:G4"/>
    <mergeCell ref="D5:H5"/>
    <mergeCell ref="D17:F17"/>
    <mergeCell ref="D18:F18"/>
    <mergeCell ref="D19:F19"/>
    <mergeCell ref="D20:F20"/>
    <mergeCell ref="B1:G1"/>
    <mergeCell ref="D11:F11"/>
    <mergeCell ref="D12:F12"/>
    <mergeCell ref="D13:F13"/>
    <mergeCell ref="D14:F14"/>
    <mergeCell ref="D15:F15"/>
    <mergeCell ref="D16:F16"/>
    <mergeCell ref="A6:F6"/>
    <mergeCell ref="G6:H6"/>
    <mergeCell ref="D8:F8"/>
    <mergeCell ref="D9:F9"/>
    <mergeCell ref="D10:F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CONTEXTO</vt:lpstr>
      <vt:lpstr>48 GADCA</vt:lpstr>
      <vt:lpstr>IAVE-V. Externas</vt:lpstr>
      <vt:lpstr>IAVI-V. Internas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2023-09-25T16:34:08Z</dcterms:modified>
  <cp:category/>
  <cp:contentStatus/>
</cp:coreProperties>
</file>