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3005" tabRatio="975" firstSheet="2" activeTab="2"/>
  </bookViews>
  <sheets>
    <sheet name="Indice" sheetId="28" r:id="rId1"/>
    <sheet name="CONTEXTO" sheetId="30" r:id="rId2"/>
    <sheet name="48 GADCA" sheetId="29" r:id="rId3"/>
    <sheet name="IAVE-V. Externas" sheetId="31" r:id="rId4"/>
    <sheet name="IAVI-V. Internas" sheetId="32" r:id="rId5"/>
  </sheets>
  <externalReferences>
    <externalReference r:id="rId6"/>
  </externalReferences>
  <definedNames>
    <definedName name="_xlnm._FilterDatabase" localSheetId="1" hidden="1">CONTEXTO!$A$4:$I$83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[1]NUEVAS_TABLAS!#REF!</definedName>
    <definedName name="RAN_C_TIPAME">[1]NUEVAS_TABLAS!#REF!</definedName>
    <definedName name="RAN_N_IMPAME">[1]NUEVAS_TABLAS!$B$2:$B$10</definedName>
    <definedName name="Tipo">#REF!</definedName>
    <definedName name="Tipos">#REF!</definedName>
  </definedNames>
  <calcPr calcId="191028" calcMode="manual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1" i="29" l="1"/>
  <c r="AC21" i="29"/>
  <c r="AJ21" i="29" s="1"/>
  <c r="AF20" i="29"/>
  <c r="AC20" i="29"/>
  <c r="AJ20" i="29" s="1"/>
  <c r="AF16" i="29"/>
  <c r="AC16" i="29"/>
  <c r="AJ16" i="29" s="1"/>
  <c r="AF15" i="29"/>
  <c r="AC15" i="29"/>
  <c r="AJ15" i="29" s="1"/>
  <c r="AF14" i="29"/>
  <c r="AC14" i="29"/>
  <c r="AJ14" i="29" s="1"/>
  <c r="AF19" i="29" l="1"/>
  <c r="AC19" i="29"/>
  <c r="AJ19" i="29" s="1"/>
  <c r="AA19" i="29"/>
  <c r="AA18" i="29"/>
  <c r="AA17" i="29"/>
  <c r="AF13" i="29"/>
  <c r="AC13" i="29"/>
  <c r="AJ13" i="29" s="1"/>
  <c r="AA13" i="29"/>
  <c r="AA12" i="29"/>
  <c r="S17" i="29"/>
  <c r="S12" i="29"/>
  <c r="R17" i="29"/>
  <c r="R12" i="29"/>
  <c r="N12" i="29"/>
  <c r="O12" i="29" s="1"/>
  <c r="K12" i="29"/>
  <c r="E17" i="29"/>
  <c r="E12" i="29"/>
  <c r="AF18" i="29"/>
  <c r="AP12" i="29"/>
  <c r="AQ12" i="29" s="1"/>
  <c r="AA14" i="29"/>
  <c r="AA15" i="29"/>
  <c r="AF17" i="29"/>
  <c r="AC18" i="29"/>
  <c r="AJ18" i="29" s="1"/>
  <c r="N17" i="29"/>
  <c r="K17" i="29"/>
  <c r="I17" i="29"/>
  <c r="O17" i="29" l="1"/>
  <c r="U17" i="29"/>
  <c r="T17" i="29"/>
  <c r="L17" i="29"/>
  <c r="V17" i="29"/>
  <c r="AF12" i="29" l="1"/>
  <c r="AC17" i="29" l="1"/>
  <c r="AJ17" i="29" s="1"/>
  <c r="AC12" i="29"/>
  <c r="AJ12" i="29" s="1"/>
  <c r="BE12" i="29"/>
  <c r="AK17" i="29" l="1"/>
  <c r="AL17" i="29" s="1"/>
  <c r="AA20" i="29"/>
  <c r="L12" i="29"/>
  <c r="AK12" i="29" s="1"/>
  <c r="AL12" i="29" s="1"/>
  <c r="I12" i="29"/>
  <c r="AK13" i="29" l="1"/>
  <c r="AL13" i="29"/>
  <c r="AK18" i="29"/>
  <c r="AL18" i="29" s="1"/>
  <c r="U12" i="29"/>
  <c r="T12" i="29" s="1"/>
  <c r="V12" i="29" s="1"/>
  <c r="AK19" i="29" l="1"/>
  <c r="AL19" i="29" s="1"/>
  <c r="AK20" i="29" s="1"/>
  <c r="AL20" i="29" s="1"/>
  <c r="AK21" i="29" s="1"/>
  <c r="AL21" i="29" s="1"/>
  <c r="AN17" i="29" s="1"/>
  <c r="AO17" i="29" s="1"/>
  <c r="AK14" i="29"/>
  <c r="AL14" i="29"/>
  <c r="AK15" i="29" s="1"/>
  <c r="AL15" i="29" s="1"/>
  <c r="AK16" i="29" s="1"/>
  <c r="AL16" i="29" s="1"/>
  <c r="AN12" i="29" s="1"/>
  <c r="AO12" i="29" s="1"/>
  <c r="AR12" i="29" s="1"/>
  <c r="AP17" i="29"/>
  <c r="AQ17" i="29" s="1"/>
  <c r="AR17" i="29" s="1"/>
</calcChain>
</file>

<file path=xl/sharedStrings.xml><?xml version="1.0" encoding="utf-8"?>
<sst xmlns="http://schemas.openxmlformats.org/spreadsheetml/2006/main" count="838" uniqueCount="469">
  <si>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</si>
  <si>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</si>
  <si>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</si>
  <si>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</si>
  <si>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</si>
  <si>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</si>
  <si>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</si>
  <si>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</si>
  <si>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</si>
  <si>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</si>
  <si>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</si>
  <si>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</si>
  <si>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</si>
  <si>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</si>
  <si>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</si>
  <si>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</si>
  <si>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</si>
  <si>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</si>
  <si>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</si>
  <si>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</si>
  <si>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</si>
  <si>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</si>
  <si>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</si>
  <si>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</si>
  <si>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</si>
  <si>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</si>
  <si>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</si>
  <si>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</si>
  <si>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</si>
  <si>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</si>
  <si>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</si>
  <si>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</si>
  <si>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</si>
  <si>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</si>
  <si>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</si>
  <si>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</si>
  <si>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</si>
  <si>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</si>
  <si>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</si>
  <si>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</si>
  <si>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</si>
  <si>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</si>
  <si>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</si>
  <si>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</si>
  <si>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</si>
  <si>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</si>
  <si>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</si>
  <si>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</si>
  <si>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</si>
  <si>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</si>
  <si>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</si>
  <si>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</si>
  <si>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</si>
  <si>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</si>
  <si>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</si>
  <si>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</si>
  <si>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</si>
  <si>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</si>
  <si>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</si>
  <si>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</si>
  <si>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</si>
  <si>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</si>
  <si>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</si>
  <si>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</si>
  <si>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</si>
  <si>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</si>
  <si>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</si>
  <si>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</si>
  <si>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</si>
  <si>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</si>
  <si>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</si>
  <si>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</si>
  <si>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</si>
  <si>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</si>
  <si>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</si>
  <si>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</si>
  <si>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</si>
  <si>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</si>
  <si>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</si>
  <si>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</si>
  <si>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</si>
  <si>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</si>
  <si>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</si>
  <si>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</si>
  <si>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</si>
  <si>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</si>
  <si>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</si>
  <si>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</si>
  <si>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</si>
  <si>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</si>
  <si>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</si>
  <si>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</si>
  <si>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</si>
  <si>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</si>
  <si>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</si>
  <si>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</si>
  <si>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</si>
  <si>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</si>
  <si>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</si>
  <si>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</si>
  <si>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</si>
  <si>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</si>
  <si>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</si>
  <si>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</si>
  <si>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</si>
  <si>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</si>
  <si>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</si>
  <si>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</si>
  <si>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</si>
  <si>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</si>
  <si>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</si>
  <si>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</si>
  <si>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</si>
  <si>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</si>
  <si>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</si>
  <si>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</si>
  <si>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</si>
  <si>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</si>
  <si>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</si>
  <si>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</si>
  <si>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</si>
  <si>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</si>
  <si>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</si>
  <si>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</si>
  <si>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</si>
  <si>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</si>
  <si>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</si>
  <si>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</si>
  <si>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</si>
  <si>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</si>
  <si>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</si>
  <si>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</si>
  <si>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</si>
  <si>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</si>
  <si>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</si>
  <si>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</si>
  <si>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</si>
  <si>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</si>
  <si>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</si>
  <si>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</si>
  <si>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</si>
  <si>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</si>
  <si>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</si>
  <si>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</si>
  <si>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</si>
  <si>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</si>
  <si>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</si>
  <si>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</si>
  <si>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</si>
  <si>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</si>
  <si>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</si>
  <si>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</si>
  <si>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</si>
  <si>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</si>
  <si>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</si>
  <si>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</si>
  <si>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</si>
  <si>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</si>
  <si>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</si>
  <si>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</si>
  <si>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</si>
  <si>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</si>
  <si>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</si>
  <si>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</si>
  <si>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</si>
  <si>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</si>
  <si>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</si>
  <si>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</si>
  <si>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</si>
  <si>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</si>
  <si>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</si>
  <si>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</si>
  <si>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</si>
  <si>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</si>
  <si>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</si>
  <si>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</si>
  <si>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</si>
  <si>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</si>
  <si>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</si>
  <si>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ANÁLISIS DE ESTADÍSTICAS DE DESARROLLO ECONÓMICO</t>
  </si>
  <si>
    <t>01</t>
  </si>
  <si>
    <t>INCLUSIÓN PRODUCTIVA Y DESARROLLO EMPRESARIAL</t>
  </si>
  <si>
    <t>02</t>
  </si>
  <si>
    <t xml:space="preserve">DIRECCIONAMIENTO ESTRATEGICO </t>
  </si>
  <si>
    <t>GHADI</t>
  </si>
  <si>
    <t>PLANEACIÓN, CONTROL Y SEGUIMIENTO</t>
  </si>
  <si>
    <t>ADMINISTRACION DEL SISTEMA DE GESTION DE CALIDAD</t>
  </si>
  <si>
    <t>GHAAS</t>
  </si>
  <si>
    <t>GESTIÓN DOCUMENTAL</t>
  </si>
  <si>
    <t>MEDICIÓN, ANÁLISIS Y MEJORA</t>
  </si>
  <si>
    <t>PRESUPUESTO</t>
  </si>
  <si>
    <t>GHAPR</t>
  </si>
  <si>
    <t>PROGRAMACIÓN PRESPUESTAL</t>
  </si>
  <si>
    <t>EJECUCIÓN PRESUPUESTAL</t>
  </si>
  <si>
    <t xml:space="preserve">CONTROL Y SEGUIMIENTO PRESUPUESTAL		</t>
  </si>
  <si>
    <t>03</t>
  </si>
  <si>
    <t>GESTION TRIBUTARIA</t>
  </si>
  <si>
    <t>GHAGT</t>
  </si>
  <si>
    <t>IMPUESTO DE INDUSTRIA Y COMERCIO</t>
  </si>
  <si>
    <t>FISCALIZACIÓN TRIBUTARIA</t>
  </si>
  <si>
    <t>SISTEMATIZACIÓN TRIBUTARIA</t>
  </si>
  <si>
    <t>ATENCIÓN AL CONTRIBUYENTE</t>
  </si>
  <si>
    <t>04</t>
  </si>
  <si>
    <t>CULTURA TRIBUTARIA</t>
  </si>
  <si>
    <t>05</t>
  </si>
  <si>
    <t>LIQUIDACIÓN IMPUESTO PREDIAL</t>
  </si>
  <si>
    <t>06</t>
  </si>
  <si>
    <t>GESTIÓN JURÍDICO TRIBUTARIO</t>
  </si>
  <si>
    <t>07</t>
  </si>
  <si>
    <t>COBRO PERSUASIVO</t>
  </si>
  <si>
    <t>08</t>
  </si>
  <si>
    <t>DETERMINACIÓN DE IMPUESTO PREDIAL</t>
  </si>
  <si>
    <t>09</t>
  </si>
  <si>
    <t xml:space="preserve">DIRECCIÓN DE IMPUESTOS		</t>
  </si>
  <si>
    <t>10</t>
  </si>
  <si>
    <t>TESORERIA</t>
  </si>
  <si>
    <t>GHATE</t>
  </si>
  <si>
    <t>GESTIÓN PAGOS</t>
  </si>
  <si>
    <t>ADMINISTRACIÓN DE RECURSOS DISTRITALES</t>
  </si>
  <si>
    <t>DEUDA Y CRÉDITO PÚBLICO</t>
  </si>
  <si>
    <t>COBRO COACTIVO</t>
  </si>
  <si>
    <t>CONTABILIDAD</t>
  </si>
  <si>
    <t>GHACO</t>
  </si>
  <si>
    <t xml:space="preserve">GESTIÓN DE PASIVOS		</t>
  </si>
  <si>
    <t xml:space="preserve">GESTIÓN DE ACTIVOS </t>
  </si>
  <si>
    <t>INFORMES CONTABLES Y FINANCIEROS</t>
  </si>
  <si>
    <t>GESTION ADMINISTRATIVA</t>
  </si>
  <si>
    <t>GHAGA</t>
  </si>
  <si>
    <t>ADQUISICIÓN DE BIENES Y SERVICIOS</t>
  </si>
  <si>
    <t>PQRS Y ACTOS ADMINISTRATIVOS</t>
  </si>
  <si>
    <t>ENLACE CON TALENTO HUMANO</t>
  </si>
  <si>
    <t xml:space="preserve">ENLACE CON SOPORTE INFORMÁTICO		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</si>
  <si>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</si>
  <si>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</si>
  <si>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</si>
  <si>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</si>
  <si>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</si>
  <si>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</si>
  <si>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</si>
  <si>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</si>
  <si>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</si>
  <si>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</si>
  <si>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</si>
  <si>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</si>
  <si>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</si>
  <si>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</si>
  <si>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</si>
  <si>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</si>
  <si>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</si>
  <si>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</si>
  <si>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</si>
  <si>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t xml:space="preserve">TESORERIA </t>
  </si>
  <si>
    <r>
      <rPr>
        <b/>
        <sz val="11"/>
        <color rgb="FF000000"/>
        <rFont val="Calibri"/>
      </rPr>
      <t xml:space="preserve">
F1. </t>
    </r>
    <r>
      <rPr>
        <sz val="11"/>
        <color rgb="FF000000"/>
        <rFont val="Calibri"/>
      </rPr>
      <t>Personal con Experiencia, competente y altamente comprometido.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</si>
  <si>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D1</t>
    </r>
    <r>
      <rPr>
        <sz val="11"/>
        <color rgb="FF000000"/>
        <rFont val="Calibri"/>
      </rPr>
      <t>. Software desactualizado, rígido y sin interfaz con los procesos generadores de información contable.</t>
    </r>
  </si>
  <si>
    <r>
      <rPr>
        <b/>
        <sz val="11"/>
        <color rgb="FF000000"/>
        <rFont val="Calibri"/>
      </rPr>
      <t xml:space="preserve">
O1. </t>
    </r>
    <r>
      <rPr>
        <sz val="11"/>
        <color rgb="FF000000"/>
        <rFont val="Calibri"/>
      </rPr>
      <t>Nueva normatividad Contable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</si>
  <si>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 xml:space="preserve">A1. </t>
    </r>
    <r>
      <rPr>
        <sz val="11"/>
        <color rgb="FF000000"/>
        <rFont val="Calibri"/>
      </rPr>
      <t>Atraso en el envio de la informacion contable por parte de las dependencias y entidades que la generan y agregan.</t>
    </r>
  </si>
  <si>
    <r>
      <rPr>
        <b/>
        <sz val="11"/>
        <color rgb="FF000000"/>
        <rFont val="Calibri"/>
      </rPr>
      <t xml:space="preserve">
D1.D2.D4.O3.</t>
    </r>
    <r>
      <rPr>
        <sz val="11"/>
        <color rgb="FF000000"/>
        <rFont val="Calibri"/>
      </rPr>
      <t>Plantear la necesidad de adquisición de un Software Integrado que permita la combinación de funciones entre los procesos que componen la Secretaria de Hacienda Distrital en una sola interfase.</t>
    </r>
  </si>
  <si>
    <r>
      <rPr>
        <b/>
        <sz val="11"/>
        <color rgb="FF000000"/>
        <rFont val="Calibri"/>
      </rPr>
      <t xml:space="preserve">F1.F2.F3.F6.A1. </t>
    </r>
    <r>
      <rPr>
        <sz val="11"/>
        <color rgb="FF000000"/>
        <rFont val="Calibri"/>
      </rPr>
      <t xml:space="preserve">Conformar grupos de seguimiento y reinducciones al proceso de gestión contable de cada agregado y del nivel central para asegurar la presentacion de informes en los tiempos de ley, oficiando a la Oficina Asesora de Control Interno, en los casos que se amerite, para lo pertinente.
</t>
    </r>
    <r>
      <rPr>
        <b/>
        <sz val="11"/>
        <color rgb="FF000000"/>
        <rFont val="Calibri"/>
      </rPr>
      <t xml:space="preserve">F1.F2.F3.F5. A2 </t>
    </r>
    <r>
      <rPr>
        <sz val="11"/>
        <color rgb="FF000000"/>
        <rFont val="Calibri"/>
      </rPr>
      <t xml:space="preserve">Gestionar capacitaciones referentes a los cambios que traen consigo las reformas legislativas con incidencia en el Sistema de Información Contable.
</t>
    </r>
    <r>
      <rPr>
        <b/>
        <sz val="11"/>
        <color rgb="FF000000"/>
        <rFont val="Calibri"/>
      </rPr>
      <t xml:space="preserve">F1.F2.F3.A1 </t>
    </r>
    <r>
      <rPr>
        <sz val="11"/>
        <color rgb="FF000000"/>
        <rFont val="Calibri"/>
      </rPr>
      <t xml:space="preserve">Socialización de las Capacitaciones recibidas por el personal de planta. 
</t>
    </r>
    <r>
      <rPr>
        <b/>
        <sz val="11"/>
        <color rgb="FF000000"/>
        <rFont val="Calibri"/>
      </rPr>
      <t>F1.F5.A2.A3</t>
    </r>
    <r>
      <rPr>
        <sz val="11"/>
        <color rgb="FF000000"/>
        <rFont val="Calibri"/>
      </rPr>
      <t xml:space="preserve"> Implementar actividades de monitoreo y seguimiento para el registro oportuno de los hechos ecnómicos.
</t>
    </r>
  </si>
  <si>
    <r>
      <rPr>
        <b/>
        <sz val="11"/>
        <color rgb="FF000000"/>
        <rFont val="Calibri"/>
      </rPr>
      <t xml:space="preserve">1.F2.F3.F4.F5.O1. </t>
    </r>
    <r>
      <rPr>
        <sz val="11"/>
        <color rgb="FF000000"/>
        <rFont val="Calibri"/>
      </rPr>
      <t xml:space="preserve">Asegurar la aplicación de las Políticas Contables y operativas a través del manual de procesos y procedimientos contables, tanto en el nivel central como en los agregados.
</t>
    </r>
    <r>
      <rPr>
        <b/>
        <sz val="11"/>
        <color rgb="FF000000"/>
        <rFont val="Calibri"/>
      </rPr>
      <t>F1.F2.F3.F5. O2.</t>
    </r>
    <r>
      <rPr>
        <sz val="11"/>
        <color rgb="FF000000"/>
        <rFont val="Calibri"/>
      </rPr>
      <t xml:space="preserve"> Realizar Mesas de trabajo para socializar Políticas operativas del Distrito y Manuales de procedimientos del nivel central.
</t>
    </r>
    <r>
      <rPr>
        <b/>
        <sz val="11"/>
        <color rgb="FF000000"/>
        <rFont val="Calibri"/>
      </rPr>
      <t xml:space="preserve">F5.O3. </t>
    </r>
    <r>
      <rPr>
        <sz val="11"/>
        <color rgb="FF000000"/>
        <rFont val="Calibri"/>
      </rPr>
      <t xml:space="preserve">Liderar la Gestión para la adquisición de un Software Integrado que permita la interfaz entre las dependencias con incidencia contable y la Dirección Financiera de Contabilidad, así como la gestión de informes generados por otras dependencias que fortalezcan los procesos contables.
</t>
    </r>
    <r>
      <rPr>
        <b/>
        <sz val="11"/>
        <color rgb="FF000000"/>
        <rFont val="Calibri"/>
      </rPr>
      <t xml:space="preserve">F5.O4. </t>
    </r>
    <r>
      <rPr>
        <sz val="11"/>
        <color rgb="FF000000"/>
        <rFont val="Calibri"/>
      </rPr>
      <t>Adelantar las acciones necesarias para mejorar la capacidad formativa y conocimientos del Talento Humano.</t>
    </r>
  </si>
  <si>
    <r>
      <rPr>
        <b/>
        <sz val="11"/>
        <color rgb="FF000000"/>
        <rFont val="Calibri"/>
      </rPr>
      <t>D1.D2.D4. A1.</t>
    </r>
    <r>
      <rPr>
        <sz val="11"/>
        <color rgb="FF000000"/>
        <rFont val="Calibri"/>
      </rPr>
      <t xml:space="preserve"> Manifestar la necesidad de adquisición de un Software Integrado que permita la combinación de funciones entre los procesos que componen la Secretaria de Hacienda Distrital en una sola interfase.
.
</t>
    </r>
    <r>
      <rPr>
        <b/>
        <sz val="11"/>
        <color rgb="FF000000"/>
        <rFont val="Calibri"/>
      </rPr>
      <t>D3.D4. A1.</t>
    </r>
    <r>
      <rPr>
        <sz val="11"/>
        <color rgb="FF000000"/>
        <rFont val="Calibri"/>
      </rPr>
      <t xml:space="preserve">Conformar grupos de profesionales  para llevar a cabo proceso de depuración y conciliaciones de cuentas bancarias vigencias anteriores. 
</t>
    </r>
    <r>
      <rPr>
        <b/>
        <sz val="11"/>
        <color rgb="FF000000"/>
        <rFont val="Calibri"/>
      </rPr>
      <t>D3.D4.A3.</t>
    </r>
    <r>
      <rPr>
        <sz val="11"/>
        <color rgb="FF000000"/>
        <rFont val="Calibri"/>
      </rPr>
      <t xml:space="preserve"> Implementar actividades de moniteo permanente de los saldos de cuentas contables.                                               </t>
    </r>
  </si>
  <si>
    <r>
      <rPr>
        <b/>
        <sz val="11"/>
        <color rgb="FF000000"/>
        <rFont val="Calibri"/>
      </rPr>
      <t xml:space="preserve">
F2. </t>
    </r>
    <r>
      <rPr>
        <sz val="11"/>
        <color rgb="FF000000"/>
        <rFont val="Calibri"/>
      </rPr>
      <t>Manual de procesos y procedimientos definidos, estandarizados y sujetos a la nueva normativa contable.</t>
    </r>
  </si>
  <si>
    <r>
      <rPr>
        <b/>
        <sz val="11"/>
        <color rgb="FF000000"/>
        <rFont val="Calibri"/>
      </rPr>
      <t xml:space="preserve">
O2.</t>
    </r>
    <r>
      <rPr>
        <sz val="11"/>
        <color rgb="FF000000"/>
        <rFont val="Calibri"/>
      </rPr>
      <t xml:space="preserve"> Aceptación y receptividad por parte de los agregados al nuevo marco normativo Contable</t>
    </r>
  </si>
  <si>
    <r>
      <rPr>
        <b/>
        <sz val="11"/>
        <color rgb="FF000000"/>
        <rFont val="Calibri"/>
      </rPr>
      <t xml:space="preserve">
F3.</t>
    </r>
    <r>
      <rPr>
        <sz val="11"/>
        <color rgb="FF000000"/>
        <rFont val="Calibri"/>
      </rPr>
      <t xml:space="preserve"> Manual de políticas contables y operativas del Distrito Definido y estandarizado.</t>
    </r>
  </si>
  <si>
    <r>
      <rPr>
        <b/>
        <sz val="11"/>
        <color rgb="FF000000"/>
        <rFont val="Calibri"/>
      </rPr>
      <t xml:space="preserve">D2. </t>
    </r>
    <r>
      <rPr>
        <sz val="11"/>
        <color rgb="FF000000"/>
        <rFont val="Calibri"/>
      </rPr>
      <t>Equipos Tecnológicos obsoletos e insuficientes.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</si>
  <si>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A2.</t>
    </r>
    <r>
      <rPr>
        <sz val="11"/>
        <color rgb="FF000000"/>
        <rFont val="Calibri"/>
      </rPr>
      <t xml:space="preserve"> Impactos de las reformas legislativas con incidencia en el Sistema de Información Contable.</t>
    </r>
  </si>
  <si>
    <r>
      <rPr>
        <b/>
        <sz val="11"/>
        <color rgb="FF000000"/>
        <rFont val="Calibri"/>
      </rPr>
      <t xml:space="preserve">
F4. </t>
    </r>
    <r>
      <rPr>
        <sz val="11"/>
        <color rgb="FF000000"/>
        <rFont val="Calibri"/>
      </rPr>
      <t>Continuidad del Equipo de Trabajo.</t>
    </r>
  </si>
  <si>
    <r>
      <rPr>
        <b/>
        <sz val="11"/>
        <color rgb="FF000000"/>
        <rFont val="Calibri"/>
      </rPr>
      <t xml:space="preserve">
D3.</t>
    </r>
    <r>
      <rPr>
        <sz val="11"/>
        <color rgb="FF000000"/>
        <rFont val="Calibri"/>
      </rPr>
      <t xml:space="preserve"> Conciliaciones bancarias con partidas muy antiguas.</t>
    </r>
  </si>
  <si>
    <r>
      <rPr>
        <b/>
        <sz val="11"/>
        <color rgb="FF000000"/>
        <rFont val="Calibri"/>
      </rPr>
      <t xml:space="preserve">
O3.</t>
    </r>
    <r>
      <rPr>
        <sz val="11"/>
        <color rgb="FF000000"/>
        <rFont val="Calibri"/>
      </rPr>
      <t xml:space="preserve"> Emular modelos administrativos Sistematizados</t>
    </r>
  </si>
  <si>
    <r>
      <rPr>
        <b/>
        <sz val="11"/>
        <color rgb="FF000000"/>
        <rFont val="Calibri"/>
      </rPr>
      <t xml:space="preserve">F5. </t>
    </r>
    <r>
      <rPr>
        <sz val="11"/>
        <color rgb="FF000000"/>
        <rFont val="Calibri"/>
      </rPr>
      <t>Capacidad de Gestión y Liderazgo.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</si>
  <si>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A3.</t>
    </r>
    <r>
      <rPr>
        <sz val="11"/>
        <color rgb="FF000000"/>
        <rFont val="Calibri"/>
      </rPr>
      <t xml:space="preserve"> Registro inoportuno de los hechos economicos.</t>
    </r>
  </si>
  <si>
    <r>
      <rPr>
        <b/>
        <sz val="11"/>
        <color rgb="FF000000"/>
        <rFont val="Calibri"/>
      </rPr>
      <t xml:space="preserve">
F6. </t>
    </r>
    <r>
      <rPr>
        <sz val="11"/>
        <color rgb="FF000000"/>
        <rFont val="Calibri"/>
      </rPr>
      <t>Ubicación estratégica de la oficina.</t>
    </r>
  </si>
  <si>
    <r>
      <rPr>
        <b/>
        <sz val="11"/>
        <color rgb="FF000000"/>
        <rFont val="Calibri"/>
      </rPr>
      <t xml:space="preserve">
D4. </t>
    </r>
    <r>
      <rPr>
        <sz val="11"/>
        <color rgb="FF000000"/>
        <rFont val="Calibri"/>
      </rPr>
      <t>Reconocimiento de los hechos económicos posterior a su ocurrencia.</t>
    </r>
  </si>
  <si>
    <r>
      <rPr>
        <b/>
        <sz val="11"/>
        <color rgb="FF000000"/>
        <rFont val="Calibri"/>
      </rPr>
      <t xml:space="preserve">
O4.</t>
    </r>
    <r>
      <rPr>
        <sz val="11"/>
        <color rgb="FF000000"/>
        <rFont val="Calibri"/>
      </rPr>
      <t xml:space="preserve"> Hacer parte del plan anual de capacitaciones de Talento Humano sobre los diferentes cambios normativos Contables y Tributarios.</t>
    </r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</si>
  <si>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</si>
  <si>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</si>
  <si>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</si>
  <si>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</si>
  <si>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</si>
  <si>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</si>
  <si>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</si>
  <si>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</si>
  <si>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</si>
  <si>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 xml:space="preserve">ALCALDÍA DISTRITAL DE CARTAGENA DE INDIAS </t>
  </si>
  <si>
    <t>PROCESO:</t>
  </si>
  <si>
    <t>Apoyo</t>
  </si>
  <si>
    <t>Elaboración o Actualización:</t>
  </si>
  <si>
    <t>10/MAYO/2023</t>
  </si>
  <si>
    <t>OBJETIVO DEL PROCESO:</t>
  </si>
  <si>
    <t xml:space="preserve">Generar trimestralmente información financiera útil, oportuna y acorde con la realidad del Distrito de Cartagena, que permita la rendición de cuentas, la toma de decisiones y el control, a través de la aplicación del marco normativo para entidades de gobierno  </t>
  </si>
  <si>
    <t>Vigencia del: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</si>
  <si>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</si>
  <si>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</si>
  <si>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</si>
  <si>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</si>
  <si>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</si>
  <si>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</si>
  <si>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</si>
  <si>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</si>
  <si>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</si>
  <si>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</si>
  <si>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</si>
  <si>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</si>
  <si>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</si>
  <si>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</si>
  <si>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</si>
  <si>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</si>
  <si>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</si>
  <si>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</si>
  <si>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</si>
  <si>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</si>
  <si>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</si>
  <si>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</si>
  <si>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</si>
  <si>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</si>
  <si>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</si>
  <si>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</si>
  <si>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</si>
  <si>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</si>
  <si>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</si>
  <si>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</si>
  <si>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</si>
  <si>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</si>
  <si>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</si>
  <si>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</si>
  <si>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</si>
  <si>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</si>
  <si>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</si>
  <si>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</si>
  <si>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</si>
  <si>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</si>
  <si>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</si>
  <si>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</si>
  <si>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</si>
  <si>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</si>
  <si>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</si>
  <si>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</si>
  <si>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</si>
  <si>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</si>
  <si>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</si>
  <si>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</si>
  <si>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</si>
  <si>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</si>
  <si>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</si>
  <si>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</si>
  <si>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</si>
  <si>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</si>
  <si>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</si>
  <si>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</si>
  <si>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</si>
  <si>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</si>
  <si>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</si>
  <si>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</si>
  <si>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</si>
  <si>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</si>
  <si>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</si>
  <si>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</si>
  <si>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</si>
  <si>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</si>
  <si>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</si>
  <si>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</si>
  <si>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</si>
  <si>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</si>
  <si>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</si>
  <si>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</si>
  <si>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 reputacional y economica</t>
  </si>
  <si>
    <t xml:space="preserve">
Por el incumplimiento en la presentacion y reporte de la informacion contable Publica a la Contaduria General de la Nacion</t>
  </si>
  <si>
    <t xml:space="preserve">
Debido al atraso en el envio de la informacion contable por parte de las dependencias y entidades que la generan y agregan</t>
  </si>
  <si>
    <t>A Ejecucion y administracion de procesos</t>
  </si>
  <si>
    <t>Procesos</t>
  </si>
  <si>
    <t>ENTRE 10 Y 50 SMLMV</t>
  </si>
  <si>
    <t>El riesgo afecta la imagen de la entidad con algunos usuarios de relevancia frente al logro de los objetivos</t>
  </si>
  <si>
    <t xml:space="preserve">
Director Financiero de Contabilidad </t>
  </si>
  <si>
    <t xml:space="preserve">Aplicar el Manual de Politicas contables y operativas GHACO04-M001
Cap. 20 "Procedimiento para la consolidacion,elaboracion presentacion y publicacion de estados financieros </t>
  </si>
  <si>
    <t xml:space="preserve">
a través de una lista de chequeo y un formato en excel donde están los requisitos de información contable a reportar  y la revisa para sentar aceptacion o rechazo</t>
  </si>
  <si>
    <t>Preventivo</t>
  </si>
  <si>
    <t>Probabilidad</t>
  </si>
  <si>
    <t>Manual</t>
  </si>
  <si>
    <t>Documentado</t>
  </si>
  <si>
    <t>Continua</t>
  </si>
  <si>
    <t>Con Registro</t>
  </si>
  <si>
    <t>Reducir mitigar</t>
  </si>
  <si>
    <t xml:space="preserve">Conformar grupos de profesionales  para llevar a cabo proceso de depuración y conciliaciones de cuentas bancarias, regsitro de cuentas por pagar </t>
  </si>
  <si>
    <t xml:space="preserve">
Profesional Universitario cod. 219 gr. 35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</si>
  <si>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</si>
  <si>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</si>
  <si>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>Aplicar GHACO04-M002 Manual de Procesos y Procedimientos Contables NICSP - cap. 12 
Resumen Politica para la consolidacion, eleaboracion, presentacion y publicacion de los estados financieros.</t>
  </si>
  <si>
    <t>Conformar grupos de seguimiento y reinducciones al proceso de gestión contable de cada agregado y del nivel central para asegurar la presentacion de informes en los tiempos de ley, oficiando en todo caso a la Oficina Asesora de Control Interno para lo pertinente</t>
  </si>
  <si>
    <t>El riesgo afecta la imagen de la entidad a nivel nacional, con efecto publicitario sostenido a nivel país</t>
  </si>
  <si>
    <t>NA</t>
  </si>
  <si>
    <t/>
  </si>
  <si>
    <t>El riesgo afecta la imagen de la entidad con efecto publicitario sostenido a nivel de sector administrativo, nivel departamental o municipal</t>
  </si>
  <si>
    <t>R2</t>
  </si>
  <si>
    <t>Posibilidad de perdida economica y reputacional</t>
  </si>
  <si>
    <t xml:space="preserve">
Por el no reconocimiento mensual  de hechos economicos relevantes que influyan en la calidad y razonabilidad de la información financiera de la entidad  </t>
  </si>
  <si>
    <t xml:space="preserve">
Debido al software desactualizado, rigido y sin interfaz con los procesos generadores de informacion contable; equipos obsoletos e insuficientes. </t>
  </si>
  <si>
    <t>entre 100 y 500 SMLMV</t>
  </si>
  <si>
    <t xml:space="preserve">
Aplicar el Manual de Politicas contables y operativas GHACO04-M001</t>
  </si>
  <si>
    <t>Afecta la imagen de algún área de la org</t>
  </si>
  <si>
    <t xml:space="preserve">
Aplicar el GHACO04-M002 Manual de Procesos y Procedimientos Contables NICSP </t>
  </si>
  <si>
    <t>Automático</t>
  </si>
  <si>
    <t>;Afecta la imagen de la entidad int de conocimiento gral nivel interno de J.D y accionistas y o de proveedores</t>
  </si>
  <si>
    <t xml:space="preserve">
Profesional Universitario cod. 219gr. 35</t>
  </si>
  <si>
    <t>Diligenciar  la matriz control de cuentas por pagar mensual</t>
  </si>
  <si>
    <t xml:space="preserve">
Realizar seguimiento a la matriz de control de cuentas por pagar</t>
  </si>
  <si>
    <t>;Afecta la imagen de la entidad con algunos usuarios de relevancia frente al logro de los objs</t>
  </si>
  <si>
    <t>;Afecta la imagen de la entidad con efecto pub sostenido a nivel de sector admon, nivel dptal o mpal</t>
  </si>
  <si>
    <t>;Afecta la imagen de la entidad a nivel Nal con efecto pub sostenido a nivel país</t>
  </si>
  <si>
    <t>CONTEXTO DE LA  ORGANIZACIÓN</t>
  </si>
  <si>
    <t>Código: GHADI01-F010</t>
  </si>
  <si>
    <t>GHADI01: PLANEACION, CONTROL  Y SEGUIMIENTO</t>
  </si>
  <si>
    <t>Vigencia: 10/04/2019</t>
  </si>
  <si>
    <t>SECRETARIA DE HACIENDA DISTRITAL</t>
  </si>
  <si>
    <t>Versión: 3.0</t>
  </si>
  <si>
    <t xml:space="preserve">ALCALDÍA MAYOR DE CARTAGENA DE INDIAS </t>
  </si>
  <si>
    <t xml:space="preserve">Página: 1 de 5 </t>
  </si>
  <si>
    <t>Fecha de Actualización:</t>
  </si>
  <si>
    <t>PROCESO/SUBPROCESO: Contabilidad</t>
  </si>
  <si>
    <t>1.IDENTIFICACIÓN Y ANÁLISIS DE VARIABLES EXTERNAS</t>
  </si>
  <si>
    <t>SEGUIMIENTO Y REVISIÓN</t>
  </si>
  <si>
    <t>CALIFICACIÓN</t>
  </si>
  <si>
    <t>TIPO DE VARIABLE</t>
  </si>
  <si>
    <t>AMENAZA / OPORTUNIDAD</t>
  </si>
  <si>
    <t>DESCRIPCIÓN</t>
  </si>
  <si>
    <t>CAMBIOS</t>
  </si>
  <si>
    <t>POSITIVO/NEGATIVO</t>
  </si>
  <si>
    <t>A</t>
  </si>
  <si>
    <t>Legal</t>
  </si>
  <si>
    <t>AMENAZA</t>
  </si>
  <si>
    <t xml:space="preserve">Suministro tardio de la información contable por parte de los agregados </t>
  </si>
  <si>
    <t>El suministro de Informacion contable por parte de los entes desentralizados dentro de los plazos acordados se ve reflejado en la  presentacion de los estados financieros del Distrito a la CGN dentro de los terminos legales.</t>
  </si>
  <si>
    <t>POSITIVO</t>
  </si>
  <si>
    <t>Politica</t>
  </si>
  <si>
    <t>AMANEZA</t>
  </si>
  <si>
    <t>Alta rotacion de personal contratado.</t>
  </si>
  <si>
    <t xml:space="preserve">El proceso ha experimentado un cambio positivo gracias a que se ha mantenido el grupo de trabajo de la vigencia anterior </t>
  </si>
  <si>
    <t>Impactos de las reformas legislativas con incidencia en el Sistema de Informacion Contable.</t>
  </si>
  <si>
    <t xml:space="preserve">Mayor razonabilidad de los Estados Financieros del Distrito </t>
  </si>
  <si>
    <t xml:space="preserve">OPORTUNIDAD </t>
  </si>
  <si>
    <t>Nueva normatividad Contable</t>
  </si>
  <si>
    <t xml:space="preserve"> Aceptacion y receptividad por parte de los agregados al nuevo marco normativo Contable</t>
  </si>
  <si>
    <t>Tecnologico</t>
  </si>
  <si>
    <t xml:space="preserve">Emular modelos administrativos sistematizados </t>
  </si>
  <si>
    <t xml:space="preserve"> El conjunto de procesos y/o sub-procesos  integrados para el logro de un determidado fin </t>
  </si>
  <si>
    <t>NEGATIVO</t>
  </si>
  <si>
    <t>Hacer parte del plan anual de capacitaciones de Talento Humano sobre los diferentes cambios normativos Contables y Tributarios.</t>
  </si>
  <si>
    <t>Lograr el desarrollo de las capacidades, destrezas, habilidades, la identificación de valores y competencias fundamentales de los colaboradores, en beneficio de propiciar el crecimiento personal, grupal y organizacional, conllevando de esta manera a mejorar la calidad en la prestación del servicio y la eficacia.</t>
  </si>
  <si>
    <t xml:space="preserve">Página: 2 de 5 </t>
  </si>
  <si>
    <t>2.IDENTIFICACIÓN Y ANÁLISIS DE VARIABLES INTERNAS</t>
  </si>
  <si>
    <t>DEBILIDAD / FORTALEZA</t>
  </si>
  <si>
    <t>FORTALEZA</t>
  </si>
  <si>
    <t xml:space="preserve"> Personal con Experiencia, competente y altamente comprometido.</t>
  </si>
  <si>
    <t>El personal contratado para esta vigencia es altamente calificado y acorde con las necesidades del proceso, sumado al personal de planta recien integrado</t>
  </si>
  <si>
    <t>Manual de procesos y procedimientos definidos, estandarizados y sujetos a la nueva normativa contable</t>
  </si>
  <si>
    <t>Razonabilidad en los informes Financieros del Distrito</t>
  </si>
  <si>
    <t>Manual de políticas contables y operativas del Distrito Definido y estandarizado</t>
  </si>
  <si>
    <t>Continuidad del Equipo de Trabajo</t>
  </si>
  <si>
    <t xml:space="preserve">Aumento de la productividad, distribucion de tareas y carga laboral </t>
  </si>
  <si>
    <t xml:space="preserve">POSITIVO </t>
  </si>
  <si>
    <t>Capacidad de Gestión y Liderazgo</t>
  </si>
  <si>
    <t xml:space="preserve">El proceso Gestiona y Lidera Cambios Positivos </t>
  </si>
  <si>
    <t>B</t>
  </si>
  <si>
    <t>Ubicación estrategica de la oficina</t>
  </si>
  <si>
    <t>la ubicación actual de la Oficina permite la comunicación y contacto cercano entre los usuarios y la administracion Distrital</t>
  </si>
  <si>
    <t xml:space="preserve">DEBILIDAD  </t>
  </si>
  <si>
    <t>Software desactualizado,rigido y sin interfaz con los procesos generadores de informacion contable.</t>
  </si>
  <si>
    <t xml:space="preserve">Demora en la generacion de la informacion contable </t>
  </si>
  <si>
    <t xml:space="preserve">Equipos Tecnologicos obsoletos e insuficientes </t>
  </si>
  <si>
    <t>DEBILIDAD</t>
  </si>
  <si>
    <t>Reconocimiento de los hechos económicos posterior a su ocurrencia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</si>
</sst>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</font>
    <font>
      <b/>
      <sz val="11"/>
      <color theme="1"/>
      <name val="Arial"/>
      <family val="2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  <xf numFmtId="0" fontId="34" fillId="0" borderId="0"/>
  </cellStyleXfs>
  <cellXfs count="323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wrapText="1"/>
    </xf>
    <xf numFmtId="0" fontId="8" fillId="12" borderId="1" xfId="1" applyFont="1" applyFill="1" applyBorder="1"/>
    <xf numFmtId="49" fontId="6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6" fillId="12" borderId="1" xfId="0" applyFont="1" applyFill="1" applyBorder="1" applyAlignment="1">
      <alignment horizontal="left"/>
    </xf>
    <xf numFmtId="0" fontId="8" fillId="12" borderId="1" xfId="1" applyFont="1" applyFill="1" applyBorder="1" applyAlignment="1">
      <alignment horizontal="left"/>
    </xf>
    <xf numFmtId="0" fontId="8" fillId="12" borderId="13" xfId="1" applyFont="1" applyFill="1" applyBorder="1"/>
    <xf numFmtId="49" fontId="6" fillId="12" borderId="13" xfId="0" applyNumberFormat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/>
    </xf>
    <xf numFmtId="0" fontId="6" fillId="12" borderId="17" xfId="0" applyFont="1" applyFill="1" applyBorder="1" applyAlignment="1">
      <alignment horizontal="left"/>
    </xf>
    <xf numFmtId="0" fontId="6" fillId="12" borderId="18" xfId="0" applyFont="1" applyFill="1" applyBorder="1" applyAlignment="1">
      <alignment horizontal="left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9" fillId="0" borderId="2" xfId="0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wrapText="1"/>
    </xf>
    <xf numFmtId="0" fontId="34" fillId="3" borderId="0" xfId="14" applyFill="1"/>
    <xf numFmtId="0" fontId="40" fillId="14" borderId="1" xfId="0" applyFont="1" applyFill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/>
    </xf>
    <xf numFmtId="0" fontId="41" fillId="14" borderId="1" xfId="0" applyFont="1" applyFill="1" applyBorder="1" applyAlignment="1">
      <alignment horizontal="center" vertical="center" wrapText="1"/>
    </xf>
    <xf numFmtId="0" fontId="41" fillId="14" borderId="19" xfId="0" applyFont="1" applyFill="1" applyBorder="1" applyAlignment="1">
      <alignment horizontal="center" vertical="center"/>
    </xf>
    <xf numFmtId="0" fontId="41" fillId="14" borderId="19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2" fillId="15" borderId="1" xfId="0" applyFont="1" applyFill="1" applyBorder="1" applyAlignment="1">
      <alignment horizontal="left" vertical="center"/>
    </xf>
    <xf numFmtId="0" fontId="42" fillId="0" borderId="1" xfId="0" applyFont="1" applyBorder="1" applyAlignment="1">
      <alignment horizontal="center" vertical="center" wrapText="1"/>
    </xf>
    <xf numFmtId="0" fontId="34" fillId="0" borderId="0" xfId="14"/>
    <xf numFmtId="0" fontId="42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4" fillId="0" borderId="1" xfId="14" applyBorder="1"/>
    <xf numFmtId="0" fontId="34" fillId="3" borderId="1" xfId="14" applyFill="1" applyBorder="1"/>
    <xf numFmtId="0" fontId="37" fillId="3" borderId="7" xfId="14" applyFont="1" applyFill="1" applyBorder="1" applyAlignment="1">
      <alignment horizontal="center" vertical="center"/>
    </xf>
    <xf numFmtId="0" fontId="41" fillId="14" borderId="2" xfId="0" applyFont="1" applyFill="1" applyBorder="1" applyAlignment="1">
      <alignment horizontal="center" vertical="center" wrapText="1"/>
    </xf>
    <xf numFmtId="0" fontId="41" fillId="14" borderId="2" xfId="0" applyFont="1" applyFill="1" applyBorder="1" applyAlignment="1">
      <alignment horizontal="center" vertical="center"/>
    </xf>
    <xf numFmtId="0" fontId="34" fillId="3" borderId="0" xfId="14" applyFill="1" applyAlignment="1">
      <alignment horizontal="center"/>
    </xf>
    <xf numFmtId="0" fontId="39" fillId="0" borderId="1" xfId="0" applyFont="1" applyBorder="1" applyAlignment="1">
      <alignment horizontal="left" wrapText="1"/>
    </xf>
    <xf numFmtId="0" fontId="3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4" fontId="37" fillId="0" borderId="1" xfId="14" applyNumberFormat="1" applyFont="1" applyBorder="1" applyAlignment="1">
      <alignment horizontal="center" vertical="center"/>
    </xf>
    <xf numFmtId="0" fontId="42" fillId="15" borderId="1" xfId="0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vertical="center"/>
    </xf>
    <xf numFmtId="0" fontId="42" fillId="11" borderId="1" xfId="0" applyFont="1" applyFill="1" applyBorder="1" applyAlignment="1">
      <alignment horizontal="center" vertical="center"/>
    </xf>
    <xf numFmtId="0" fontId="42" fillId="11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34" fillId="3" borderId="13" xfId="14" applyFill="1" applyBorder="1"/>
    <xf numFmtId="0" fontId="34" fillId="3" borderId="7" xfId="14" applyFill="1" applyBorder="1"/>
    <xf numFmtId="0" fontId="34" fillId="3" borderId="2" xfId="14" applyFill="1" applyBorder="1"/>
    <xf numFmtId="0" fontId="43" fillId="0" borderId="1" xfId="14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45" fillId="0" borderId="1" xfId="14" applyFont="1" applyBorder="1" applyAlignment="1">
      <alignment horizontal="center" vertical="center"/>
    </xf>
    <xf numFmtId="0" fontId="36" fillId="0" borderId="1" xfId="14" applyFont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0" fillId="0" borderId="6" xfId="0" applyBorder="1"/>
    <xf numFmtId="0" fontId="39" fillId="0" borderId="16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>
      <alignment horizontal="justify" vertical="top" wrapText="1"/>
    </xf>
    <xf numFmtId="0" fontId="6" fillId="12" borderId="2" xfId="0" applyFont="1" applyFill="1" applyBorder="1" applyAlignment="1">
      <alignment horizontal="left"/>
    </xf>
    <xf numFmtId="0" fontId="6" fillId="12" borderId="6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 vertical="center" wrapText="1"/>
    </xf>
    <xf numFmtId="0" fontId="8" fillId="12" borderId="6" xfId="1" applyFont="1" applyFill="1" applyBorder="1" applyAlignment="1">
      <alignment horizontal="left" vertical="center" wrapText="1"/>
    </xf>
    <xf numFmtId="0" fontId="8" fillId="12" borderId="2" xfId="1" applyFont="1" applyFill="1" applyBorder="1" applyAlignment="1">
      <alignment horizontal="left" wrapText="1"/>
    </xf>
    <xf numFmtId="0" fontId="8" fillId="12" borderId="6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8" fillId="12" borderId="10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3" xfId="1" applyFont="1" applyFill="1" applyBorder="1" applyAlignment="1">
      <alignment horizontal="left" wrapText="1"/>
    </xf>
    <xf numFmtId="0" fontId="6" fillId="12" borderId="13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9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27" fillId="0" borderId="2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9" fontId="28" fillId="0" borderId="2" xfId="2" applyNumberFormat="1" applyFont="1" applyBorder="1" applyAlignment="1">
      <alignment horizontal="center" vertical="center" wrapText="1"/>
    </xf>
    <xf numFmtId="9" fontId="28" fillId="0" borderId="10" xfId="2" applyNumberFormat="1" applyFont="1" applyBorder="1" applyAlignment="1">
      <alignment horizontal="center" vertical="center" wrapText="1"/>
    </xf>
    <xf numFmtId="9" fontId="28" fillId="0" borderId="6" xfId="2" applyNumberFormat="1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9" fontId="27" fillId="0" borderId="2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0" fontId="23" fillId="2" borderId="2" xfId="2" applyFont="1" applyFill="1" applyBorder="1" applyAlignment="1" applyProtection="1">
      <alignment horizontal="center" vertical="center" wrapText="1"/>
      <protection locked="0"/>
    </xf>
    <xf numFmtId="0" fontId="23" fillId="2" borderId="10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23" fillId="7" borderId="2" xfId="2" applyFont="1" applyFill="1" applyBorder="1" applyAlignment="1" applyProtection="1">
      <alignment horizontal="center" vertical="center" wrapText="1"/>
      <protection locked="0"/>
    </xf>
    <xf numFmtId="0" fontId="23" fillId="7" borderId="10" xfId="2" applyFont="1" applyFill="1" applyBorder="1" applyAlignment="1" applyProtection="1">
      <alignment horizontal="center" vertical="center" wrapText="1"/>
      <protection locked="0"/>
    </xf>
    <xf numFmtId="0" fontId="23" fillId="7" borderId="6" xfId="2" applyFont="1" applyFill="1" applyBorder="1" applyAlignment="1" applyProtection="1">
      <alignment horizontal="center" vertical="center" wrapText="1"/>
      <protection locked="0"/>
    </xf>
    <xf numFmtId="9" fontId="28" fillId="7" borderId="2" xfId="0" applyNumberFormat="1" applyFont="1" applyFill="1" applyBorder="1" applyAlignment="1" applyProtection="1">
      <alignment horizontal="center" vertical="top" wrapText="1"/>
      <protection locked="0"/>
    </xf>
    <xf numFmtId="9" fontId="28" fillId="7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7" borderId="6" xfId="0" applyNumberFormat="1" applyFont="1" applyFill="1" applyBorder="1" applyAlignment="1" applyProtection="1">
      <alignment horizontal="center" vertical="top" wrapText="1"/>
      <protection locked="0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10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6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top" wrapText="1"/>
    </xf>
    <xf numFmtId="9" fontId="23" fillId="0" borderId="2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9" fontId="28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3" fillId="7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2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>
      <alignment horizontal="center" vertical="center" wrapText="1"/>
    </xf>
    <xf numFmtId="3" fontId="23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4" fillId="3" borderId="7" xfId="14" applyFill="1" applyBorder="1" applyAlignment="1">
      <alignment horizontal="center"/>
    </xf>
    <xf numFmtId="0" fontId="34" fillId="3" borderId="9" xfId="14" applyFill="1" applyBorder="1" applyAlignment="1">
      <alignment horizontal="center"/>
    </xf>
    <xf numFmtId="0" fontId="42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1" fillId="14" borderId="1" xfId="0" applyFont="1" applyFill="1" applyBorder="1" applyAlignment="1">
      <alignment horizontal="center" vertical="center"/>
    </xf>
    <xf numFmtId="0" fontId="42" fillId="11" borderId="7" xfId="0" applyFont="1" applyFill="1" applyBorder="1" applyAlignment="1">
      <alignment horizontal="center" vertical="center" wrapText="1"/>
    </xf>
    <xf numFmtId="0" fontId="42" fillId="11" borderId="9" xfId="0" applyFont="1" applyFill="1" applyBorder="1" applyAlignment="1">
      <alignment horizontal="center" vertical="center" wrapText="1"/>
    </xf>
    <xf numFmtId="0" fontId="37" fillId="3" borderId="1" xfId="14" applyFont="1" applyFill="1" applyBorder="1" applyAlignment="1">
      <alignment horizontal="center" vertical="center"/>
    </xf>
    <xf numFmtId="0" fontId="37" fillId="13" borderId="1" xfId="14" applyFont="1" applyFill="1" applyBorder="1" applyAlignment="1">
      <alignment horizontal="center" wrapText="1"/>
    </xf>
    <xf numFmtId="0" fontId="35" fillId="13" borderId="1" xfId="14" applyFont="1" applyFill="1" applyBorder="1" applyAlignment="1">
      <alignment horizontal="center"/>
    </xf>
    <xf numFmtId="0" fontId="43" fillId="3" borderId="1" xfId="14" applyFont="1" applyFill="1" applyBorder="1" applyAlignment="1">
      <alignment horizontal="center" vertical="center" wrapText="1"/>
    </xf>
    <xf numFmtId="0" fontId="43" fillId="11" borderId="1" xfId="14" applyFont="1" applyFill="1" applyBorder="1" applyAlignment="1">
      <alignment horizontal="center" vertical="center" wrapText="1"/>
    </xf>
    <xf numFmtId="0" fontId="43" fillId="3" borderId="7" xfId="14" applyFont="1" applyFill="1" applyBorder="1" applyAlignment="1">
      <alignment horizontal="center" vertical="center" wrapText="1"/>
    </xf>
    <xf numFmtId="0" fontId="43" fillId="3" borderId="8" xfId="14" applyFont="1" applyFill="1" applyBorder="1" applyAlignment="1">
      <alignment horizontal="center" vertical="center" wrapText="1"/>
    </xf>
    <xf numFmtId="0" fontId="43" fillId="3" borderId="9" xfId="14" applyFont="1" applyFill="1" applyBorder="1" applyAlignment="1">
      <alignment horizontal="center" vertical="center" wrapText="1"/>
    </xf>
    <xf numFmtId="0" fontId="37" fillId="3" borderId="7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7" fillId="3" borderId="9" xfId="14" applyFont="1" applyFill="1" applyBorder="1" applyAlignment="1">
      <alignment horizontal="left" vertical="center"/>
    </xf>
    <xf numFmtId="0" fontId="35" fillId="13" borderId="14" xfId="14" applyFont="1" applyFill="1" applyBorder="1" applyAlignment="1">
      <alignment horizontal="center"/>
    </xf>
    <xf numFmtId="0" fontId="35" fillId="13" borderId="17" xfId="14" applyFont="1" applyFill="1" applyBorder="1" applyAlignment="1">
      <alignment horizontal="center"/>
    </xf>
    <xf numFmtId="0" fontId="35" fillId="13" borderId="15" xfId="14" applyFont="1" applyFill="1" applyBorder="1" applyAlignment="1">
      <alignment horizontal="center"/>
    </xf>
    <xf numFmtId="0" fontId="35" fillId="13" borderId="3" xfId="14" applyFont="1" applyFill="1" applyBorder="1" applyAlignment="1">
      <alignment horizontal="center"/>
    </xf>
    <xf numFmtId="0" fontId="35" fillId="13" borderId="4" xfId="14" applyFont="1" applyFill="1" applyBorder="1" applyAlignment="1">
      <alignment horizontal="center"/>
    </xf>
    <xf numFmtId="0" fontId="35" fillId="13" borderId="5" xfId="14" applyFont="1" applyFill="1" applyBorder="1" applyAlignment="1">
      <alignment horizontal="center"/>
    </xf>
    <xf numFmtId="0" fontId="36" fillId="3" borderId="1" xfId="14" applyFont="1" applyFill="1" applyBorder="1" applyAlignment="1">
      <alignment horizontal="center" vertical="center" wrapText="1"/>
    </xf>
    <xf numFmtId="0" fontId="36" fillId="11" borderId="1" xfId="14" applyFont="1" applyFill="1" applyBorder="1" applyAlignment="1">
      <alignment horizontal="center" vertical="center" wrapText="1"/>
    </xf>
    <xf numFmtId="0" fontId="36" fillId="3" borderId="7" xfId="14" applyFont="1" applyFill="1" applyBorder="1" applyAlignment="1">
      <alignment horizontal="center" vertical="center" wrapText="1"/>
    </xf>
    <xf numFmtId="0" fontId="36" fillId="3" borderId="8" xfId="14" applyFont="1" applyFill="1" applyBorder="1" applyAlignment="1">
      <alignment horizontal="center" vertical="center" wrapText="1"/>
    </xf>
    <xf numFmtId="0" fontId="36" fillId="3" borderId="9" xfId="14" applyFont="1" applyFill="1" applyBorder="1" applyAlignment="1">
      <alignment horizontal="center" vertical="center" wrapText="1"/>
    </xf>
    <xf numFmtId="0" fontId="37" fillId="3" borderId="7" xfId="14" applyFont="1" applyFill="1" applyBorder="1" applyAlignment="1">
      <alignment horizontal="center" vertical="center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41" fillId="14" borderId="2" xfId="0" applyFont="1" applyFill="1" applyBorder="1" applyAlignment="1">
      <alignment horizontal="center" vertical="center" wrapText="1"/>
    </xf>
    <xf numFmtId="0" fontId="45" fillId="0" borderId="7" xfId="14" applyFont="1" applyBorder="1" applyAlignment="1">
      <alignment horizontal="center" vertical="center" wrapText="1"/>
    </xf>
    <xf numFmtId="0" fontId="45" fillId="0" borderId="8" xfId="14" applyFont="1" applyBorder="1" applyAlignment="1">
      <alignment horizontal="center" vertical="center" wrapText="1"/>
    </xf>
    <xf numFmtId="0" fontId="45" fillId="0" borderId="9" xfId="14" applyFont="1" applyBorder="1" applyAlignment="1">
      <alignment horizontal="center" vertical="center" wrapText="1"/>
    </xf>
    <xf numFmtId="0" fontId="45" fillId="11" borderId="7" xfId="14" applyFont="1" applyFill="1" applyBorder="1" applyAlignment="1">
      <alignment horizontal="center" vertical="center" wrapText="1"/>
    </xf>
    <xf numFmtId="0" fontId="45" fillId="11" borderId="8" xfId="14" applyFont="1" applyFill="1" applyBorder="1" applyAlignment="1">
      <alignment horizontal="center" vertical="center" wrapText="1"/>
    </xf>
    <xf numFmtId="0" fontId="45" fillId="11" borderId="9" xfId="14" applyFont="1" applyFill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15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2 2" xfId="14"/>
    <cellStyle name="Normal 4" xfId="3"/>
    <cellStyle name="Normal 6" xfId="11"/>
    <cellStyle name="Normal 8" xfId="10"/>
    <cellStyle name="Normal 9" xfId="8"/>
  </cellStyles>
  <dxfs count="101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504825</xdr:rowOff>
    </xdr:from>
    <xdr:to>
      <xdr:col>22</xdr:col>
      <xdr:colOff>95250</xdr:colOff>
      <xdr:row>16</xdr:row>
      <xdr:rowOff>440939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17</xdr:row>
      <xdr:rowOff>504825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95250</xdr:colOff>
      <xdr:row>19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19</xdr:row>
      <xdr:rowOff>504825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19</xdr:row>
      <xdr:rowOff>504825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19</xdr:row>
      <xdr:rowOff>15875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19</xdr:row>
      <xdr:rowOff>504825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15</xdr:row>
      <xdr:rowOff>504825</xdr:rowOff>
    </xdr:from>
    <xdr:to>
      <xdr:col>22</xdr:col>
      <xdr:colOff>95250</xdr:colOff>
      <xdr:row>16</xdr:row>
      <xdr:rowOff>5942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21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200-00004C000000}"/>
            </a:ext>
            <a:ext uri="{147F2762-F138-4A5C-976F-8EAC2B608ADB}">
              <a16:predDERef xmlns:a16="http://schemas.microsoft.com/office/drawing/2014/main" xmlns="" pre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00000000-0008-0000-0200-00004D000000}"/>
            </a:ext>
            <a:ext uri="{147F2762-F138-4A5C-976F-8EAC2B608ADB}">
              <a16:predDERef xmlns:a16="http://schemas.microsoft.com/office/drawing/2014/main" xmlns="" pre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xmlns="" id="{00000000-0008-0000-0200-00004E000000}"/>
            </a:ext>
            <a:ext uri="{147F2762-F138-4A5C-976F-8EAC2B608ADB}">
              <a16:predDERef xmlns:a16="http://schemas.microsoft.com/office/drawing/2014/main" xmlns="" pre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xmlns="" id="{00000000-0008-0000-0200-00004F000000}"/>
            </a:ext>
            <a:ext uri="{147F2762-F138-4A5C-976F-8EAC2B608ADB}">
              <a16:predDERef xmlns:a16="http://schemas.microsoft.com/office/drawing/2014/main" xmlns="" pre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xmlns="" id="{00000000-0008-0000-0200-000050000000}"/>
            </a:ext>
            <a:ext uri="{147F2762-F138-4A5C-976F-8EAC2B608ADB}">
              <a16:predDERef xmlns:a16="http://schemas.microsoft.com/office/drawing/2014/main" xmlns="" pre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00000000-0008-0000-0200-000051000000}"/>
            </a:ext>
            <a:ext uri="{147F2762-F138-4A5C-976F-8EAC2B608ADB}">
              <a16:predDERef xmlns:a16="http://schemas.microsoft.com/office/drawing/2014/main" xmlns="" pre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xmlns="" id="{00000000-0008-0000-0200-000052000000}"/>
            </a:ext>
            <a:ext uri="{147F2762-F138-4A5C-976F-8EAC2B608ADB}">
              <a16:predDERef xmlns:a16="http://schemas.microsoft.com/office/drawing/2014/main" xmlns="" pre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xmlns="" id="{00000000-0008-0000-0200-000053000000}"/>
            </a:ext>
            <a:ext uri="{147F2762-F138-4A5C-976F-8EAC2B608ADB}">
              <a16:predDERef xmlns:a16="http://schemas.microsoft.com/office/drawing/2014/main" xmlns="" pre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xmlns="" id="{00000000-0008-0000-0200-000054000000}"/>
            </a:ext>
            <a:ext uri="{147F2762-F138-4A5C-976F-8EAC2B608ADB}">
              <a16:predDERef xmlns:a16="http://schemas.microsoft.com/office/drawing/2014/main" xmlns="" pre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200-000055000000}"/>
            </a:ext>
            <a:ext uri="{147F2762-F138-4A5C-976F-8EAC2B608ADB}">
              <a16:predDERef xmlns:a16="http://schemas.microsoft.com/office/drawing/2014/main" xmlns="" pre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200-000056000000}"/>
            </a:ext>
            <a:ext uri="{147F2762-F138-4A5C-976F-8EAC2B608ADB}">
              <a16:predDERef xmlns:a16="http://schemas.microsoft.com/office/drawing/2014/main" xmlns="" pre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200-000057000000}"/>
            </a:ext>
            <a:ext uri="{147F2762-F138-4A5C-976F-8EAC2B608ADB}">
              <a16:predDERef xmlns:a16="http://schemas.microsoft.com/office/drawing/2014/main" xmlns="" pre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200-000058000000}"/>
            </a:ext>
            <a:ext uri="{147F2762-F138-4A5C-976F-8EAC2B608ADB}">
              <a16:predDERef xmlns:a16="http://schemas.microsoft.com/office/drawing/2014/main" xmlns="" pre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xmlns="" id="{00000000-0008-0000-0200-000059000000}"/>
            </a:ext>
            <a:ext uri="{147F2762-F138-4A5C-976F-8EAC2B608ADB}">
              <a16:predDERef xmlns:a16="http://schemas.microsoft.com/office/drawing/2014/main" xmlns="" pre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200-00005A000000}"/>
            </a:ext>
            <a:ext uri="{147F2762-F138-4A5C-976F-8EAC2B608ADB}">
              <a16:predDERef xmlns:a16="http://schemas.microsoft.com/office/drawing/2014/main" xmlns="" pre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00000000-0008-0000-0200-00005C000000}"/>
            </a:ext>
            <a:ext uri="{147F2762-F138-4A5C-976F-8EAC2B608ADB}">
              <a16:predDERef xmlns:a16="http://schemas.microsoft.com/office/drawing/2014/main" xmlns="" pre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xmlns="" id="{00000000-0008-0000-0200-00005D000000}"/>
            </a:ext>
            <a:ext uri="{147F2762-F138-4A5C-976F-8EAC2B608ADB}">
              <a16:predDERef xmlns:a16="http://schemas.microsoft.com/office/drawing/2014/main" xmlns="" pre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xmlns="" id="{00000000-0008-0000-0200-00005E000000}"/>
            </a:ext>
            <a:ext uri="{147F2762-F138-4A5C-976F-8EAC2B608ADB}">
              <a16:predDERef xmlns:a16="http://schemas.microsoft.com/office/drawing/2014/main" xmlns="" pre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xmlns="" id="{00000000-0008-0000-0200-00005F000000}"/>
            </a:ext>
            <a:ext uri="{147F2762-F138-4A5C-976F-8EAC2B608ADB}">
              <a16:predDERef xmlns:a16="http://schemas.microsoft.com/office/drawing/2014/main" xmlns="" pre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200-000060000000}"/>
            </a:ext>
            <a:ext uri="{147F2762-F138-4A5C-976F-8EAC2B608ADB}">
              <a16:predDERef xmlns:a16="http://schemas.microsoft.com/office/drawing/2014/main" xmlns="" pre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00000000-0008-0000-0200-000061000000}"/>
            </a:ext>
            <a:ext uri="{147F2762-F138-4A5C-976F-8EAC2B608ADB}">
              <a16:predDERef xmlns:a16="http://schemas.microsoft.com/office/drawing/2014/main" xmlns="" pre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xmlns="" id="{00000000-0008-0000-0200-000062000000}"/>
            </a:ext>
            <a:ext uri="{147F2762-F138-4A5C-976F-8EAC2B608ADB}">
              <a16:predDERef xmlns:a16="http://schemas.microsoft.com/office/drawing/2014/main" xmlns="" pre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xmlns="" id="{00000000-0008-0000-0200-000063000000}"/>
            </a:ext>
            <a:ext uri="{147F2762-F138-4A5C-976F-8EAC2B608ADB}">
              <a16:predDERef xmlns:a16="http://schemas.microsoft.com/office/drawing/2014/main" xmlns="" pre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200-000064000000}"/>
            </a:ext>
            <a:ext uri="{147F2762-F138-4A5C-976F-8EAC2B608ADB}">
              <a16:predDERef xmlns:a16="http://schemas.microsoft.com/office/drawing/2014/main" xmlns="" pre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00000000-0008-0000-0200-000065000000}"/>
            </a:ext>
            <a:ext uri="{147F2762-F138-4A5C-976F-8EAC2B608ADB}">
              <a16:predDERef xmlns:a16="http://schemas.microsoft.com/office/drawing/2014/main" xmlns="" pre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xmlns="" id="{00000000-0008-0000-0200-000066000000}"/>
            </a:ext>
            <a:ext uri="{147F2762-F138-4A5C-976F-8EAC2B608ADB}">
              <a16:predDERef xmlns:a16="http://schemas.microsoft.com/office/drawing/2014/main" xmlns="" pre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xmlns="" id="{00000000-0008-0000-0200-000067000000}"/>
            </a:ext>
            <a:ext uri="{147F2762-F138-4A5C-976F-8EAC2B608ADB}">
              <a16:predDERef xmlns:a16="http://schemas.microsoft.com/office/drawing/2014/main" xmlns="" pre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xmlns="" id="{00000000-0008-0000-0200-000068000000}"/>
            </a:ext>
            <a:ext uri="{147F2762-F138-4A5C-976F-8EAC2B608ADB}">
              <a16:predDERef xmlns:a16="http://schemas.microsoft.com/office/drawing/2014/main" xmlns="" pre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00000000-0008-0000-0200-000069000000}"/>
            </a:ext>
            <a:ext uri="{147F2762-F138-4A5C-976F-8EAC2B608ADB}">
              <a16:predDERef xmlns:a16="http://schemas.microsoft.com/office/drawing/2014/main" xmlns="" pre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00000000-0008-0000-0200-00006A000000}"/>
            </a:ext>
            <a:ext uri="{147F2762-F138-4A5C-976F-8EAC2B608ADB}">
              <a16:predDERef xmlns:a16="http://schemas.microsoft.com/office/drawing/2014/main" xmlns="" pre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xmlns="" id="{00000000-0008-0000-0200-00006B000000}"/>
            </a:ext>
            <a:ext uri="{147F2762-F138-4A5C-976F-8EAC2B608ADB}">
              <a16:predDERef xmlns:a16="http://schemas.microsoft.com/office/drawing/2014/main" xmlns="" pre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xmlns="" id="{00000000-0008-0000-0200-00006C000000}"/>
            </a:ext>
            <a:ext uri="{147F2762-F138-4A5C-976F-8EAC2B608ADB}">
              <a16:predDERef xmlns:a16="http://schemas.microsoft.com/office/drawing/2014/main" xmlns="" pre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xmlns="" id="{00000000-0008-0000-0200-00006D000000}"/>
            </a:ext>
            <a:ext uri="{147F2762-F138-4A5C-976F-8EAC2B608ADB}">
              <a16:predDERef xmlns:a16="http://schemas.microsoft.com/office/drawing/2014/main" xmlns="" pre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200-00006E000000}"/>
            </a:ext>
            <a:ext uri="{147F2762-F138-4A5C-976F-8EAC2B608ADB}">
              <a16:predDERef xmlns:a16="http://schemas.microsoft.com/office/drawing/2014/main" xmlns="" pre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200-00006F000000}"/>
            </a:ext>
            <a:ext uri="{147F2762-F138-4A5C-976F-8EAC2B608ADB}">
              <a16:predDERef xmlns:a16="http://schemas.microsoft.com/office/drawing/2014/main" xmlns="" pre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21</xdr:row>
      <xdr:rowOff>0</xdr:rowOff>
    </xdr:from>
    <xdr:to>
      <xdr:col>44</xdr:col>
      <xdr:colOff>97630</xdr:colOff>
      <xdr:row>21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200-000070000000}"/>
            </a:ext>
            <a:ext uri="{147F2762-F138-4A5C-976F-8EAC2B608ADB}">
              <a16:predDERef xmlns:a16="http://schemas.microsoft.com/office/drawing/2014/main" xmlns="" pre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200-000071000000}"/>
            </a:ext>
            <a:ext uri="{147F2762-F138-4A5C-976F-8EAC2B608ADB}">
              <a16:predDERef xmlns:a16="http://schemas.microsoft.com/office/drawing/2014/main" xmlns="" pre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200-000072000000}"/>
            </a:ext>
            <a:ext uri="{147F2762-F138-4A5C-976F-8EAC2B608ADB}">
              <a16:predDERef xmlns:a16="http://schemas.microsoft.com/office/drawing/2014/main" xmlns="" pre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200-000073000000}"/>
            </a:ext>
            <a:ext uri="{147F2762-F138-4A5C-976F-8EAC2B608ADB}">
              <a16:predDERef xmlns:a16="http://schemas.microsoft.com/office/drawing/2014/main" xmlns="" pre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95250</xdr:colOff>
      <xdr:row>21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21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21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21</xdr:row>
      <xdr:rowOff>0</xdr:rowOff>
    </xdr:from>
    <xdr:to>
      <xdr:col>44</xdr:col>
      <xdr:colOff>97630</xdr:colOff>
      <xdr:row>21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21</xdr:row>
      <xdr:rowOff>0</xdr:rowOff>
    </xdr:from>
    <xdr:to>
      <xdr:col>44</xdr:col>
      <xdr:colOff>97630</xdr:colOff>
      <xdr:row>21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xmlns="" id="{00000000-0008-0000-0200-00009D000000}"/>
            </a:ext>
            <a:ext uri="{147F2762-F138-4A5C-976F-8EAC2B608ADB}">
              <a16:predDERef xmlns:a16="http://schemas.microsoft.com/office/drawing/2014/main" xmlns="" pre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9515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21</xdr:row>
      <xdr:rowOff>0</xdr:rowOff>
    </xdr:from>
    <xdr:to>
      <xdr:col>44</xdr:col>
      <xdr:colOff>97630</xdr:colOff>
      <xdr:row>21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309166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309166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309166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309166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414156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414156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414156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200-0000AF000000}"/>
            </a:ext>
            <a:ext uri="{147F2762-F138-4A5C-976F-8EAC2B608ADB}">
              <a16:predDERef xmlns:a16="http://schemas.microsoft.com/office/drawing/2014/main" xmlns="" pre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200-0000B0000000}"/>
            </a:ext>
            <a:ext uri="{147F2762-F138-4A5C-976F-8EAC2B608ADB}">
              <a16:predDERef xmlns:a16="http://schemas.microsoft.com/office/drawing/2014/main" xmlns="" pre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200-0000B1000000}"/>
            </a:ext>
            <a:ext uri="{147F2762-F138-4A5C-976F-8EAC2B608ADB}">
              <a16:predDERef xmlns:a16="http://schemas.microsoft.com/office/drawing/2014/main" xmlns="" pre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200-0000B2000000}"/>
            </a:ext>
            <a:ext uri="{147F2762-F138-4A5C-976F-8EAC2B608ADB}">
              <a16:predDERef xmlns:a16="http://schemas.microsoft.com/office/drawing/2014/main" xmlns="" pre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200-0000B3000000}"/>
            </a:ext>
            <a:ext uri="{147F2762-F138-4A5C-976F-8EAC2B608ADB}">
              <a16:predDERef xmlns:a16="http://schemas.microsoft.com/office/drawing/2014/main" xmlns="" pre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200-0000B4000000}"/>
            </a:ext>
            <a:ext uri="{147F2762-F138-4A5C-976F-8EAC2B608ADB}">
              <a16:predDERef xmlns:a16="http://schemas.microsoft.com/office/drawing/2014/main" xmlns="" pre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200-0000B5000000}"/>
            </a:ext>
            <a:ext uri="{147F2762-F138-4A5C-976F-8EAC2B608ADB}">
              <a16:predDERef xmlns:a16="http://schemas.microsoft.com/office/drawing/2014/main" xmlns="" pre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200-0000B6000000}"/>
            </a:ext>
            <a:ext uri="{147F2762-F138-4A5C-976F-8EAC2B608ADB}">
              <a16:predDERef xmlns:a16="http://schemas.microsoft.com/office/drawing/2014/main" xmlns="" pre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200-0000B7000000}"/>
            </a:ext>
            <a:ext uri="{147F2762-F138-4A5C-976F-8EAC2B608ADB}">
              <a16:predDERef xmlns:a16="http://schemas.microsoft.com/office/drawing/2014/main" xmlns="" pre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200-0000B8000000}"/>
            </a:ext>
            <a:ext uri="{147F2762-F138-4A5C-976F-8EAC2B608ADB}">
              <a16:predDERef xmlns:a16="http://schemas.microsoft.com/office/drawing/2014/main" xmlns="" pre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414156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414156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20</xdr:row>
      <xdr:rowOff>301625</xdr:rowOff>
    </xdr:from>
    <xdr:to>
      <xdr:col>22</xdr:col>
      <xdr:colOff>97629</xdr:colOff>
      <xdr:row>20</xdr:row>
      <xdr:rowOff>414156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200-0000C2000000}"/>
            </a:ext>
            <a:ext uri="{147F2762-F138-4A5C-976F-8EAC2B608ADB}">
              <a16:predDERef xmlns:a16="http://schemas.microsoft.com/office/drawing/2014/main" xmlns="" pre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200-0000C3000000}"/>
            </a:ext>
            <a:ext uri="{147F2762-F138-4A5C-976F-8EAC2B608ADB}">
              <a16:predDERef xmlns:a16="http://schemas.microsoft.com/office/drawing/2014/main" xmlns="" pre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21</xdr:row>
      <xdr:rowOff>0</xdr:rowOff>
    </xdr:from>
    <xdr:to>
      <xdr:col>22</xdr:col>
      <xdr:colOff>97629</xdr:colOff>
      <xdr:row>21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200-0000C4000000}"/>
            </a:ext>
            <a:ext uri="{147F2762-F138-4A5C-976F-8EAC2B608ADB}">
              <a16:predDERef xmlns:a16="http://schemas.microsoft.com/office/drawing/2014/main" xmlns="" pre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17</xdr:row>
      <xdr:rowOff>404813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1399163" y="946150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17</xdr:row>
      <xdr:rowOff>730250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1384875" y="9786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442269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213632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18</xdr:row>
      <xdr:rowOff>15875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19</xdr:row>
      <xdr:rowOff>15875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20</xdr:row>
      <xdr:rowOff>15875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19</xdr:row>
      <xdr:rowOff>15875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9525</xdr:colOff>
      <xdr:row>17</xdr:row>
      <xdr:rowOff>492125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3632775" y="95488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573088</xdr:colOff>
      <xdr:row>18</xdr:row>
      <xdr:rowOff>111125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4196338" y="10152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18</xdr:row>
      <xdr:rowOff>15875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19</xdr:row>
      <xdr:rowOff>15875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20</xdr:row>
      <xdr:rowOff>15875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xmlns="" id="{00000000-0008-0000-0200-000035010000}"/>
            </a:ext>
            <a:ext uri="{147F2762-F138-4A5C-976F-8EAC2B608ADB}">
              <a16:predDERef xmlns:a16="http://schemas.microsoft.com/office/drawing/2014/main" xmlns="" pre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xmlns="" id="{00000000-0008-0000-0200-000036010000}"/>
            </a:ext>
            <a:ext uri="{147F2762-F138-4A5C-976F-8EAC2B608ADB}">
              <a16:predDERef xmlns:a16="http://schemas.microsoft.com/office/drawing/2014/main" xmlns="" pre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xmlns="" id="{00000000-0008-0000-0200-000037010000}"/>
            </a:ext>
            <a:ext uri="{147F2762-F138-4A5C-976F-8EAC2B608ADB}">
              <a16:predDERef xmlns:a16="http://schemas.microsoft.com/office/drawing/2014/main" xmlns="" pre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xmlns="" id="{00000000-0008-0000-0200-000038010000}"/>
            </a:ext>
            <a:ext uri="{147F2762-F138-4A5C-976F-8EAC2B608ADB}">
              <a16:predDERef xmlns:a16="http://schemas.microsoft.com/office/drawing/2014/main" xmlns="" pre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200-000039010000}"/>
            </a:ext>
            <a:ext uri="{147F2762-F138-4A5C-976F-8EAC2B608ADB}">
              <a16:predDERef xmlns:a16="http://schemas.microsoft.com/office/drawing/2014/main" xmlns="" pre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200-00003A010000}"/>
            </a:ext>
            <a:ext uri="{147F2762-F138-4A5C-976F-8EAC2B608ADB}">
              <a16:predDERef xmlns:a16="http://schemas.microsoft.com/office/drawing/2014/main" xmlns="" pre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200-00003B010000}"/>
            </a:ext>
            <a:ext uri="{147F2762-F138-4A5C-976F-8EAC2B608ADB}">
              <a16:predDERef xmlns:a16="http://schemas.microsoft.com/office/drawing/2014/main" xmlns="" pre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xmlns="" id="{00000000-0008-0000-0200-00003C010000}"/>
            </a:ext>
            <a:ext uri="{147F2762-F138-4A5C-976F-8EAC2B608ADB}">
              <a16:predDERef xmlns:a16="http://schemas.microsoft.com/office/drawing/2014/main" xmlns="" pre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xmlns="" id="{00000000-0008-0000-0200-00003D010000}"/>
            </a:ext>
            <a:ext uri="{147F2762-F138-4A5C-976F-8EAC2B608ADB}">
              <a16:predDERef xmlns:a16="http://schemas.microsoft.com/office/drawing/2014/main" xmlns="" pre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xmlns="" id="{00000000-0008-0000-0200-00003E010000}"/>
            </a:ext>
            <a:ext uri="{147F2762-F138-4A5C-976F-8EAC2B608ADB}">
              <a16:predDERef xmlns:a16="http://schemas.microsoft.com/office/drawing/2014/main" xmlns="" pre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xmlns="" id="{00000000-0008-0000-0200-00003F010000}"/>
            </a:ext>
            <a:ext uri="{147F2762-F138-4A5C-976F-8EAC2B608ADB}">
              <a16:predDERef xmlns:a16="http://schemas.microsoft.com/office/drawing/2014/main" xmlns="" pre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00000000-0008-0000-0200-000040010000}"/>
            </a:ext>
            <a:ext uri="{147F2762-F138-4A5C-976F-8EAC2B608ADB}">
              <a16:predDERef xmlns:a16="http://schemas.microsoft.com/office/drawing/2014/main" xmlns="" pre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xmlns="" id="{00000000-0008-0000-0200-000041010000}"/>
            </a:ext>
            <a:ext uri="{147F2762-F138-4A5C-976F-8EAC2B608ADB}">
              <a16:predDERef xmlns:a16="http://schemas.microsoft.com/office/drawing/2014/main" xmlns="" pre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xmlns="" id="{00000000-0008-0000-0200-000042010000}"/>
            </a:ext>
            <a:ext uri="{147F2762-F138-4A5C-976F-8EAC2B608ADB}">
              <a16:predDERef xmlns:a16="http://schemas.microsoft.com/office/drawing/2014/main" xmlns="" pre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xmlns="" id="{00000000-0008-0000-0200-000043010000}"/>
            </a:ext>
            <a:ext uri="{147F2762-F138-4A5C-976F-8EAC2B608ADB}">
              <a16:predDERef xmlns:a16="http://schemas.microsoft.com/office/drawing/2014/main" xmlns="" pre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00000000-0008-0000-0200-000044010000}"/>
            </a:ext>
            <a:ext uri="{147F2762-F138-4A5C-976F-8EAC2B608ADB}">
              <a16:predDERef xmlns:a16="http://schemas.microsoft.com/office/drawing/2014/main" xmlns="" pre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xmlns="" id="{00000000-0008-0000-0200-000045010000}"/>
            </a:ext>
            <a:ext uri="{147F2762-F138-4A5C-976F-8EAC2B608ADB}">
              <a16:predDERef xmlns:a16="http://schemas.microsoft.com/office/drawing/2014/main" xmlns="" pre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xmlns="" id="{00000000-0008-0000-0200-000046010000}"/>
            </a:ext>
            <a:ext uri="{147F2762-F138-4A5C-976F-8EAC2B608ADB}">
              <a16:predDERef xmlns:a16="http://schemas.microsoft.com/office/drawing/2014/main" xmlns="" pre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xmlns="" id="{00000000-0008-0000-0200-000047010000}"/>
            </a:ext>
            <a:ext uri="{147F2762-F138-4A5C-976F-8EAC2B608ADB}">
              <a16:predDERef xmlns:a16="http://schemas.microsoft.com/office/drawing/2014/main" xmlns="" pre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xmlns="" id="{00000000-0008-0000-0200-000048010000}"/>
            </a:ext>
            <a:ext uri="{147F2762-F138-4A5C-976F-8EAC2B608ADB}">
              <a16:predDERef xmlns:a16="http://schemas.microsoft.com/office/drawing/2014/main" xmlns="" pre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00000000-0008-0000-0200-000049010000}"/>
            </a:ext>
            <a:ext uri="{147F2762-F138-4A5C-976F-8EAC2B608ADB}">
              <a16:predDERef xmlns:a16="http://schemas.microsoft.com/office/drawing/2014/main" xmlns="" pre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xmlns="" id="{00000000-0008-0000-0200-00004A010000}"/>
            </a:ext>
            <a:ext uri="{147F2762-F138-4A5C-976F-8EAC2B608ADB}">
              <a16:predDERef xmlns:a16="http://schemas.microsoft.com/office/drawing/2014/main" xmlns="" pre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xmlns="" id="{00000000-0008-0000-0200-00004B010000}"/>
            </a:ext>
            <a:ext uri="{147F2762-F138-4A5C-976F-8EAC2B608ADB}">
              <a16:predDERef xmlns:a16="http://schemas.microsoft.com/office/drawing/2014/main" xmlns="" pre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xmlns="" id="{00000000-0008-0000-0200-00004C010000}"/>
            </a:ext>
            <a:ext uri="{147F2762-F138-4A5C-976F-8EAC2B608ADB}">
              <a16:predDERef xmlns:a16="http://schemas.microsoft.com/office/drawing/2014/main" xmlns="" pre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00000000-0008-0000-0200-00004D010000}"/>
            </a:ext>
            <a:ext uri="{147F2762-F138-4A5C-976F-8EAC2B608ADB}">
              <a16:predDERef xmlns:a16="http://schemas.microsoft.com/office/drawing/2014/main" xmlns="" pre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xmlns="" id="{00000000-0008-0000-0200-00004E010000}"/>
            </a:ext>
            <a:ext uri="{147F2762-F138-4A5C-976F-8EAC2B608ADB}">
              <a16:predDERef xmlns:a16="http://schemas.microsoft.com/office/drawing/2014/main" xmlns="" pre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xmlns="" id="{00000000-0008-0000-0200-00004F010000}"/>
            </a:ext>
            <a:ext uri="{147F2762-F138-4A5C-976F-8EAC2B608ADB}">
              <a16:predDERef xmlns:a16="http://schemas.microsoft.com/office/drawing/2014/main" xmlns="" pre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xmlns="" id="{00000000-0008-0000-0200-000050010000}"/>
            </a:ext>
            <a:ext uri="{147F2762-F138-4A5C-976F-8EAC2B608ADB}">
              <a16:predDERef xmlns:a16="http://schemas.microsoft.com/office/drawing/2014/main" xmlns="" pre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xmlns="" id="{00000000-0008-0000-0200-000051010000}"/>
            </a:ext>
            <a:ext uri="{147F2762-F138-4A5C-976F-8EAC2B608ADB}">
              <a16:predDERef xmlns:a16="http://schemas.microsoft.com/office/drawing/2014/main" xmlns="" pre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xmlns="" id="{00000000-0008-0000-0200-000052010000}"/>
            </a:ext>
            <a:ext uri="{147F2762-F138-4A5C-976F-8EAC2B608ADB}">
              <a16:predDERef xmlns:a16="http://schemas.microsoft.com/office/drawing/2014/main" xmlns="" pre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xmlns="" id="{00000000-0008-0000-0200-000053010000}"/>
            </a:ext>
            <a:ext uri="{147F2762-F138-4A5C-976F-8EAC2B608ADB}">
              <a16:predDERef xmlns:a16="http://schemas.microsoft.com/office/drawing/2014/main" xmlns="" pre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00000000-0008-0000-0200-000054010000}"/>
            </a:ext>
            <a:ext uri="{147F2762-F138-4A5C-976F-8EAC2B608ADB}">
              <a16:predDERef xmlns:a16="http://schemas.microsoft.com/office/drawing/2014/main" xmlns="" pre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xmlns="" id="{00000000-0008-0000-0200-000055010000}"/>
            </a:ext>
            <a:ext uri="{147F2762-F138-4A5C-976F-8EAC2B608ADB}">
              <a16:predDERef xmlns:a16="http://schemas.microsoft.com/office/drawing/2014/main" xmlns="" pre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xmlns="" id="{00000000-0008-0000-0200-000056010000}"/>
            </a:ext>
            <a:ext uri="{147F2762-F138-4A5C-976F-8EAC2B608ADB}">
              <a16:predDERef xmlns:a16="http://schemas.microsoft.com/office/drawing/2014/main" xmlns="" pre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xmlns="" id="{00000000-0008-0000-0200-000057010000}"/>
            </a:ext>
            <a:ext uri="{147F2762-F138-4A5C-976F-8EAC2B608ADB}">
              <a16:predDERef xmlns:a16="http://schemas.microsoft.com/office/drawing/2014/main" xmlns="" pre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00000000-0008-0000-0200-000058010000}"/>
            </a:ext>
            <a:ext uri="{147F2762-F138-4A5C-976F-8EAC2B608ADB}">
              <a16:predDERef xmlns:a16="http://schemas.microsoft.com/office/drawing/2014/main" xmlns="" pre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xmlns="" id="{00000000-0008-0000-0200-000059010000}"/>
            </a:ext>
            <a:ext uri="{147F2762-F138-4A5C-976F-8EAC2B608ADB}">
              <a16:predDERef xmlns:a16="http://schemas.microsoft.com/office/drawing/2014/main" xmlns="" pre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xmlns="" id="{00000000-0008-0000-0200-00005A010000}"/>
            </a:ext>
            <a:ext uri="{147F2762-F138-4A5C-976F-8EAC2B608ADB}">
              <a16:predDERef xmlns:a16="http://schemas.microsoft.com/office/drawing/2014/main" xmlns="" pre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xmlns="" id="{00000000-0008-0000-0200-00005B010000}"/>
            </a:ext>
            <a:ext uri="{147F2762-F138-4A5C-976F-8EAC2B608ADB}">
              <a16:predDERef xmlns:a16="http://schemas.microsoft.com/office/drawing/2014/main" xmlns="" pre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xmlns="" id="{00000000-0008-0000-0200-00005C010000}"/>
            </a:ext>
            <a:ext uri="{147F2762-F138-4A5C-976F-8EAC2B608ADB}">
              <a16:predDERef xmlns:a16="http://schemas.microsoft.com/office/drawing/2014/main" xmlns="" pre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00000000-0008-0000-0200-00005D010000}"/>
            </a:ext>
            <a:ext uri="{147F2762-F138-4A5C-976F-8EAC2B608ADB}">
              <a16:predDERef xmlns:a16="http://schemas.microsoft.com/office/drawing/2014/main" xmlns="" pre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xmlns="" id="{00000000-0008-0000-0200-00005E010000}"/>
            </a:ext>
            <a:ext uri="{147F2762-F138-4A5C-976F-8EAC2B608ADB}">
              <a16:predDERef xmlns:a16="http://schemas.microsoft.com/office/drawing/2014/main" xmlns="" pre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xmlns="" id="{00000000-0008-0000-0200-00005F010000}"/>
            </a:ext>
            <a:ext uri="{147F2762-F138-4A5C-976F-8EAC2B608ADB}">
              <a16:predDERef xmlns:a16="http://schemas.microsoft.com/office/drawing/2014/main" xmlns="" pre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xmlns="" id="{00000000-0008-0000-0200-000060010000}"/>
            </a:ext>
            <a:ext uri="{147F2762-F138-4A5C-976F-8EAC2B608ADB}">
              <a16:predDERef xmlns:a16="http://schemas.microsoft.com/office/drawing/2014/main" xmlns="" pre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00000000-0008-0000-0200-000061010000}"/>
            </a:ext>
            <a:ext uri="{147F2762-F138-4A5C-976F-8EAC2B608ADB}">
              <a16:predDERef xmlns:a16="http://schemas.microsoft.com/office/drawing/2014/main" xmlns="" pre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xmlns="" id="{00000000-0008-0000-0200-000062010000}"/>
            </a:ext>
            <a:ext uri="{147F2762-F138-4A5C-976F-8EAC2B608ADB}">
              <a16:predDERef xmlns:a16="http://schemas.microsoft.com/office/drawing/2014/main" xmlns="" pre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xmlns="" id="{00000000-0008-0000-0200-000063010000}"/>
            </a:ext>
            <a:ext uri="{147F2762-F138-4A5C-976F-8EAC2B608ADB}">
              <a16:predDERef xmlns:a16="http://schemas.microsoft.com/office/drawing/2014/main" xmlns="" pre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xmlns="" id="{00000000-0008-0000-0200-000064010000}"/>
            </a:ext>
            <a:ext uri="{147F2762-F138-4A5C-976F-8EAC2B608ADB}">
              <a16:predDERef xmlns:a16="http://schemas.microsoft.com/office/drawing/2014/main" xmlns="" pre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xmlns="" id="{00000000-0008-0000-0200-000065010000}"/>
            </a:ext>
            <a:ext uri="{147F2762-F138-4A5C-976F-8EAC2B608ADB}">
              <a16:predDERef xmlns:a16="http://schemas.microsoft.com/office/drawing/2014/main" xmlns="" pre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xmlns="" id="{00000000-0008-0000-0200-000066010000}"/>
            </a:ext>
            <a:ext uri="{147F2762-F138-4A5C-976F-8EAC2B608ADB}">
              <a16:predDERef xmlns:a16="http://schemas.microsoft.com/office/drawing/2014/main" xmlns="" pre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xmlns="" id="{00000000-0008-0000-0200-000067010000}"/>
            </a:ext>
            <a:ext uri="{147F2762-F138-4A5C-976F-8EAC2B608ADB}">
              <a16:predDERef xmlns:a16="http://schemas.microsoft.com/office/drawing/2014/main" xmlns="" pre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00000000-0008-0000-0200-000068010000}"/>
            </a:ext>
            <a:ext uri="{147F2762-F138-4A5C-976F-8EAC2B608ADB}">
              <a16:predDERef xmlns:a16="http://schemas.microsoft.com/office/drawing/2014/main" xmlns="" pre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xmlns="" id="{00000000-0008-0000-0200-000069010000}"/>
            </a:ext>
            <a:ext uri="{147F2762-F138-4A5C-976F-8EAC2B608ADB}">
              <a16:predDERef xmlns:a16="http://schemas.microsoft.com/office/drawing/2014/main" xmlns="" pre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xmlns="" id="{00000000-0008-0000-0200-00006A010000}"/>
            </a:ext>
            <a:ext uri="{147F2762-F138-4A5C-976F-8EAC2B608ADB}">
              <a16:predDERef xmlns:a16="http://schemas.microsoft.com/office/drawing/2014/main" xmlns="" pre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xmlns="" id="{00000000-0008-0000-0200-00006B010000}"/>
            </a:ext>
            <a:ext uri="{147F2762-F138-4A5C-976F-8EAC2B608ADB}">
              <a16:predDERef xmlns:a16="http://schemas.microsoft.com/office/drawing/2014/main" xmlns="" pre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00000000-0008-0000-0200-00006C010000}"/>
            </a:ext>
            <a:ext uri="{147F2762-F138-4A5C-976F-8EAC2B608ADB}">
              <a16:predDERef xmlns:a16="http://schemas.microsoft.com/office/drawing/2014/main" xmlns="" pre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xmlns="" id="{00000000-0008-0000-0200-00006D010000}"/>
            </a:ext>
            <a:ext uri="{147F2762-F138-4A5C-976F-8EAC2B608ADB}">
              <a16:predDERef xmlns:a16="http://schemas.microsoft.com/office/drawing/2014/main" xmlns="" pre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xmlns="" id="{00000000-0008-0000-0200-00006E010000}"/>
            </a:ext>
            <a:ext uri="{147F2762-F138-4A5C-976F-8EAC2B608ADB}">
              <a16:predDERef xmlns:a16="http://schemas.microsoft.com/office/drawing/2014/main" xmlns="" pre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xmlns="" id="{00000000-0008-0000-0200-00006F010000}"/>
            </a:ext>
            <a:ext uri="{147F2762-F138-4A5C-976F-8EAC2B608ADB}">
              <a16:predDERef xmlns:a16="http://schemas.microsoft.com/office/drawing/2014/main" xmlns="" pre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xmlns="" id="{00000000-0008-0000-0200-000070010000}"/>
            </a:ext>
            <a:ext uri="{147F2762-F138-4A5C-976F-8EAC2B608ADB}">
              <a16:predDERef xmlns:a16="http://schemas.microsoft.com/office/drawing/2014/main" xmlns="" pre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200-000071010000}"/>
            </a:ext>
            <a:ext uri="{147F2762-F138-4A5C-976F-8EAC2B608ADB}">
              <a16:predDERef xmlns:a16="http://schemas.microsoft.com/office/drawing/2014/main" xmlns="" pre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200-000072010000}"/>
            </a:ext>
            <a:ext uri="{147F2762-F138-4A5C-976F-8EAC2B608ADB}">
              <a16:predDERef xmlns:a16="http://schemas.microsoft.com/office/drawing/2014/main" xmlns="" pre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200-000073010000}"/>
            </a:ext>
            <a:ext uri="{147F2762-F138-4A5C-976F-8EAC2B608ADB}">
              <a16:predDERef xmlns:a16="http://schemas.microsoft.com/office/drawing/2014/main" xmlns="" pre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xmlns="" id="{00000000-0008-0000-0200-000074010000}"/>
            </a:ext>
            <a:ext uri="{147F2762-F138-4A5C-976F-8EAC2B608ADB}">
              <a16:predDERef xmlns:a16="http://schemas.microsoft.com/office/drawing/2014/main" xmlns="" pre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00000000-0008-0000-0200-000075010000}"/>
            </a:ext>
            <a:ext uri="{147F2762-F138-4A5C-976F-8EAC2B608ADB}">
              <a16:predDERef xmlns:a16="http://schemas.microsoft.com/office/drawing/2014/main" xmlns="" pre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xmlns="" id="{00000000-0008-0000-0200-000076010000}"/>
            </a:ext>
            <a:ext uri="{147F2762-F138-4A5C-976F-8EAC2B608ADB}">
              <a16:predDERef xmlns:a16="http://schemas.microsoft.com/office/drawing/2014/main" xmlns="" pre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21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xmlns="" id="{00000000-0008-0000-0200-000077010000}"/>
            </a:ext>
            <a:ext uri="{147F2762-F138-4A5C-976F-8EAC2B608ADB}">
              <a16:predDERef xmlns:a16="http://schemas.microsoft.com/office/drawing/2014/main" xmlns="" pre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xmlns="" id="{00000000-0008-0000-0200-000078010000}"/>
            </a:ext>
            <a:ext uri="{147F2762-F138-4A5C-976F-8EAC2B608ADB}">
              <a16:predDERef xmlns:a16="http://schemas.microsoft.com/office/drawing/2014/main" xmlns="" pre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xmlns="" id="{00000000-0008-0000-0200-000079010000}"/>
            </a:ext>
            <a:ext uri="{147F2762-F138-4A5C-976F-8EAC2B608ADB}">
              <a16:predDERef xmlns:a16="http://schemas.microsoft.com/office/drawing/2014/main" xmlns="" pre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xmlns="" id="{00000000-0008-0000-0200-00007A010000}"/>
            </a:ext>
            <a:ext uri="{147F2762-F138-4A5C-976F-8EAC2B608ADB}">
              <a16:predDERef xmlns:a16="http://schemas.microsoft.com/office/drawing/2014/main" xmlns="" pre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xmlns="" id="{00000000-0008-0000-0200-00007B010000}"/>
            </a:ext>
            <a:ext uri="{147F2762-F138-4A5C-976F-8EAC2B608ADB}">
              <a16:predDERef xmlns:a16="http://schemas.microsoft.com/office/drawing/2014/main" xmlns="" pre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00000000-0008-0000-0200-00007C010000}"/>
            </a:ext>
            <a:ext uri="{147F2762-F138-4A5C-976F-8EAC2B608ADB}">
              <a16:predDERef xmlns:a16="http://schemas.microsoft.com/office/drawing/2014/main" xmlns="" pre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xmlns="" id="{00000000-0008-0000-0200-00007D010000}"/>
            </a:ext>
            <a:ext uri="{147F2762-F138-4A5C-976F-8EAC2B608ADB}">
              <a16:predDERef xmlns:a16="http://schemas.microsoft.com/office/drawing/2014/main" xmlns="" pre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xmlns="" id="{00000000-0008-0000-0200-00007E010000}"/>
            </a:ext>
            <a:ext uri="{147F2762-F138-4A5C-976F-8EAC2B608ADB}">
              <a16:predDERef xmlns:a16="http://schemas.microsoft.com/office/drawing/2014/main" xmlns="" pre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xmlns="" id="{00000000-0008-0000-0200-00007F010000}"/>
            </a:ext>
            <a:ext uri="{147F2762-F138-4A5C-976F-8EAC2B608ADB}">
              <a16:predDERef xmlns:a16="http://schemas.microsoft.com/office/drawing/2014/main" xmlns="" pre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00000000-0008-0000-0200-000080010000}"/>
            </a:ext>
            <a:ext uri="{147F2762-F138-4A5C-976F-8EAC2B608ADB}">
              <a16:predDERef xmlns:a16="http://schemas.microsoft.com/office/drawing/2014/main" xmlns="" pre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xmlns="" id="{00000000-0008-0000-0200-000081010000}"/>
            </a:ext>
            <a:ext uri="{147F2762-F138-4A5C-976F-8EAC2B608ADB}">
              <a16:predDERef xmlns:a16="http://schemas.microsoft.com/office/drawing/2014/main" xmlns="" pre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21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xmlns="" id="{00000000-0008-0000-0200-000082010000}"/>
            </a:ext>
            <a:ext uri="{147F2762-F138-4A5C-976F-8EAC2B608ADB}">
              <a16:predDERef xmlns:a16="http://schemas.microsoft.com/office/drawing/2014/main" xmlns="" pre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xmlns="" id="{00000000-0008-0000-0200-000083010000}"/>
            </a:ext>
            <a:ext uri="{147F2762-F138-4A5C-976F-8EAC2B608ADB}">
              <a16:predDERef xmlns:a16="http://schemas.microsoft.com/office/drawing/2014/main" xmlns="" pre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xmlns="" id="{00000000-0008-0000-0200-000084010000}"/>
            </a:ext>
            <a:ext uri="{147F2762-F138-4A5C-976F-8EAC2B608ADB}">
              <a16:predDERef xmlns:a16="http://schemas.microsoft.com/office/drawing/2014/main" xmlns="" pre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xmlns="" id="{00000000-0008-0000-0200-00008D010000}"/>
            </a:ext>
            <a:ext uri="{147F2762-F138-4A5C-976F-8EAC2B608ADB}">
              <a16:predDERef xmlns:a16="http://schemas.microsoft.com/office/drawing/2014/main" xmlns="" pre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xmlns="" id="{00000000-0008-0000-0200-000090010000}"/>
            </a:ext>
            <a:ext uri="{147F2762-F138-4A5C-976F-8EAC2B608ADB}">
              <a16:predDERef xmlns:a16="http://schemas.microsoft.com/office/drawing/2014/main" xmlns="" pre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21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442269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17</xdr:row>
      <xdr:rowOff>504825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504825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00000000-0008-0000-0200-000019020000}"/>
            </a:ext>
            <a:ext uri="{147F2762-F138-4A5C-976F-8EAC2B608ADB}">
              <a16:predDERef xmlns:a16="http://schemas.microsoft.com/office/drawing/2014/main" xmlns="" pre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00000000-0008-0000-0200-00001A020000}"/>
            </a:ext>
            <a:ext uri="{147F2762-F138-4A5C-976F-8EAC2B608ADB}">
              <a16:predDERef xmlns:a16="http://schemas.microsoft.com/office/drawing/2014/main" xmlns="" pre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200-00001B020000}"/>
            </a:ext>
            <a:ext uri="{147F2762-F138-4A5C-976F-8EAC2B608ADB}">
              <a16:predDERef xmlns:a16="http://schemas.microsoft.com/office/drawing/2014/main" xmlns="" pre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xmlns="" id="{00000000-0008-0000-0200-00001C020000}"/>
            </a:ext>
            <a:ext uri="{147F2762-F138-4A5C-976F-8EAC2B608ADB}">
              <a16:predDERef xmlns:a16="http://schemas.microsoft.com/office/drawing/2014/main" xmlns="" pre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xmlns="" id="{00000000-0008-0000-0200-00001D020000}"/>
            </a:ext>
            <a:ext uri="{147F2762-F138-4A5C-976F-8EAC2B608ADB}">
              <a16:predDERef xmlns:a16="http://schemas.microsoft.com/office/drawing/2014/main" xmlns="" pre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200-00001E020000}"/>
            </a:ext>
            <a:ext uri="{147F2762-F138-4A5C-976F-8EAC2B608ADB}">
              <a16:predDERef xmlns:a16="http://schemas.microsoft.com/office/drawing/2014/main" xmlns="" pre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xmlns="" id="{00000000-0008-0000-0200-00001F020000}"/>
            </a:ext>
            <a:ext uri="{147F2762-F138-4A5C-976F-8EAC2B608ADB}">
              <a16:predDERef xmlns:a16="http://schemas.microsoft.com/office/drawing/2014/main" xmlns="" pre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xmlns="" id="{00000000-0008-0000-0200-000020020000}"/>
            </a:ext>
            <a:ext uri="{147F2762-F138-4A5C-976F-8EAC2B608ADB}">
              <a16:predDERef xmlns:a16="http://schemas.microsoft.com/office/drawing/2014/main" xmlns="" pre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xmlns="" id="{00000000-0008-0000-0200-000021020000}"/>
            </a:ext>
            <a:ext uri="{147F2762-F138-4A5C-976F-8EAC2B608ADB}">
              <a16:predDERef xmlns:a16="http://schemas.microsoft.com/office/drawing/2014/main" xmlns="" pre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xmlns="" id="{00000000-0008-0000-0200-000022020000}"/>
            </a:ext>
            <a:ext uri="{147F2762-F138-4A5C-976F-8EAC2B608ADB}">
              <a16:predDERef xmlns:a16="http://schemas.microsoft.com/office/drawing/2014/main" xmlns="" pre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xmlns="" id="{00000000-0008-0000-0200-000023020000}"/>
            </a:ext>
            <a:ext uri="{147F2762-F138-4A5C-976F-8EAC2B608ADB}">
              <a16:predDERef xmlns:a16="http://schemas.microsoft.com/office/drawing/2014/main" xmlns="" pre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xmlns="" id="{00000000-0008-0000-0200-000024020000}"/>
            </a:ext>
            <a:ext uri="{147F2762-F138-4A5C-976F-8EAC2B608ADB}">
              <a16:predDERef xmlns:a16="http://schemas.microsoft.com/office/drawing/2014/main" xmlns="" pre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xmlns="" id="{00000000-0008-0000-0200-000025020000}"/>
            </a:ext>
            <a:ext uri="{147F2762-F138-4A5C-976F-8EAC2B608ADB}">
              <a16:predDERef xmlns:a16="http://schemas.microsoft.com/office/drawing/2014/main" xmlns="" pre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xmlns="" id="{00000000-0008-0000-0200-000026020000}"/>
            </a:ext>
            <a:ext uri="{147F2762-F138-4A5C-976F-8EAC2B608ADB}">
              <a16:predDERef xmlns:a16="http://schemas.microsoft.com/office/drawing/2014/main" xmlns="" pre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xmlns="" id="{00000000-0008-0000-0200-000027020000}"/>
            </a:ext>
            <a:ext uri="{147F2762-F138-4A5C-976F-8EAC2B608ADB}">
              <a16:predDERef xmlns:a16="http://schemas.microsoft.com/office/drawing/2014/main" xmlns="" pre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00000000-0008-0000-0200-000028020000}"/>
            </a:ext>
            <a:ext uri="{147F2762-F138-4A5C-976F-8EAC2B608ADB}">
              <a16:predDERef xmlns:a16="http://schemas.microsoft.com/office/drawing/2014/main" xmlns="" pre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xmlns="" id="{00000000-0008-0000-0200-000029020000}"/>
            </a:ext>
            <a:ext uri="{147F2762-F138-4A5C-976F-8EAC2B608ADB}">
              <a16:predDERef xmlns:a16="http://schemas.microsoft.com/office/drawing/2014/main" xmlns="" pre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xmlns="" id="{00000000-0008-0000-0200-00002A020000}"/>
            </a:ext>
            <a:ext uri="{147F2762-F138-4A5C-976F-8EAC2B608ADB}">
              <a16:predDERef xmlns:a16="http://schemas.microsoft.com/office/drawing/2014/main" xmlns="" pre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xmlns="" id="{00000000-0008-0000-0200-00002B020000}"/>
            </a:ext>
            <a:ext uri="{147F2762-F138-4A5C-976F-8EAC2B608ADB}">
              <a16:predDERef xmlns:a16="http://schemas.microsoft.com/office/drawing/2014/main" xmlns="" pre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xmlns="" id="{00000000-0008-0000-0200-00002C020000}"/>
            </a:ext>
            <a:ext uri="{147F2762-F138-4A5C-976F-8EAC2B608ADB}">
              <a16:predDERef xmlns:a16="http://schemas.microsoft.com/office/drawing/2014/main" xmlns="" pre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xmlns="" id="{00000000-0008-0000-0200-00002D020000}"/>
            </a:ext>
            <a:ext uri="{147F2762-F138-4A5C-976F-8EAC2B608ADB}">
              <a16:predDERef xmlns:a16="http://schemas.microsoft.com/office/drawing/2014/main" xmlns="" pre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xmlns="" id="{00000000-0008-0000-0200-00002E020000}"/>
            </a:ext>
            <a:ext uri="{147F2762-F138-4A5C-976F-8EAC2B608ADB}">
              <a16:predDERef xmlns:a16="http://schemas.microsoft.com/office/drawing/2014/main" xmlns="" pre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xmlns="" id="{00000000-0008-0000-0200-00002F020000}"/>
            </a:ext>
            <a:ext uri="{147F2762-F138-4A5C-976F-8EAC2B608ADB}">
              <a16:predDERef xmlns:a16="http://schemas.microsoft.com/office/drawing/2014/main" xmlns="" pre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xmlns="" id="{00000000-0008-0000-0200-000030020000}"/>
            </a:ext>
            <a:ext uri="{147F2762-F138-4A5C-976F-8EAC2B608ADB}">
              <a16:predDERef xmlns:a16="http://schemas.microsoft.com/office/drawing/2014/main" xmlns="" pre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xmlns="" id="{00000000-0008-0000-0200-000031020000}"/>
            </a:ext>
            <a:ext uri="{147F2762-F138-4A5C-976F-8EAC2B608ADB}">
              <a16:predDERef xmlns:a16="http://schemas.microsoft.com/office/drawing/2014/main" xmlns="" pre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xmlns="" id="{00000000-0008-0000-0200-000032020000}"/>
            </a:ext>
            <a:ext uri="{147F2762-F138-4A5C-976F-8EAC2B608ADB}">
              <a16:predDERef xmlns:a16="http://schemas.microsoft.com/office/drawing/2014/main" xmlns="" pre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xmlns="" id="{00000000-0008-0000-0200-000033020000}"/>
            </a:ext>
            <a:ext uri="{147F2762-F138-4A5C-976F-8EAC2B608ADB}">
              <a16:predDERef xmlns:a16="http://schemas.microsoft.com/office/drawing/2014/main" xmlns="" pre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xmlns="" id="{00000000-0008-0000-0200-000034020000}"/>
            </a:ext>
            <a:ext uri="{147F2762-F138-4A5C-976F-8EAC2B608ADB}">
              <a16:predDERef xmlns:a16="http://schemas.microsoft.com/office/drawing/2014/main" xmlns="" pre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xmlns="" id="{00000000-0008-0000-0200-000035020000}"/>
            </a:ext>
            <a:ext uri="{147F2762-F138-4A5C-976F-8EAC2B608ADB}">
              <a16:predDERef xmlns:a16="http://schemas.microsoft.com/office/drawing/2014/main" xmlns="" pre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xmlns="" id="{00000000-0008-0000-0200-000036020000}"/>
            </a:ext>
            <a:ext uri="{147F2762-F138-4A5C-976F-8EAC2B608ADB}">
              <a16:predDERef xmlns:a16="http://schemas.microsoft.com/office/drawing/2014/main" xmlns="" pre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xmlns="" id="{00000000-0008-0000-0200-000037020000}"/>
            </a:ext>
            <a:ext uri="{147F2762-F138-4A5C-976F-8EAC2B608ADB}">
              <a16:predDERef xmlns:a16="http://schemas.microsoft.com/office/drawing/2014/main" xmlns="" pre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xmlns="" id="{00000000-0008-0000-0200-000038020000}"/>
            </a:ext>
            <a:ext uri="{147F2762-F138-4A5C-976F-8EAC2B608ADB}">
              <a16:predDERef xmlns:a16="http://schemas.microsoft.com/office/drawing/2014/main" xmlns="" pre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xmlns="" id="{00000000-0008-0000-0200-000039020000}"/>
            </a:ext>
            <a:ext uri="{147F2762-F138-4A5C-976F-8EAC2B608ADB}">
              <a16:predDERef xmlns:a16="http://schemas.microsoft.com/office/drawing/2014/main" xmlns="" pre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xmlns="" id="{00000000-0008-0000-0200-00003A020000}"/>
            </a:ext>
            <a:ext uri="{147F2762-F138-4A5C-976F-8EAC2B608ADB}">
              <a16:predDERef xmlns:a16="http://schemas.microsoft.com/office/drawing/2014/main" xmlns="" pre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xmlns="" id="{00000000-0008-0000-0200-00003B020000}"/>
            </a:ext>
            <a:ext uri="{147F2762-F138-4A5C-976F-8EAC2B608ADB}">
              <a16:predDERef xmlns:a16="http://schemas.microsoft.com/office/drawing/2014/main" xmlns="" pre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xmlns="" id="{00000000-0008-0000-0200-00003C020000}"/>
            </a:ext>
            <a:ext uri="{147F2762-F138-4A5C-976F-8EAC2B608ADB}">
              <a16:predDERef xmlns:a16="http://schemas.microsoft.com/office/drawing/2014/main" xmlns="" pre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xmlns="" id="{00000000-0008-0000-0200-00003D020000}"/>
            </a:ext>
            <a:ext uri="{147F2762-F138-4A5C-976F-8EAC2B608ADB}">
              <a16:predDERef xmlns:a16="http://schemas.microsoft.com/office/drawing/2014/main" xmlns="" pre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xmlns="" id="{00000000-0008-0000-0200-00003E020000}"/>
            </a:ext>
            <a:ext uri="{147F2762-F138-4A5C-976F-8EAC2B608ADB}">
              <a16:predDERef xmlns:a16="http://schemas.microsoft.com/office/drawing/2014/main" xmlns="" pre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xmlns="" id="{00000000-0008-0000-0200-00003F020000}"/>
            </a:ext>
            <a:ext uri="{147F2762-F138-4A5C-976F-8EAC2B608ADB}">
              <a16:predDERef xmlns:a16="http://schemas.microsoft.com/office/drawing/2014/main" xmlns="" pre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xmlns="" id="{00000000-0008-0000-0200-000040020000}"/>
            </a:ext>
            <a:ext uri="{147F2762-F138-4A5C-976F-8EAC2B608ADB}">
              <a16:predDERef xmlns:a16="http://schemas.microsoft.com/office/drawing/2014/main" xmlns="" pre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200-000041020000}"/>
            </a:ext>
            <a:ext uri="{147F2762-F138-4A5C-976F-8EAC2B608ADB}">
              <a16:predDERef xmlns:a16="http://schemas.microsoft.com/office/drawing/2014/main" xmlns="" pre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xmlns="" id="{00000000-0008-0000-0200-000042020000}"/>
            </a:ext>
            <a:ext uri="{147F2762-F138-4A5C-976F-8EAC2B608ADB}">
              <a16:predDERef xmlns:a16="http://schemas.microsoft.com/office/drawing/2014/main" xmlns="" pre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xmlns="" id="{00000000-0008-0000-0200-000043020000}"/>
            </a:ext>
            <a:ext uri="{147F2762-F138-4A5C-976F-8EAC2B608ADB}">
              <a16:predDERef xmlns:a16="http://schemas.microsoft.com/office/drawing/2014/main" xmlns="" pre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xmlns="" id="{00000000-0008-0000-0200-000044020000}"/>
            </a:ext>
            <a:ext uri="{147F2762-F138-4A5C-976F-8EAC2B608ADB}">
              <a16:predDERef xmlns:a16="http://schemas.microsoft.com/office/drawing/2014/main" xmlns="" pre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xmlns="" id="{00000000-0008-0000-0200-000045020000}"/>
            </a:ext>
            <a:ext uri="{147F2762-F138-4A5C-976F-8EAC2B608ADB}">
              <a16:predDERef xmlns:a16="http://schemas.microsoft.com/office/drawing/2014/main" xmlns="" pre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xmlns="" id="{00000000-0008-0000-0200-000046020000}"/>
            </a:ext>
            <a:ext uri="{147F2762-F138-4A5C-976F-8EAC2B608ADB}">
              <a16:predDERef xmlns:a16="http://schemas.microsoft.com/office/drawing/2014/main" xmlns="" pre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xmlns="" id="{00000000-0008-0000-0200-000047020000}"/>
            </a:ext>
            <a:ext uri="{147F2762-F138-4A5C-976F-8EAC2B608ADB}">
              <a16:predDERef xmlns:a16="http://schemas.microsoft.com/office/drawing/2014/main" xmlns="" pre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xmlns="" id="{00000000-0008-0000-0200-000048020000}"/>
            </a:ext>
            <a:ext uri="{147F2762-F138-4A5C-976F-8EAC2B608ADB}">
              <a16:predDERef xmlns:a16="http://schemas.microsoft.com/office/drawing/2014/main" xmlns="" pre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xmlns="" id="{00000000-0008-0000-0200-000049020000}"/>
            </a:ext>
            <a:ext uri="{147F2762-F138-4A5C-976F-8EAC2B608ADB}">
              <a16:predDERef xmlns:a16="http://schemas.microsoft.com/office/drawing/2014/main" xmlns="" pre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xmlns="" id="{00000000-0008-0000-0200-00004A020000}"/>
            </a:ext>
            <a:ext uri="{147F2762-F138-4A5C-976F-8EAC2B608ADB}">
              <a16:predDERef xmlns:a16="http://schemas.microsoft.com/office/drawing/2014/main" xmlns="" pre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xmlns="" id="{00000000-0008-0000-0200-00004B020000}"/>
            </a:ext>
            <a:ext uri="{147F2762-F138-4A5C-976F-8EAC2B608ADB}">
              <a16:predDERef xmlns:a16="http://schemas.microsoft.com/office/drawing/2014/main" xmlns="" pre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xmlns="" id="{00000000-0008-0000-0200-00004E020000}"/>
            </a:ext>
            <a:ext uri="{147F2762-F138-4A5C-976F-8EAC2B608ADB}">
              <a16:predDERef xmlns:a16="http://schemas.microsoft.com/office/drawing/2014/main" xmlns="" pre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xmlns="" id="{00000000-0008-0000-0200-00004F020000}"/>
            </a:ext>
            <a:ext uri="{147F2762-F138-4A5C-976F-8EAC2B608ADB}">
              <a16:predDERef xmlns:a16="http://schemas.microsoft.com/office/drawing/2014/main" xmlns="" pre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xmlns="" id="{00000000-0008-0000-0200-000050020000}"/>
            </a:ext>
            <a:ext uri="{147F2762-F138-4A5C-976F-8EAC2B608ADB}">
              <a16:predDERef xmlns:a16="http://schemas.microsoft.com/office/drawing/2014/main" xmlns="" pre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xmlns="" id="{00000000-0008-0000-0200-000051020000}"/>
            </a:ext>
            <a:ext uri="{147F2762-F138-4A5C-976F-8EAC2B608ADB}">
              <a16:predDERef xmlns:a16="http://schemas.microsoft.com/office/drawing/2014/main" xmlns="" pre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xmlns="" id="{00000000-0008-0000-0200-000052020000}"/>
            </a:ext>
            <a:ext uri="{147F2762-F138-4A5C-976F-8EAC2B608ADB}">
              <a16:predDERef xmlns:a16="http://schemas.microsoft.com/office/drawing/2014/main" xmlns="" pre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xmlns="" id="{00000000-0008-0000-0200-000053020000}"/>
            </a:ext>
            <a:ext uri="{147F2762-F138-4A5C-976F-8EAC2B608ADB}">
              <a16:predDERef xmlns:a16="http://schemas.microsoft.com/office/drawing/2014/main" xmlns="" pre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xmlns="" id="{00000000-0008-0000-0200-000054020000}"/>
            </a:ext>
            <a:ext uri="{147F2762-F138-4A5C-976F-8EAC2B608ADB}">
              <a16:predDERef xmlns:a16="http://schemas.microsoft.com/office/drawing/2014/main" xmlns="" pre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21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00000000-0008-0000-0200-00009D020000}"/>
            </a:ext>
            <a:ext uri="{147F2762-F138-4A5C-976F-8EAC2B608ADB}">
              <a16:predDERef xmlns:a16="http://schemas.microsoft.com/office/drawing/2014/main" xmlns="" pre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00000000-0008-0000-0200-00009E020000}"/>
            </a:ext>
            <a:ext uri="{147F2762-F138-4A5C-976F-8EAC2B608ADB}">
              <a16:predDERef xmlns:a16="http://schemas.microsoft.com/office/drawing/2014/main" xmlns="" pre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0000000-0008-0000-0200-00009F020000}"/>
            </a:ext>
            <a:ext uri="{147F2762-F138-4A5C-976F-8EAC2B608ADB}">
              <a16:predDERef xmlns:a16="http://schemas.microsoft.com/office/drawing/2014/main" xmlns="" pre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00000000-0008-0000-0200-0000A0020000}"/>
            </a:ext>
            <a:ext uri="{147F2762-F138-4A5C-976F-8EAC2B608ADB}">
              <a16:predDERef xmlns:a16="http://schemas.microsoft.com/office/drawing/2014/main" xmlns="" pre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21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442269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17</xdr:row>
      <xdr:rowOff>504825</xdr:rowOff>
    </xdr:from>
    <xdr:ext cx="95250" cy="213632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504825</xdr:rowOff>
    </xdr:from>
    <xdr:ext cx="95250" cy="213632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18</xdr:row>
      <xdr:rowOff>730250</xdr:rowOff>
    </xdr:from>
    <xdr:ext cx="95250" cy="171450"/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xmlns="" id="{00000000-0008-0000-0200-0000F0010000}"/>
            </a:ext>
            <a:ext uri="{147F2762-F138-4A5C-976F-8EAC2B608ADB}">
              <a16:predDERef xmlns:a16="http://schemas.microsoft.com/office/drawing/2014/main" xmlns="" pred="{63B2571C-2404-41D1-B017-4B90F5C023B3}"/>
            </a:ext>
          </a:extLst>
        </xdr:cNvPr>
        <xdr:cNvSpPr txBox="1">
          <a:spLocks noChangeArrowheads="1"/>
        </xdr:cNvSpPr>
      </xdr:nvSpPr>
      <xdr:spPr bwMode="auto">
        <a:xfrm>
          <a:off x="32970787" y="105600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xmlns="" id="{00000000-0008-0000-0200-0000F3010000}"/>
            </a:ext>
            <a:ext uri="{147F2762-F138-4A5C-976F-8EAC2B608ADB}">
              <a16:predDERef xmlns:a16="http://schemas.microsoft.com/office/drawing/2014/main" xmlns="" pred="{EE02105C-0FCA-4CA7-A98E-8BF084894519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18</xdr:row>
      <xdr:rowOff>404813</xdr:rowOff>
    </xdr:from>
    <xdr:ext cx="95250" cy="171450"/>
    <xdr:sp macro="" textlink="">
      <xdr:nvSpPr>
        <xdr:cNvPr id="500" name="Text Box 17">
          <a:extLst>
            <a:ext uri="{FF2B5EF4-FFF2-40B4-BE49-F238E27FC236}">
              <a16:creationId xmlns:a16="http://schemas.microsoft.com/office/drawing/2014/main" xmlns="" id="{00000000-0008-0000-0200-0000F4010000}"/>
            </a:ext>
            <a:ext uri="{147F2762-F138-4A5C-976F-8EAC2B608ADB}">
              <a16:predDERef xmlns:a16="http://schemas.microsoft.com/office/drawing/2014/main" xmlns="" pred="{6092D880-27D6-4241-9D15-5C4367AE3121}"/>
            </a:ext>
          </a:extLst>
        </xdr:cNvPr>
        <xdr:cNvSpPr txBox="1">
          <a:spLocks noChangeArrowheads="1"/>
        </xdr:cNvSpPr>
      </xdr:nvSpPr>
      <xdr:spPr bwMode="auto">
        <a:xfrm>
          <a:off x="32985075" y="102346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18</xdr:row>
      <xdr:rowOff>730250</xdr:rowOff>
    </xdr:from>
    <xdr:ext cx="95250" cy="171450"/>
    <xdr:sp macro="" textlink="">
      <xdr:nvSpPr>
        <xdr:cNvPr id="521" name="Text Box 18">
          <a:extLst>
            <a:ext uri="{FF2B5EF4-FFF2-40B4-BE49-F238E27FC236}">
              <a16:creationId xmlns:a16="http://schemas.microsoft.com/office/drawing/2014/main" xmlns="" id="{00000000-0008-0000-0200-000009020000}"/>
            </a:ext>
            <a:ext uri="{147F2762-F138-4A5C-976F-8EAC2B608ADB}">
              <a16:predDERef xmlns:a16="http://schemas.microsoft.com/office/drawing/2014/main" xmlns="" pred="{E699CEE8-F8FD-49D1-9D04-A6950887EBF9}"/>
            </a:ext>
          </a:extLst>
        </xdr:cNvPr>
        <xdr:cNvSpPr txBox="1">
          <a:spLocks noChangeArrowheads="1"/>
        </xdr:cNvSpPr>
      </xdr:nvSpPr>
      <xdr:spPr bwMode="auto">
        <a:xfrm>
          <a:off x="32970787" y="105600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xmlns="" id="{00000000-0008-0000-0200-00000A020000}"/>
            </a:ext>
            <a:ext uri="{147F2762-F138-4A5C-976F-8EAC2B608ADB}">
              <a16:predDERef xmlns:a16="http://schemas.microsoft.com/office/drawing/2014/main" xmlns="" pred="{708B65E9-F14B-4AB2-82B8-58808657E4F2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xmlns="" id="{00000000-0008-0000-0200-0000D6000000}"/>
            </a:ext>
            <a:ext uri="{147F2762-F138-4A5C-976F-8EAC2B608ADB}">
              <a16:predDERef xmlns:a16="http://schemas.microsoft.com/office/drawing/2014/main" xmlns="" pred="{2F5426EC-D9B6-4B43-A454-030D0BB5CD1D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xmlns="" id="{00000000-0008-0000-0200-0000D7000000}"/>
            </a:ext>
            <a:ext uri="{147F2762-F138-4A5C-976F-8EAC2B608ADB}">
              <a16:predDERef xmlns:a16="http://schemas.microsoft.com/office/drawing/2014/main" xmlns="" pred="{13C76449-8D82-4B65-8D8C-4C83FB965F2B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xmlns="" id="{00000000-0008-0000-0200-0000D8000000}"/>
            </a:ext>
            <a:ext uri="{147F2762-F138-4A5C-976F-8EAC2B608ADB}">
              <a16:predDERef xmlns:a16="http://schemas.microsoft.com/office/drawing/2014/main" xmlns="" pred="{D5F066E2-26A1-40E0-B017-6786ECEA4567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xmlns="" id="{00000000-0008-0000-0200-0000D9000000}"/>
            </a:ext>
            <a:ext uri="{147F2762-F138-4A5C-976F-8EAC2B608ADB}">
              <a16:predDERef xmlns:a16="http://schemas.microsoft.com/office/drawing/2014/main" xmlns="" pred="{5439C4BB-2FF0-4BF3-A7C4-7B5452E2D79D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xmlns="" id="{00000000-0008-0000-0200-0000DB000000}"/>
            </a:ext>
            <a:ext uri="{147F2762-F138-4A5C-976F-8EAC2B608ADB}">
              <a16:predDERef xmlns:a16="http://schemas.microsoft.com/office/drawing/2014/main" xmlns="" pred="{809A2323-C6E3-48A1-BE3F-CF6F64E98840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xmlns="" id="{00000000-0008-0000-0200-0000BC020000}"/>
            </a:ext>
            <a:ext uri="{147F2762-F138-4A5C-976F-8EAC2B608ADB}">
              <a16:predDERef xmlns:a16="http://schemas.microsoft.com/office/drawing/2014/main" xmlns="" pred="{18323E2E-8BC1-4FDE-B72E-D3187D5F7DF2}"/>
            </a:ext>
          </a:extLst>
        </xdr:cNvPr>
        <xdr:cNvSpPr txBox="1">
          <a:spLocks noChangeArrowheads="1"/>
        </xdr:cNvSpPr>
      </xdr:nvSpPr>
      <xdr:spPr bwMode="auto">
        <a:xfrm>
          <a:off x="3298507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9525</xdr:colOff>
      <xdr:row>18</xdr:row>
      <xdr:rowOff>492125</xdr:rowOff>
    </xdr:from>
    <xdr:ext cx="95250" cy="171450"/>
    <xdr:sp macro="" textlink="">
      <xdr:nvSpPr>
        <xdr:cNvPr id="701" name="Text Box 17">
          <a:extLst>
            <a:ext uri="{FF2B5EF4-FFF2-40B4-BE49-F238E27FC236}">
              <a16:creationId xmlns:a16="http://schemas.microsoft.com/office/drawing/2014/main" xmlns="" id="{00000000-0008-0000-0200-0000BD020000}"/>
            </a:ext>
            <a:ext uri="{147F2762-F138-4A5C-976F-8EAC2B608ADB}">
              <a16:predDERef xmlns:a16="http://schemas.microsoft.com/office/drawing/2014/main" xmlns="" pred="{D220DC9B-974D-43C0-912C-9F7687FC7C11}"/>
            </a:ext>
          </a:extLst>
        </xdr:cNvPr>
        <xdr:cNvSpPr txBox="1">
          <a:spLocks noChangeArrowheads="1"/>
        </xdr:cNvSpPr>
      </xdr:nvSpPr>
      <xdr:spPr bwMode="auto">
        <a:xfrm>
          <a:off x="35223450" y="103219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xmlns="" id="{00000000-0008-0000-0200-0000BE020000}"/>
            </a:ext>
            <a:ext uri="{147F2762-F138-4A5C-976F-8EAC2B608ADB}">
              <a16:predDERef xmlns:a16="http://schemas.microsoft.com/office/drawing/2014/main" xmlns="" pred="{4D371775-7EF1-4943-B8D8-63DA860812CF}"/>
            </a:ext>
          </a:extLst>
        </xdr:cNvPr>
        <xdr:cNvSpPr txBox="1">
          <a:spLocks noChangeArrowheads="1"/>
        </xdr:cNvSpPr>
      </xdr:nvSpPr>
      <xdr:spPr bwMode="auto">
        <a:xfrm>
          <a:off x="3521392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xmlns="" id="{00000000-0008-0000-0200-0000BF020000}"/>
            </a:ext>
            <a:ext uri="{147F2762-F138-4A5C-976F-8EAC2B608ADB}">
              <a16:predDERef xmlns:a16="http://schemas.microsoft.com/office/drawing/2014/main" xmlns="" pred="{9DD84118-FAD3-4E94-98FA-5F164FA16274}"/>
            </a:ext>
          </a:extLst>
        </xdr:cNvPr>
        <xdr:cNvSpPr txBox="1">
          <a:spLocks noChangeArrowheads="1"/>
        </xdr:cNvSpPr>
      </xdr:nvSpPr>
      <xdr:spPr bwMode="auto">
        <a:xfrm>
          <a:off x="3521392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xmlns="" id="{00000000-0008-0000-0200-00000B010000}"/>
            </a:ext>
            <a:ext uri="{147F2762-F138-4A5C-976F-8EAC2B608ADB}">
              <a16:predDERef xmlns:a16="http://schemas.microsoft.com/office/drawing/2014/main" xmlns="" pred="{4903F01B-11DA-45E0-AD19-A486DA9A5D37}"/>
            </a:ext>
          </a:extLst>
        </xdr:cNvPr>
        <xdr:cNvSpPr txBox="1">
          <a:spLocks noChangeArrowheads="1"/>
        </xdr:cNvSpPr>
      </xdr:nvSpPr>
      <xdr:spPr bwMode="auto">
        <a:xfrm>
          <a:off x="3521392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xmlns="" id="{00000000-0008-0000-0200-00000E010000}"/>
            </a:ext>
            <a:ext uri="{147F2762-F138-4A5C-976F-8EAC2B608ADB}">
              <a16:predDERef xmlns:a16="http://schemas.microsoft.com/office/drawing/2014/main" xmlns="" pred="{849430E6-6687-4640-A0C3-71D73000E8B7}"/>
            </a:ext>
          </a:extLst>
        </xdr:cNvPr>
        <xdr:cNvSpPr txBox="1">
          <a:spLocks noChangeArrowheads="1"/>
        </xdr:cNvSpPr>
      </xdr:nvSpPr>
      <xdr:spPr bwMode="auto">
        <a:xfrm>
          <a:off x="3521392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xmlns="" id="{00000000-0008-0000-0200-000010010000}"/>
            </a:ext>
            <a:ext uri="{147F2762-F138-4A5C-976F-8EAC2B608ADB}">
              <a16:predDERef xmlns:a16="http://schemas.microsoft.com/office/drawing/2014/main" xmlns="" pred="{22556D9D-544F-462C-A2DB-F57CF7254DA3}"/>
            </a:ext>
          </a:extLst>
        </xdr:cNvPr>
        <xdr:cNvSpPr txBox="1">
          <a:spLocks noChangeArrowheads="1"/>
        </xdr:cNvSpPr>
      </xdr:nvSpPr>
      <xdr:spPr bwMode="auto">
        <a:xfrm>
          <a:off x="35213925" y="103346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xmlns="" id="{00000000-0008-0000-0200-000011010000}"/>
            </a:ext>
            <a:ext uri="{147F2762-F138-4A5C-976F-8EAC2B608ADB}">
              <a16:predDERef xmlns:a16="http://schemas.microsoft.com/office/drawing/2014/main" xmlns="" pred="{1CB81FD1-6543-44BC-A98F-A9E2A6032934}"/>
            </a:ext>
          </a:extLst>
        </xdr:cNvPr>
        <xdr:cNvSpPr txBox="1">
          <a:spLocks noChangeArrowheads="1"/>
        </xdr:cNvSpPr>
      </xdr:nvSpPr>
      <xdr:spPr bwMode="auto">
        <a:xfrm>
          <a:off x="35213925" y="103346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xmlns="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5" name="Text Box 17">
          <a:extLst>
            <a:ext uri="{FF2B5EF4-FFF2-40B4-BE49-F238E27FC236}">
              <a16:creationId xmlns:a16="http://schemas.microsoft.com/office/drawing/2014/main" xmlns="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6" name="Text Box 18">
          <a:extLst>
            <a:ext uri="{FF2B5EF4-FFF2-40B4-BE49-F238E27FC236}">
              <a16:creationId xmlns:a16="http://schemas.microsoft.com/office/drawing/2014/main" xmlns="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7" name="Text Box 19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710" name="Text Box 17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31395987" y="7112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6" name="Text Box 19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1394400" y="66484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31394400" y="66484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2" name="Text Box 16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3" name="Text Box 17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4" name="Text Box 18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5" name="Text Box 19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728" name="Text Box 17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729" name="Text Box 18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33624837" y="7112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33623250" y="66484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33623250" y="66484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31394400" y="66484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31394400" y="66484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33623250" y="66484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33623250" y="66484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3139440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33623250" y="70961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3362325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31394400" y="75438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3139440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33623250" y="799147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11" name="Text Box 17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12" name="Text Box 18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16" name="Text Box 17">
          <a:extLst>
            <a:ext uri="{FF2B5EF4-FFF2-40B4-BE49-F238E27FC236}">
              <a16:creationId xmlns:a16="http://schemas.microsoft.com/office/drawing/2014/main" xmlns="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19</xdr:row>
      <xdr:rowOff>15875</xdr:rowOff>
    </xdr:from>
    <xdr:ext cx="95250" cy="171450"/>
    <xdr:sp macro="" textlink="">
      <xdr:nvSpPr>
        <xdr:cNvPr id="817" name="Text Box 18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32960468" y="786209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19" name="Text Box 16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0" name="Text Box 17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2" name="Text Box 19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3" name="Text Box 16"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7" name="Text Box 17"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8" name="Text Box 18"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29" name="Text Box 19"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31" name="Text Box 16"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32" name="Text Box 17"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19</xdr:row>
      <xdr:rowOff>15875</xdr:rowOff>
    </xdr:from>
    <xdr:ext cx="95250" cy="171450"/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35194081" y="786209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51" name="Text Box 16"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52" name="Text Box 17"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53" name="Text Box 18"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54" name="Text Box 19"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0</xdr:rowOff>
    </xdr:from>
    <xdr:ext cx="95250" cy="171450"/>
    <xdr:sp macro="" textlink="">
      <xdr:nvSpPr>
        <xdr:cNvPr id="857" name="Text Box 17"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19</xdr:row>
      <xdr:rowOff>15875</xdr:rowOff>
    </xdr:from>
    <xdr:ext cx="95250" cy="171450"/>
    <xdr:sp macro="" textlink="">
      <xdr:nvSpPr>
        <xdr:cNvPr id="858" name="Text Box 18"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32960468" y="786209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0" name="Text Box 16"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1" name="Text Box 17"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2" name="Text Box 18"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3" name="Text Box 19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7" name="Text Box 16"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8" name="Text Box 17"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69" name="Text Box 18"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70" name="Text Box 19"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0</xdr:rowOff>
    </xdr:from>
    <xdr:ext cx="95250" cy="171450"/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6219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19</xdr:row>
      <xdr:rowOff>15875</xdr:rowOff>
    </xdr:from>
    <xdr:ext cx="95250" cy="171450"/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35194081" y="7862094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18</xdr:row>
      <xdr:rowOff>504825</xdr:rowOff>
    </xdr:from>
    <xdr:ext cx="95250" cy="213632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32958881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442269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18</xdr:row>
      <xdr:rowOff>504825</xdr:rowOff>
    </xdr:from>
    <xdr:ext cx="95250" cy="213632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35192494" y="784145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442269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19</xdr:row>
      <xdr:rowOff>504825</xdr:rowOff>
    </xdr:from>
    <xdr:ext cx="95250" cy="213632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35192494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442269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19</xdr:row>
      <xdr:rowOff>504825</xdr:rowOff>
    </xdr:from>
    <xdr:ext cx="95250" cy="213632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32958881" y="829389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20</xdr:row>
      <xdr:rowOff>504825</xdr:rowOff>
    </xdr:from>
    <xdr:ext cx="95250" cy="213632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32958881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20</xdr:row>
      <xdr:rowOff>504825</xdr:rowOff>
    </xdr:from>
    <xdr:ext cx="95250" cy="213632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35192494" y="8746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142875</xdr:rowOff>
    </xdr:from>
    <xdr:to>
      <xdr:col>1</xdr:col>
      <xdr:colOff>1028700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42875"/>
          <a:ext cx="18002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1343025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181100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14"/>
  <sheetViews>
    <sheetView showGridLines="0" topLeftCell="A97" workbookViewId="0">
      <selection activeCell="D103" sqref="D103:D106"/>
    </sheetView>
  </sheetViews>
  <sheetFormatPr baseColWidth="10" defaultColWidth="11.42578125" defaultRowHeight="15" x14ac:dyDescent="0.25"/>
  <cols>
    <col min="3" max="3" width="24.42578125" customWidth="1"/>
    <col min="4" max="4" width="6.140625" customWidth="1"/>
    <col min="5" max="5" width="21" customWidth="1"/>
    <col min="6" max="6" width="11.7109375" customWidth="1"/>
    <col min="7" max="7" width="29.5703125" customWidth="1"/>
    <col min="8" max="8" width="6.5703125" customWidth="1"/>
  </cols>
  <sheetData>
    <row r="3" spans="2:8" ht="24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 x14ac:dyDescent="0.25">
      <c r="B4" s="1" t="s">
        <v>7</v>
      </c>
      <c r="C4" s="131" t="s">
        <v>8</v>
      </c>
      <c r="D4" s="128">
        <v>1</v>
      </c>
      <c r="E4" s="134" t="s">
        <v>9</v>
      </c>
      <c r="F4" s="128" t="s">
        <v>10</v>
      </c>
      <c r="G4" s="27" t="s">
        <v>11</v>
      </c>
      <c r="H4" s="26">
        <v>1</v>
      </c>
    </row>
    <row r="5" spans="2:8" ht="19.5" customHeight="1" x14ac:dyDescent="0.25">
      <c r="B5" s="1" t="s">
        <v>7</v>
      </c>
      <c r="C5" s="132"/>
      <c r="D5" s="129"/>
      <c r="E5" s="135"/>
      <c r="F5" s="129"/>
      <c r="G5" s="27" t="s">
        <v>12</v>
      </c>
      <c r="H5" s="26">
        <v>2</v>
      </c>
    </row>
    <row r="6" spans="2:8" ht="19.5" customHeight="1" x14ac:dyDescent="0.25">
      <c r="B6" s="1" t="s">
        <v>7</v>
      </c>
      <c r="C6" s="132"/>
      <c r="D6" s="129"/>
      <c r="E6" s="135"/>
      <c r="F6" s="129"/>
      <c r="G6" s="27" t="s">
        <v>13</v>
      </c>
      <c r="H6" s="26">
        <v>3</v>
      </c>
    </row>
    <row r="7" spans="2:8" ht="19.5" customHeight="1" x14ac:dyDescent="0.25">
      <c r="B7" s="1" t="s">
        <v>7</v>
      </c>
      <c r="C7" s="132"/>
      <c r="D7" s="130"/>
      <c r="E7" s="136"/>
      <c r="F7" s="130"/>
      <c r="G7" s="27" t="s">
        <v>14</v>
      </c>
      <c r="H7" s="26">
        <v>4</v>
      </c>
    </row>
    <row r="8" spans="2:8" ht="19.5" customHeight="1" x14ac:dyDescent="0.25">
      <c r="B8" s="1" t="s">
        <v>7</v>
      </c>
      <c r="C8" s="132"/>
      <c r="D8" s="3">
        <v>2</v>
      </c>
      <c r="E8" s="5" t="s">
        <v>15</v>
      </c>
      <c r="F8" s="3" t="s">
        <v>16</v>
      </c>
      <c r="G8" s="27" t="s">
        <v>14</v>
      </c>
      <c r="H8" s="26">
        <v>1</v>
      </c>
    </row>
    <row r="9" spans="2:8" ht="19.5" customHeight="1" x14ac:dyDescent="0.25">
      <c r="B9" s="1" t="s">
        <v>7</v>
      </c>
      <c r="C9" s="132"/>
      <c r="D9" s="128">
        <v>3</v>
      </c>
      <c r="E9" s="134" t="s">
        <v>17</v>
      </c>
      <c r="F9" s="128" t="s">
        <v>18</v>
      </c>
      <c r="G9" s="27" t="s">
        <v>19</v>
      </c>
      <c r="H9" s="26">
        <v>1</v>
      </c>
    </row>
    <row r="10" spans="2:8" ht="19.5" customHeight="1" x14ac:dyDescent="0.25">
      <c r="B10" s="1" t="s">
        <v>7</v>
      </c>
      <c r="C10" s="132"/>
      <c r="D10" s="129"/>
      <c r="E10" s="135"/>
      <c r="F10" s="129"/>
      <c r="G10" s="27" t="s">
        <v>20</v>
      </c>
      <c r="H10" s="26">
        <v>2</v>
      </c>
    </row>
    <row r="11" spans="2:8" ht="19.5" customHeight="1" x14ac:dyDescent="0.25">
      <c r="B11" s="1" t="s">
        <v>7</v>
      </c>
      <c r="C11" s="132"/>
      <c r="D11" s="129"/>
      <c r="E11" s="135"/>
      <c r="F11" s="129"/>
      <c r="G11" s="27" t="s">
        <v>21</v>
      </c>
      <c r="H11" s="26">
        <v>3</v>
      </c>
    </row>
    <row r="12" spans="2:8" ht="19.5" customHeight="1" x14ac:dyDescent="0.25">
      <c r="B12" s="1" t="s">
        <v>7</v>
      </c>
      <c r="C12" s="132"/>
      <c r="D12" s="130"/>
      <c r="E12" s="136"/>
      <c r="F12" s="130"/>
      <c r="G12" s="27" t="s">
        <v>22</v>
      </c>
      <c r="H12" s="26">
        <v>4</v>
      </c>
    </row>
    <row r="13" spans="2:8" ht="34.5" customHeight="1" x14ac:dyDescent="0.25">
      <c r="B13" s="1" t="s">
        <v>7</v>
      </c>
      <c r="C13" s="132"/>
      <c r="D13" s="128">
        <v>4</v>
      </c>
      <c r="E13" s="134" t="s">
        <v>23</v>
      </c>
      <c r="F13" s="128" t="s">
        <v>24</v>
      </c>
      <c r="G13" s="27" t="s">
        <v>25</v>
      </c>
      <c r="H13" s="26">
        <v>1</v>
      </c>
    </row>
    <row r="14" spans="2:8" ht="22.5" x14ac:dyDescent="0.25">
      <c r="B14" s="1" t="s">
        <v>7</v>
      </c>
      <c r="C14" s="132"/>
      <c r="D14" s="129"/>
      <c r="E14" s="135"/>
      <c r="F14" s="129"/>
      <c r="G14" s="27" t="s">
        <v>26</v>
      </c>
      <c r="H14" s="26">
        <v>2</v>
      </c>
    </row>
    <row r="15" spans="2:8" x14ac:dyDescent="0.25">
      <c r="B15" s="1" t="s">
        <v>7</v>
      </c>
      <c r="C15" s="132"/>
      <c r="D15" s="129"/>
      <c r="E15" s="135"/>
      <c r="F15" s="129"/>
      <c r="G15" s="27" t="s">
        <v>27</v>
      </c>
      <c r="H15" s="26">
        <v>3</v>
      </c>
    </row>
    <row r="16" spans="2:8" x14ac:dyDescent="0.25">
      <c r="B16" s="1" t="s">
        <v>7</v>
      </c>
      <c r="C16" s="132"/>
      <c r="D16" s="130"/>
      <c r="E16" s="136"/>
      <c r="F16" s="130"/>
      <c r="G16" s="27" t="s">
        <v>28</v>
      </c>
      <c r="H16" s="26">
        <v>4</v>
      </c>
    </row>
    <row r="17" spans="2:8" ht="34.5" customHeight="1" x14ac:dyDescent="0.25">
      <c r="B17" s="1" t="s">
        <v>7</v>
      </c>
      <c r="C17" s="132"/>
      <c r="D17" s="128">
        <v>5</v>
      </c>
      <c r="E17" s="134" t="s">
        <v>29</v>
      </c>
      <c r="F17" s="128" t="s">
        <v>30</v>
      </c>
      <c r="G17" s="27" t="s">
        <v>31</v>
      </c>
      <c r="H17" s="26">
        <v>1</v>
      </c>
    </row>
    <row r="18" spans="2:8" x14ac:dyDescent="0.25">
      <c r="B18" s="1" t="s">
        <v>7</v>
      </c>
      <c r="C18" s="132"/>
      <c r="D18" s="129"/>
      <c r="E18" s="135"/>
      <c r="F18" s="129"/>
      <c r="G18" s="27" t="s">
        <v>32</v>
      </c>
      <c r="H18" s="26">
        <v>2</v>
      </c>
    </row>
    <row r="19" spans="2:8" x14ac:dyDescent="0.25">
      <c r="B19" s="1" t="s">
        <v>7</v>
      </c>
      <c r="C19" s="132"/>
      <c r="D19" s="129"/>
      <c r="E19" s="135"/>
      <c r="F19" s="129"/>
      <c r="G19" s="27" t="s">
        <v>33</v>
      </c>
      <c r="H19" s="26">
        <v>3</v>
      </c>
    </row>
    <row r="20" spans="2:8" x14ac:dyDescent="0.25">
      <c r="B20" s="1" t="s">
        <v>7</v>
      </c>
      <c r="C20" s="132"/>
      <c r="D20" s="130"/>
      <c r="E20" s="136"/>
      <c r="F20" s="130"/>
      <c r="G20" s="27" t="s">
        <v>34</v>
      </c>
      <c r="H20" s="26">
        <v>4</v>
      </c>
    </row>
    <row r="21" spans="2:8" ht="34.5" customHeight="1" x14ac:dyDescent="0.25">
      <c r="B21" s="1" t="s">
        <v>7</v>
      </c>
      <c r="C21" s="132"/>
      <c r="D21" s="128">
        <v>6</v>
      </c>
      <c r="E21" s="134" t="s">
        <v>35</v>
      </c>
      <c r="F21" s="128" t="s">
        <v>36</v>
      </c>
      <c r="G21" s="27" t="s">
        <v>37</v>
      </c>
      <c r="H21" s="26">
        <v>1</v>
      </c>
    </row>
    <row r="22" spans="2:8" ht="22.5" x14ac:dyDescent="0.25">
      <c r="B22" s="1" t="s">
        <v>7</v>
      </c>
      <c r="C22" s="132"/>
      <c r="D22" s="129"/>
      <c r="E22" s="135"/>
      <c r="F22" s="129"/>
      <c r="G22" s="27" t="s">
        <v>38</v>
      </c>
      <c r="H22" s="26">
        <v>2</v>
      </c>
    </row>
    <row r="23" spans="2:8" ht="22.5" x14ac:dyDescent="0.25">
      <c r="B23" s="1" t="s">
        <v>7</v>
      </c>
      <c r="C23" s="133"/>
      <c r="D23" s="130"/>
      <c r="E23" s="136"/>
      <c r="F23" s="130"/>
      <c r="G23" s="27" t="s">
        <v>39</v>
      </c>
      <c r="H23" s="26">
        <v>3</v>
      </c>
    </row>
    <row r="24" spans="2:8" ht="30" customHeight="1" x14ac:dyDescent="0.25">
      <c r="B24" s="1" t="s">
        <v>7</v>
      </c>
      <c r="C24" s="28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x14ac:dyDescent="0.25">
      <c r="B25" s="1" t="s">
        <v>7</v>
      </c>
      <c r="C25" s="28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 x14ac:dyDescent="0.25">
      <c r="B26" s="1" t="s">
        <v>7</v>
      </c>
      <c r="C26" s="28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 x14ac:dyDescent="0.25">
      <c r="B27" s="1" t="s">
        <v>7</v>
      </c>
      <c r="C27" s="28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 x14ac:dyDescent="0.25">
      <c r="B28" s="1" t="s">
        <v>7</v>
      </c>
      <c r="C28" s="28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 x14ac:dyDescent="0.25">
      <c r="B29" s="1" t="s">
        <v>7</v>
      </c>
      <c r="C29" s="28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x14ac:dyDescent="0.25">
      <c r="B30" s="1" t="s">
        <v>55</v>
      </c>
      <c r="C30" s="28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x14ac:dyDescent="0.25">
      <c r="B31" s="1" t="s">
        <v>55</v>
      </c>
      <c r="C31" s="28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x14ac:dyDescent="0.25">
      <c r="B32" s="1" t="s">
        <v>55</v>
      </c>
      <c r="C32" s="28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 x14ac:dyDescent="0.25">
      <c r="B33" s="1" t="s">
        <v>55</v>
      </c>
      <c r="C33" s="28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 x14ac:dyDescent="0.25">
      <c r="B34" s="1" t="s">
        <v>55</v>
      </c>
      <c r="C34" s="28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 x14ac:dyDescent="0.25">
      <c r="B35" s="1" t="s">
        <v>55</v>
      </c>
      <c r="C35" s="28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 x14ac:dyDescent="0.25">
      <c r="B36" s="1" t="s">
        <v>55</v>
      </c>
      <c r="C36" s="28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 x14ac:dyDescent="0.25">
      <c r="B37" s="1" t="s">
        <v>55</v>
      </c>
      <c r="C37" s="28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 x14ac:dyDescent="0.25">
      <c r="B38" s="1" t="s">
        <v>55</v>
      </c>
      <c r="C38" s="28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 x14ac:dyDescent="0.25">
      <c r="B39" s="1" t="s">
        <v>55</v>
      </c>
      <c r="C39" s="28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 x14ac:dyDescent="0.25">
      <c r="B40" s="1" t="s">
        <v>55</v>
      </c>
      <c r="C40" s="28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 x14ac:dyDescent="0.25">
      <c r="B41" s="1" t="s">
        <v>55</v>
      </c>
      <c r="C41" s="28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 x14ac:dyDescent="0.25">
      <c r="B42" s="1" t="s">
        <v>55</v>
      </c>
      <c r="C42" s="28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 x14ac:dyDescent="0.25">
      <c r="B43" s="1" t="s">
        <v>55</v>
      </c>
      <c r="C43" s="28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 x14ac:dyDescent="0.25">
      <c r="B44" s="1" t="s">
        <v>55</v>
      </c>
      <c r="C44" s="28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 x14ac:dyDescent="0.25">
      <c r="B45" s="1" t="s">
        <v>55</v>
      </c>
      <c r="C45" s="28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 x14ac:dyDescent="0.25">
      <c r="B46" s="1" t="s">
        <v>55</v>
      </c>
      <c r="C46" s="28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 x14ac:dyDescent="0.25">
      <c r="B47" s="1" t="s">
        <v>55</v>
      </c>
      <c r="C47" s="28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x14ac:dyDescent="0.25">
      <c r="B48" s="1" t="s">
        <v>55</v>
      </c>
      <c r="C48" s="28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 x14ac:dyDescent="0.25">
      <c r="B49" s="1" t="s">
        <v>55</v>
      </c>
      <c r="C49" s="28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 x14ac:dyDescent="0.25">
      <c r="B50" s="1" t="s">
        <v>55</v>
      </c>
      <c r="C50" s="28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 x14ac:dyDescent="0.25">
      <c r="B51" s="1" t="s">
        <v>55</v>
      </c>
      <c r="C51" s="28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x14ac:dyDescent="0.25">
      <c r="B52" s="1" t="s">
        <v>55</v>
      </c>
      <c r="C52" s="28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x14ac:dyDescent="0.25">
      <c r="B53" s="1" t="s">
        <v>55</v>
      </c>
      <c r="C53" s="28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 x14ac:dyDescent="0.25">
      <c r="B54" s="1" t="s">
        <v>55</v>
      </c>
      <c r="C54" s="28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 x14ac:dyDescent="0.25">
      <c r="B55" s="1" t="s">
        <v>55</v>
      </c>
      <c r="C55" s="28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 x14ac:dyDescent="0.25">
      <c r="B56" s="1" t="s">
        <v>55</v>
      </c>
      <c r="C56" s="28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x14ac:dyDescent="0.25">
      <c r="B57" s="1" t="s">
        <v>55</v>
      </c>
      <c r="C57" s="28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 x14ac:dyDescent="0.25">
      <c r="B58" s="1" t="s">
        <v>55</v>
      </c>
      <c r="C58" s="28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x14ac:dyDescent="0.25">
      <c r="B59" s="1" t="s">
        <v>55</v>
      </c>
      <c r="C59" s="28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 x14ac:dyDescent="0.25">
      <c r="B60" s="1" t="s">
        <v>55</v>
      </c>
      <c r="C60" s="28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 x14ac:dyDescent="0.25">
      <c r="B61" s="1" t="s">
        <v>55</v>
      </c>
      <c r="C61" s="28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 x14ac:dyDescent="0.25">
      <c r="B62" s="1" t="s">
        <v>127</v>
      </c>
      <c r="C62" s="28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 x14ac:dyDescent="0.25">
      <c r="B63" s="1" t="s">
        <v>127</v>
      </c>
      <c r="C63" s="28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x14ac:dyDescent="0.25">
      <c r="B64" s="1" t="s">
        <v>127</v>
      </c>
      <c r="C64" s="28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x14ac:dyDescent="0.25">
      <c r="B65" s="1" t="s">
        <v>127</v>
      </c>
      <c r="C65" s="28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x14ac:dyDescent="0.25">
      <c r="B66" s="1" t="s">
        <v>127</v>
      </c>
      <c r="C66" s="28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 x14ac:dyDescent="0.25">
      <c r="B67" s="1" t="s">
        <v>127</v>
      </c>
      <c r="C67" s="28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 x14ac:dyDescent="0.25">
      <c r="B68" s="1" t="s">
        <v>127</v>
      </c>
      <c r="C68" s="28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x14ac:dyDescent="0.25">
      <c r="B69" s="1" t="s">
        <v>127</v>
      </c>
      <c r="C69" s="28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x14ac:dyDescent="0.25">
      <c r="B70" s="1" t="s">
        <v>127</v>
      </c>
      <c r="C70" s="28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 x14ac:dyDescent="0.25">
      <c r="B71" s="1" t="s">
        <v>127</v>
      </c>
      <c r="C71" s="28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 x14ac:dyDescent="0.25">
      <c r="B72" s="1" t="s">
        <v>127</v>
      </c>
      <c r="C72" s="28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 x14ac:dyDescent="0.25">
      <c r="B73" s="1" t="s">
        <v>127</v>
      </c>
      <c r="C73" s="28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 x14ac:dyDescent="0.25">
      <c r="B74" s="1" t="s">
        <v>127</v>
      </c>
      <c r="C74" s="28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 x14ac:dyDescent="0.25">
      <c r="B75" s="1" t="s">
        <v>127</v>
      </c>
      <c r="C75" s="28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x14ac:dyDescent="0.25">
      <c r="B76" s="1" t="s">
        <v>127</v>
      </c>
      <c r="C76" s="28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 x14ac:dyDescent="0.25">
      <c r="B77" s="1" t="s">
        <v>127</v>
      </c>
      <c r="C77" s="28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 x14ac:dyDescent="0.25">
      <c r="B78" s="1" t="s">
        <v>127</v>
      </c>
      <c r="C78" s="28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 x14ac:dyDescent="0.25">
      <c r="B79" s="1" t="s">
        <v>127</v>
      </c>
      <c r="C79" s="28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x14ac:dyDescent="0.25">
      <c r="B80" s="1" t="s">
        <v>127</v>
      </c>
      <c r="C80" s="28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x14ac:dyDescent="0.25">
      <c r="B81" s="1" t="s">
        <v>127</v>
      </c>
      <c r="C81" s="28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x14ac:dyDescent="0.25">
      <c r="B82" s="1" t="s">
        <v>127</v>
      </c>
      <c r="C82" s="28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x14ac:dyDescent="0.25">
      <c r="B83" s="1" t="s">
        <v>127</v>
      </c>
      <c r="C83" s="28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x14ac:dyDescent="0.25">
      <c r="B84" s="1"/>
      <c r="C84" s="28"/>
      <c r="D84" s="3"/>
      <c r="E84" s="5"/>
      <c r="F84" s="1"/>
      <c r="G84" s="4"/>
      <c r="H84" s="1"/>
    </row>
    <row r="85" spans="2:8" ht="23.25" x14ac:dyDescent="0.25">
      <c r="B85" s="145" t="s">
        <v>127</v>
      </c>
      <c r="C85" s="137" t="s">
        <v>176</v>
      </c>
      <c r="D85" s="139">
        <v>67</v>
      </c>
      <c r="E85" s="143" t="s">
        <v>177</v>
      </c>
      <c r="F85" s="126" t="s">
        <v>178</v>
      </c>
      <c r="G85" s="52" t="s">
        <v>179</v>
      </c>
      <c r="H85" s="54" t="s">
        <v>180</v>
      </c>
    </row>
    <row r="86" spans="2:8" ht="23.25" x14ac:dyDescent="0.25">
      <c r="B86" s="146"/>
      <c r="C86" s="138"/>
      <c r="D86" s="140"/>
      <c r="E86" s="144"/>
      <c r="F86" s="127"/>
      <c r="G86" s="52" t="s">
        <v>181</v>
      </c>
      <c r="H86" s="54" t="s">
        <v>182</v>
      </c>
    </row>
    <row r="87" spans="2:8" ht="23.25" x14ac:dyDescent="0.25">
      <c r="B87" s="49" t="s">
        <v>127</v>
      </c>
      <c r="C87" s="50" t="s">
        <v>176</v>
      </c>
      <c r="D87" s="51">
        <v>68</v>
      </c>
      <c r="E87" s="52" t="s">
        <v>183</v>
      </c>
      <c r="F87" s="49" t="s">
        <v>184</v>
      </c>
      <c r="G87" s="53" t="s">
        <v>185</v>
      </c>
      <c r="H87" s="54" t="s">
        <v>180</v>
      </c>
    </row>
    <row r="88" spans="2:8" x14ac:dyDescent="0.25">
      <c r="B88" s="126" t="s">
        <v>127</v>
      </c>
      <c r="C88" s="137" t="s">
        <v>176</v>
      </c>
      <c r="D88" s="139">
        <v>69</v>
      </c>
      <c r="E88" s="141" t="s">
        <v>186</v>
      </c>
      <c r="F88" s="49" t="s">
        <v>187</v>
      </c>
      <c r="G88" s="52" t="s">
        <v>188</v>
      </c>
      <c r="H88" s="54" t="s">
        <v>180</v>
      </c>
    </row>
    <row r="89" spans="2:8" ht="23.25" customHeight="1" x14ac:dyDescent="0.25">
      <c r="B89" s="127"/>
      <c r="C89" s="138"/>
      <c r="D89" s="140"/>
      <c r="E89" s="142"/>
      <c r="F89" s="49" t="s">
        <v>187</v>
      </c>
      <c r="G89" s="52" t="s">
        <v>189</v>
      </c>
      <c r="H89" s="54" t="s">
        <v>182</v>
      </c>
    </row>
    <row r="90" spans="2:8" ht="23.25" customHeight="1" x14ac:dyDescent="0.25">
      <c r="B90" s="126" t="s">
        <v>127</v>
      </c>
      <c r="C90" s="137" t="s">
        <v>176</v>
      </c>
      <c r="D90" s="139">
        <v>70</v>
      </c>
      <c r="E90" s="143" t="s">
        <v>190</v>
      </c>
      <c r="F90" s="49" t="s">
        <v>191</v>
      </c>
      <c r="G90" s="52" t="s">
        <v>192</v>
      </c>
      <c r="H90" s="54" t="s">
        <v>180</v>
      </c>
    </row>
    <row r="91" spans="2:8" ht="23.25" customHeight="1" x14ac:dyDescent="0.25">
      <c r="B91" s="147"/>
      <c r="C91" s="155"/>
      <c r="D91" s="154"/>
      <c r="E91" s="151"/>
      <c r="F91" s="49" t="s">
        <v>191</v>
      </c>
      <c r="G91" s="52" t="s">
        <v>193</v>
      </c>
      <c r="H91" s="54" t="s">
        <v>182</v>
      </c>
    </row>
    <row r="92" spans="2:8" x14ac:dyDescent="0.25">
      <c r="B92" s="127"/>
      <c r="C92" s="138"/>
      <c r="D92" s="140"/>
      <c r="E92" s="144"/>
      <c r="F92" s="49" t="s">
        <v>191</v>
      </c>
      <c r="G92" s="53" t="s">
        <v>194</v>
      </c>
      <c r="H92" s="54" t="s">
        <v>195</v>
      </c>
    </row>
    <row r="93" spans="2:8" x14ac:dyDescent="0.25">
      <c r="B93" s="126" t="s">
        <v>127</v>
      </c>
      <c r="C93" s="137" t="s">
        <v>176</v>
      </c>
      <c r="D93" s="139">
        <v>71</v>
      </c>
      <c r="E93" s="143" t="s">
        <v>196</v>
      </c>
      <c r="F93" s="49" t="s">
        <v>197</v>
      </c>
      <c r="G93" s="53" t="s">
        <v>198</v>
      </c>
      <c r="H93" s="54" t="s">
        <v>180</v>
      </c>
    </row>
    <row r="94" spans="2:8" x14ac:dyDescent="0.25">
      <c r="B94" s="147"/>
      <c r="C94" s="155"/>
      <c r="D94" s="154"/>
      <c r="E94" s="151"/>
      <c r="F94" s="49" t="s">
        <v>197</v>
      </c>
      <c r="G94" s="53" t="s">
        <v>199</v>
      </c>
      <c r="H94" s="54" t="s">
        <v>182</v>
      </c>
    </row>
    <row r="95" spans="2:8" x14ac:dyDescent="0.25">
      <c r="B95" s="147"/>
      <c r="C95" s="155"/>
      <c r="D95" s="154"/>
      <c r="E95" s="151"/>
      <c r="F95" s="49" t="s">
        <v>197</v>
      </c>
      <c r="G95" s="53" t="s">
        <v>200</v>
      </c>
      <c r="H95" s="54" t="s">
        <v>195</v>
      </c>
    </row>
    <row r="96" spans="2:8" x14ac:dyDescent="0.25">
      <c r="B96" s="147"/>
      <c r="C96" s="155"/>
      <c r="D96" s="154"/>
      <c r="E96" s="151"/>
      <c r="F96" s="49" t="s">
        <v>197</v>
      </c>
      <c r="G96" s="53" t="s">
        <v>201</v>
      </c>
      <c r="H96" s="54" t="s">
        <v>202</v>
      </c>
    </row>
    <row r="97" spans="2:8" x14ac:dyDescent="0.25">
      <c r="B97" s="147"/>
      <c r="C97" s="155"/>
      <c r="D97" s="154"/>
      <c r="E97" s="151"/>
      <c r="F97" s="49" t="s">
        <v>197</v>
      </c>
      <c r="G97" s="53" t="s">
        <v>203</v>
      </c>
      <c r="H97" s="54" t="s">
        <v>204</v>
      </c>
    </row>
    <row r="98" spans="2:8" x14ac:dyDescent="0.25">
      <c r="B98" s="147"/>
      <c r="C98" s="155"/>
      <c r="D98" s="154"/>
      <c r="E98" s="151"/>
      <c r="F98" s="49" t="s">
        <v>197</v>
      </c>
      <c r="G98" s="53" t="s">
        <v>205</v>
      </c>
      <c r="H98" s="54" t="s">
        <v>206</v>
      </c>
    </row>
    <row r="99" spans="2:8" x14ac:dyDescent="0.25">
      <c r="B99" s="147"/>
      <c r="C99" s="155"/>
      <c r="D99" s="154"/>
      <c r="E99" s="151"/>
      <c r="F99" s="49" t="s">
        <v>197</v>
      </c>
      <c r="G99" s="53" t="s">
        <v>207</v>
      </c>
      <c r="H99" s="54" t="s">
        <v>208</v>
      </c>
    </row>
    <row r="100" spans="2:8" x14ac:dyDescent="0.25">
      <c r="B100" s="147"/>
      <c r="C100" s="155"/>
      <c r="D100" s="154"/>
      <c r="E100" s="151"/>
      <c r="F100" s="49" t="s">
        <v>197</v>
      </c>
      <c r="G100" s="53" t="s">
        <v>209</v>
      </c>
      <c r="H100" s="54" t="s">
        <v>210</v>
      </c>
    </row>
    <row r="101" spans="2:8" x14ac:dyDescent="0.25">
      <c r="B101" s="147"/>
      <c r="C101" s="155"/>
      <c r="D101" s="154"/>
      <c r="E101" s="151"/>
      <c r="F101" s="49" t="s">
        <v>197</v>
      </c>
      <c r="G101" s="53" t="s">
        <v>211</v>
      </c>
      <c r="H101" s="54" t="s">
        <v>212</v>
      </c>
    </row>
    <row r="102" spans="2:8" x14ac:dyDescent="0.25">
      <c r="B102" s="127"/>
      <c r="C102" s="138"/>
      <c r="D102" s="140"/>
      <c r="E102" s="144"/>
      <c r="F102" s="49" t="s">
        <v>197</v>
      </c>
      <c r="G102" s="53" t="s">
        <v>213</v>
      </c>
      <c r="H102" s="54" t="s">
        <v>214</v>
      </c>
    </row>
    <row r="103" spans="2:8" x14ac:dyDescent="0.25">
      <c r="B103" s="126" t="s">
        <v>127</v>
      </c>
      <c r="C103" s="148" t="s">
        <v>176</v>
      </c>
      <c r="D103" s="152">
        <v>72</v>
      </c>
      <c r="E103" s="143" t="s">
        <v>215</v>
      </c>
      <c r="F103" s="56" t="s">
        <v>216</v>
      </c>
      <c r="G103" s="57" t="s">
        <v>217</v>
      </c>
      <c r="H103" s="54" t="s">
        <v>180</v>
      </c>
    </row>
    <row r="104" spans="2:8" x14ac:dyDescent="0.25">
      <c r="B104" s="147"/>
      <c r="C104" s="149"/>
      <c r="D104" s="153"/>
      <c r="E104" s="151"/>
      <c r="F104" s="56" t="s">
        <v>216</v>
      </c>
      <c r="G104" s="57" t="s">
        <v>218</v>
      </c>
      <c r="H104" s="54" t="s">
        <v>182</v>
      </c>
    </row>
    <row r="105" spans="2:8" x14ac:dyDescent="0.25">
      <c r="B105" s="147"/>
      <c r="C105" s="149"/>
      <c r="D105" s="153"/>
      <c r="E105" s="151"/>
      <c r="F105" s="56" t="s">
        <v>216</v>
      </c>
      <c r="G105" s="57" t="s">
        <v>219</v>
      </c>
      <c r="H105" s="54" t="s">
        <v>195</v>
      </c>
    </row>
    <row r="106" spans="2:8" x14ac:dyDescent="0.25">
      <c r="B106" s="127"/>
      <c r="C106" s="150"/>
      <c r="D106" s="153"/>
      <c r="E106" s="151"/>
      <c r="F106" s="56" t="s">
        <v>216</v>
      </c>
      <c r="G106" s="57" t="s">
        <v>220</v>
      </c>
      <c r="H106" s="54" t="s">
        <v>202</v>
      </c>
    </row>
    <row r="107" spans="2:8" x14ac:dyDescent="0.25">
      <c r="B107" s="126" t="s">
        <v>127</v>
      </c>
      <c r="C107" s="158" t="s">
        <v>176</v>
      </c>
      <c r="D107" s="157">
        <v>73</v>
      </c>
      <c r="E107" s="156" t="s">
        <v>221</v>
      </c>
      <c r="F107" s="62" t="s">
        <v>222</v>
      </c>
      <c r="G107" s="57" t="s">
        <v>223</v>
      </c>
      <c r="H107" s="54" t="s">
        <v>180</v>
      </c>
    </row>
    <row r="108" spans="2:8" x14ac:dyDescent="0.25">
      <c r="B108" s="147"/>
      <c r="C108" s="159"/>
      <c r="D108" s="157"/>
      <c r="E108" s="156"/>
      <c r="F108" s="62" t="s">
        <v>222</v>
      </c>
      <c r="G108" s="57" t="s">
        <v>224</v>
      </c>
      <c r="H108" s="54" t="s">
        <v>182</v>
      </c>
    </row>
    <row r="109" spans="2:8" x14ac:dyDescent="0.25">
      <c r="B109" s="147"/>
      <c r="C109" s="159"/>
      <c r="D109" s="157"/>
      <c r="E109" s="156"/>
      <c r="F109" s="63" t="s">
        <v>222</v>
      </c>
      <c r="G109" s="60" t="s">
        <v>225</v>
      </c>
      <c r="H109" s="61" t="s">
        <v>195</v>
      </c>
    </row>
    <row r="110" spans="2:8" x14ac:dyDescent="0.25">
      <c r="B110" s="161" t="s">
        <v>127</v>
      </c>
      <c r="C110" s="160" t="s">
        <v>176</v>
      </c>
      <c r="D110" s="157">
        <v>74</v>
      </c>
      <c r="E110" s="156" t="s">
        <v>226</v>
      </c>
      <c r="F110" s="64" t="s">
        <v>227</v>
      </c>
      <c r="G110" s="58" t="s">
        <v>228</v>
      </c>
      <c r="H110" s="59" t="s">
        <v>180</v>
      </c>
    </row>
    <row r="111" spans="2:8" x14ac:dyDescent="0.25">
      <c r="B111" s="161"/>
      <c r="C111" s="160"/>
      <c r="D111" s="157"/>
      <c r="E111" s="156"/>
      <c r="F111" s="64" t="s">
        <v>227</v>
      </c>
      <c r="G111" s="58" t="s">
        <v>229</v>
      </c>
      <c r="H111" s="59" t="s">
        <v>182</v>
      </c>
    </row>
    <row r="112" spans="2:8" x14ac:dyDescent="0.25">
      <c r="B112" s="161"/>
      <c r="C112" s="160"/>
      <c r="D112" s="157"/>
      <c r="E112" s="156"/>
      <c r="F112" s="64" t="s">
        <v>227</v>
      </c>
      <c r="G112" s="58" t="s">
        <v>230</v>
      </c>
      <c r="H112" s="59" t="s">
        <v>195</v>
      </c>
    </row>
    <row r="113" spans="2:8" x14ac:dyDescent="0.25">
      <c r="B113" s="161"/>
      <c r="C113" s="160"/>
      <c r="D113" s="157"/>
      <c r="E113" s="156"/>
      <c r="F113" s="64" t="s">
        <v>227</v>
      </c>
      <c r="G113" s="58" t="s">
        <v>231</v>
      </c>
      <c r="H113" s="59" t="s">
        <v>202</v>
      </c>
    </row>
    <row r="114" spans="2:8" x14ac:dyDescent="0.25">
      <c r="H114" s="46"/>
    </row>
  </sheetData>
  <sortState ref="E4:F30">
    <sortCondition ref="E3"/>
  </sortState>
  <mergeCells count="45">
    <mergeCell ref="E107:E109"/>
    <mergeCell ref="D107:D109"/>
    <mergeCell ref="C107:C109"/>
    <mergeCell ref="B107:B109"/>
    <mergeCell ref="E110:E113"/>
    <mergeCell ref="D110:D113"/>
    <mergeCell ref="C110:C113"/>
    <mergeCell ref="B110:B113"/>
    <mergeCell ref="B90:B92"/>
    <mergeCell ref="B93:B102"/>
    <mergeCell ref="B103:B106"/>
    <mergeCell ref="C103:C106"/>
    <mergeCell ref="E103:E106"/>
    <mergeCell ref="D103:D106"/>
    <mergeCell ref="E90:E92"/>
    <mergeCell ref="D90:D92"/>
    <mergeCell ref="C90:C92"/>
    <mergeCell ref="E93:E102"/>
    <mergeCell ref="C93:C102"/>
    <mergeCell ref="D93:D102"/>
    <mergeCell ref="B88:B89"/>
    <mergeCell ref="C88:C89"/>
    <mergeCell ref="D88:D89"/>
    <mergeCell ref="E88:E89"/>
    <mergeCell ref="E21:E23"/>
    <mergeCell ref="D21:D23"/>
    <mergeCell ref="E85:E86"/>
    <mergeCell ref="C85:C86"/>
    <mergeCell ref="D85:D86"/>
    <mergeCell ref="B85:B86"/>
    <mergeCell ref="F85:F86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ignoredErrors>
    <ignoredError sqref="H88: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opLeftCell="D72" zoomScale="110" zoomScaleNormal="110" workbookViewId="0">
      <selection activeCell="D78" sqref="D78:D79"/>
    </sheetView>
  </sheetViews>
  <sheetFormatPr baseColWidth="10" defaultColWidth="11.42578125" defaultRowHeight="15" x14ac:dyDescent="0.25"/>
  <cols>
    <col min="1" max="1" width="24.85546875" customWidth="1"/>
    <col min="2" max="5" width="31.85546875" customWidth="1"/>
    <col min="6" max="9" width="41.7109375" customWidth="1"/>
  </cols>
  <sheetData>
    <row r="2" spans="1:9" ht="15" customHeight="1" x14ac:dyDescent="0.25">
      <c r="B2" s="172" t="s">
        <v>232</v>
      </c>
      <c r="C2" s="173"/>
      <c r="D2" s="173"/>
      <c r="E2" s="174"/>
      <c r="F2" s="169" t="s">
        <v>233</v>
      </c>
      <c r="G2" s="170"/>
      <c r="H2" s="170"/>
      <c r="I2" s="171"/>
    </row>
    <row r="3" spans="1:9" ht="50.25" customHeight="1" x14ac:dyDescent="0.25">
      <c r="A3" s="29"/>
      <c r="B3" s="33" t="s">
        <v>234</v>
      </c>
      <c r="C3" s="33" t="s">
        <v>235</v>
      </c>
      <c r="D3" s="33" t="s">
        <v>236</v>
      </c>
      <c r="E3" s="33" t="s">
        <v>237</v>
      </c>
      <c r="F3" s="34" t="s">
        <v>238</v>
      </c>
      <c r="G3" s="34" t="s">
        <v>239</v>
      </c>
      <c r="H3" s="34" t="s">
        <v>240</v>
      </c>
      <c r="I3" s="35" t="s">
        <v>241</v>
      </c>
    </row>
    <row r="4" spans="1:9" x14ac:dyDescent="0.25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  <c r="G4" s="32" t="s">
        <v>248</v>
      </c>
      <c r="H4" s="32" t="s">
        <v>249</v>
      </c>
      <c r="I4" s="32" t="s">
        <v>250</v>
      </c>
    </row>
    <row r="5" spans="1:9" x14ac:dyDescent="0.25">
      <c r="A5" s="30" t="s">
        <v>9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5" t="s">
        <v>15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0" t="s">
        <v>17</v>
      </c>
      <c r="B7" s="31"/>
      <c r="C7" s="31"/>
      <c r="D7" s="31"/>
      <c r="E7" s="31"/>
      <c r="F7" s="31"/>
      <c r="G7" s="31"/>
      <c r="H7" s="31"/>
      <c r="I7" s="31"/>
    </row>
    <row r="8" spans="1:9" ht="22.5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22.5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</row>
    <row r="10" spans="1:9" ht="22.5" x14ac:dyDescent="0.25">
      <c r="A10" s="30" t="s">
        <v>35</v>
      </c>
      <c r="B10" s="31"/>
      <c r="C10" s="31"/>
      <c r="D10" s="31"/>
      <c r="E10" s="31"/>
      <c r="F10" s="31"/>
      <c r="G10" s="31"/>
      <c r="H10" s="31"/>
      <c r="I10" s="31"/>
    </row>
    <row r="11" spans="1:9" ht="23.25" x14ac:dyDescent="0.25">
      <c r="A11" s="5" t="s">
        <v>41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5" t="s">
        <v>46</v>
      </c>
      <c r="B13" s="31"/>
      <c r="C13" s="31"/>
      <c r="D13" s="31"/>
      <c r="E13" s="31"/>
      <c r="F13" s="31"/>
      <c r="G13" s="31"/>
      <c r="H13" s="31"/>
      <c r="I13" s="31"/>
    </row>
    <row r="14" spans="1:9" ht="22.5" customHeight="1" x14ac:dyDescent="0.25">
      <c r="A14" s="5" t="s">
        <v>48</v>
      </c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5" t="s">
        <v>51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5" t="s">
        <v>53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5" t="s">
        <v>57</v>
      </c>
      <c r="B17" s="31"/>
      <c r="C17" s="31"/>
      <c r="D17" s="31"/>
      <c r="E17" s="31"/>
      <c r="F17" s="31"/>
      <c r="G17" s="31"/>
      <c r="H17" s="31"/>
      <c r="I17" s="31"/>
    </row>
    <row r="18" spans="1:9" ht="15" customHeight="1" x14ac:dyDescent="0.25">
      <c r="A18" s="5" t="s">
        <v>59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5" t="s">
        <v>61</v>
      </c>
      <c r="B19" s="31"/>
      <c r="C19" s="31"/>
      <c r="D19" s="31"/>
      <c r="E19" s="31"/>
      <c r="F19" s="31"/>
      <c r="G19" s="31"/>
      <c r="H19" s="31"/>
      <c r="I19" s="31"/>
    </row>
    <row r="20" spans="1:9" ht="23.25" x14ac:dyDescent="0.25">
      <c r="A20" s="5" t="s">
        <v>63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5" t="s">
        <v>65</v>
      </c>
      <c r="B21" s="31"/>
      <c r="C21" s="31"/>
      <c r="D21" s="31"/>
      <c r="E21" s="31"/>
      <c r="F21" s="31"/>
      <c r="G21" s="31"/>
      <c r="H21" s="31"/>
      <c r="I21" s="31"/>
    </row>
    <row r="22" spans="1:9" ht="21.75" customHeight="1" x14ac:dyDescent="0.25">
      <c r="A22" s="5" t="s">
        <v>67</v>
      </c>
      <c r="B22" s="31"/>
      <c r="C22" s="31"/>
      <c r="D22" s="31"/>
      <c r="E22" s="31"/>
      <c r="F22" s="31"/>
      <c r="G22" s="31"/>
      <c r="H22" s="31"/>
      <c r="I22" s="31"/>
    </row>
    <row r="23" spans="1:9" ht="23.25" x14ac:dyDescent="0.25">
      <c r="A23" s="5" t="s">
        <v>70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5" t="s">
        <v>72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5" t="s">
        <v>74</v>
      </c>
      <c r="B25" s="31"/>
      <c r="C25" s="31"/>
      <c r="D25" s="31"/>
      <c r="E25" s="31"/>
      <c r="F25" s="31"/>
      <c r="G25" s="31"/>
      <c r="H25" s="31"/>
      <c r="I25" s="31"/>
    </row>
    <row r="26" spans="1:9" ht="23.25" x14ac:dyDescent="0.25">
      <c r="A26" s="5" t="s">
        <v>77</v>
      </c>
      <c r="B26" s="31"/>
      <c r="C26" s="31"/>
      <c r="D26" s="31"/>
      <c r="E26" s="31"/>
      <c r="F26" s="31"/>
      <c r="G26" s="31"/>
      <c r="H26" s="31"/>
      <c r="I26" s="31"/>
    </row>
    <row r="27" spans="1:9" ht="23.25" x14ac:dyDescent="0.25">
      <c r="A27" s="5" t="s">
        <v>79</v>
      </c>
      <c r="B27" s="31"/>
      <c r="C27" s="31"/>
      <c r="D27" s="31"/>
      <c r="E27" s="31"/>
      <c r="F27" s="31"/>
      <c r="G27" s="31"/>
      <c r="H27" s="31"/>
      <c r="I27" s="31"/>
    </row>
    <row r="28" spans="1:9" ht="23.25" x14ac:dyDescent="0.25">
      <c r="A28" s="5" t="s">
        <v>81</v>
      </c>
      <c r="B28" s="31"/>
      <c r="C28" s="31"/>
      <c r="D28" s="31"/>
      <c r="E28" s="31"/>
      <c r="F28" s="31"/>
      <c r="G28" s="31"/>
      <c r="H28" s="31"/>
      <c r="I28" s="31"/>
    </row>
    <row r="29" spans="1:9" ht="34.5" x14ac:dyDescent="0.25">
      <c r="A29" s="5" t="s">
        <v>83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5" t="s">
        <v>85</v>
      </c>
      <c r="B30" s="31"/>
      <c r="C30" s="31"/>
      <c r="D30" s="31"/>
      <c r="E30" s="31"/>
      <c r="F30" s="31"/>
      <c r="G30" s="31"/>
      <c r="H30" s="31"/>
      <c r="I30" s="31"/>
    </row>
    <row r="31" spans="1:9" ht="34.5" x14ac:dyDescent="0.25">
      <c r="A31" s="5" t="s">
        <v>88</v>
      </c>
      <c r="B31" s="31"/>
      <c r="C31" s="31"/>
      <c r="D31" s="31"/>
      <c r="E31" s="31"/>
      <c r="F31" s="31"/>
      <c r="G31" s="31"/>
      <c r="H31" s="31"/>
      <c r="I31" s="31"/>
    </row>
    <row r="32" spans="1:9" ht="34.5" x14ac:dyDescent="0.25">
      <c r="A32" s="5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57" x14ac:dyDescent="0.25">
      <c r="A33" s="5" t="s">
        <v>93</v>
      </c>
      <c r="B33" s="31"/>
      <c r="C33" s="31"/>
      <c r="D33" s="31"/>
      <c r="E33" s="31"/>
      <c r="F33" s="31"/>
      <c r="G33" s="31"/>
      <c r="H33" s="31"/>
      <c r="I33" s="31"/>
    </row>
    <row r="34" spans="1:9" ht="23.25" x14ac:dyDescent="0.25">
      <c r="A34" s="5" t="s">
        <v>95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5" t="s">
        <v>97</v>
      </c>
      <c r="B35" s="31"/>
      <c r="C35" s="31"/>
      <c r="D35" s="31"/>
      <c r="E35" s="31"/>
      <c r="F35" s="31"/>
      <c r="G35" s="31"/>
      <c r="H35" s="31"/>
      <c r="I35" s="31"/>
    </row>
    <row r="36" spans="1:9" ht="23.25" x14ac:dyDescent="0.25">
      <c r="A36" s="5" t="s">
        <v>100</v>
      </c>
      <c r="B36" s="31"/>
      <c r="C36" s="31"/>
      <c r="D36" s="31"/>
      <c r="E36" s="31"/>
      <c r="F36" s="31"/>
      <c r="G36" s="31"/>
      <c r="H36" s="31"/>
      <c r="I36" s="31"/>
    </row>
    <row r="37" spans="1:9" ht="23.25" x14ac:dyDescent="0.25">
      <c r="A37" s="5" t="s">
        <v>103</v>
      </c>
      <c r="B37" s="31"/>
      <c r="C37" s="31"/>
      <c r="D37" s="31"/>
      <c r="E37" s="31"/>
      <c r="F37" s="31"/>
      <c r="G37" s="31"/>
      <c r="H37" s="31"/>
      <c r="I37" s="31"/>
    </row>
    <row r="38" spans="1:9" ht="23.25" x14ac:dyDescent="0.25">
      <c r="A38" s="5" t="s">
        <v>105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5" t="s">
        <v>107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5" t="s">
        <v>109</v>
      </c>
      <c r="B40" s="31"/>
      <c r="C40" s="31"/>
      <c r="D40" s="31"/>
      <c r="E40" s="31"/>
      <c r="F40" s="31"/>
      <c r="G40" s="31"/>
      <c r="H40" s="31"/>
      <c r="I40" s="31"/>
    </row>
    <row r="41" spans="1:9" ht="23.25" x14ac:dyDescent="0.25">
      <c r="A41" s="5" t="s">
        <v>111</v>
      </c>
      <c r="B41" s="31"/>
      <c r="C41" s="31"/>
      <c r="D41" s="31"/>
      <c r="E41" s="31"/>
      <c r="F41" s="31"/>
      <c r="G41" s="31"/>
      <c r="H41" s="31"/>
      <c r="I41" s="31"/>
    </row>
    <row r="42" spans="1:9" ht="23.25" x14ac:dyDescent="0.25">
      <c r="A42" s="5" t="s">
        <v>113</v>
      </c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5" t="s">
        <v>115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5" t="s">
        <v>117</v>
      </c>
      <c r="B44" s="31"/>
      <c r="C44" s="31"/>
      <c r="D44" s="31"/>
      <c r="E44" s="31"/>
      <c r="F44" s="31"/>
      <c r="G44" s="31"/>
      <c r="H44" s="31"/>
      <c r="I44" s="31"/>
    </row>
    <row r="45" spans="1:9" ht="23.25" x14ac:dyDescent="0.25">
      <c r="A45" s="5" t="s">
        <v>119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5" t="s">
        <v>121</v>
      </c>
      <c r="B46" s="31"/>
      <c r="C46" s="31"/>
      <c r="D46" s="31"/>
      <c r="E46" s="31"/>
      <c r="F46" s="31"/>
      <c r="G46" s="31"/>
      <c r="H46" s="31"/>
      <c r="I46" s="31"/>
    </row>
    <row r="47" spans="1:9" ht="34.5" x14ac:dyDescent="0.25">
      <c r="A47" s="5" t="s">
        <v>123</v>
      </c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5" t="s">
        <v>125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5" t="s">
        <v>129</v>
      </c>
      <c r="B49" s="31"/>
      <c r="C49" s="31"/>
      <c r="D49" s="31"/>
      <c r="E49" s="31"/>
      <c r="F49" s="31"/>
      <c r="G49" s="31"/>
      <c r="H49" s="31"/>
      <c r="I49" s="31"/>
    </row>
    <row r="50" spans="1:9" ht="23.25" x14ac:dyDescent="0.25">
      <c r="A50" s="5" t="s">
        <v>131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5" t="s">
        <v>133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5" t="s">
        <v>135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5" t="s">
        <v>137</v>
      </c>
      <c r="B53" s="31"/>
      <c r="C53" s="31"/>
      <c r="D53" s="31"/>
      <c r="E53" s="31"/>
      <c r="F53" s="31"/>
      <c r="G53" s="31"/>
      <c r="H53" s="31"/>
      <c r="I53" s="31"/>
    </row>
    <row r="54" spans="1:9" ht="23.25" x14ac:dyDescent="0.25">
      <c r="A54" s="5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5" t="s">
        <v>141</v>
      </c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5" t="s">
        <v>143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5" t="s">
        <v>145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5" t="s">
        <v>148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5" t="s">
        <v>150</v>
      </c>
      <c r="B59" s="31"/>
      <c r="C59" s="31"/>
      <c r="D59" s="31"/>
      <c r="E59" s="31"/>
      <c r="F59" s="31"/>
      <c r="G59" s="31"/>
      <c r="H59" s="31"/>
      <c r="I59" s="31"/>
    </row>
    <row r="60" spans="1:9" ht="23.25" x14ac:dyDescent="0.25">
      <c r="A60" s="5" t="s">
        <v>152</v>
      </c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5" t="s">
        <v>154</v>
      </c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5" t="s">
        <v>157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5" t="s">
        <v>159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5" t="s">
        <v>161</v>
      </c>
      <c r="B64" s="31"/>
      <c r="C64" s="31"/>
      <c r="D64" s="31"/>
      <c r="E64" s="31"/>
      <c r="F64" s="31"/>
      <c r="G64" s="31"/>
      <c r="H64" s="31"/>
      <c r="I64" s="31"/>
    </row>
    <row r="65" spans="1:9" ht="23.25" x14ac:dyDescent="0.25">
      <c r="A65" s="5" t="s">
        <v>163</v>
      </c>
      <c r="B65" s="31"/>
      <c r="C65" s="31"/>
      <c r="D65" s="31"/>
      <c r="E65" s="31"/>
      <c r="F65" s="31"/>
      <c r="G65" s="31"/>
      <c r="H65" s="31"/>
      <c r="I65" s="31"/>
    </row>
    <row r="66" spans="1:9" ht="25.5" customHeight="1" x14ac:dyDescent="0.25">
      <c r="A66" s="5" t="s">
        <v>165</v>
      </c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5" t="s">
        <v>167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5" t="s">
        <v>170</v>
      </c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115" t="s">
        <v>172</v>
      </c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115" t="s">
        <v>174</v>
      </c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116" t="s">
        <v>177</v>
      </c>
      <c r="B71" s="31"/>
      <c r="C71" s="31"/>
      <c r="D71" s="31"/>
      <c r="E71" s="31"/>
      <c r="F71" s="31"/>
      <c r="G71" s="31"/>
      <c r="H71" s="31"/>
      <c r="I71" s="31"/>
    </row>
    <row r="72" spans="1:9" x14ac:dyDescent="0.25">
      <c r="A72" s="117" t="s">
        <v>157</v>
      </c>
      <c r="B72" s="90"/>
      <c r="C72" s="89"/>
      <c r="D72" s="89"/>
      <c r="E72" s="89"/>
      <c r="F72" s="91"/>
      <c r="G72" s="92"/>
      <c r="H72" s="91"/>
      <c r="I72" s="91"/>
    </row>
    <row r="73" spans="1:9" ht="25.5" customHeight="1" x14ac:dyDescent="0.25">
      <c r="A73" s="68" t="s">
        <v>186</v>
      </c>
      <c r="B73" s="48"/>
      <c r="C73" s="48"/>
      <c r="D73" s="48"/>
      <c r="E73" s="48"/>
      <c r="F73" s="55"/>
      <c r="G73" s="67"/>
      <c r="H73" s="67"/>
      <c r="I73" s="55"/>
    </row>
    <row r="74" spans="1:9" x14ac:dyDescent="0.25">
      <c r="A74" s="47" t="s">
        <v>190</v>
      </c>
      <c r="B74" s="31"/>
      <c r="C74" s="31"/>
      <c r="D74" s="31"/>
      <c r="E74" s="31"/>
      <c r="F74" s="31"/>
      <c r="G74" s="31"/>
      <c r="H74" s="31"/>
      <c r="I74" s="31"/>
    </row>
    <row r="75" spans="1:9" x14ac:dyDescent="0.25">
      <c r="A75" s="47" t="s">
        <v>196</v>
      </c>
      <c r="B75" s="31"/>
      <c r="C75" s="31"/>
      <c r="D75" s="31"/>
      <c r="E75" s="31"/>
      <c r="F75" s="31"/>
      <c r="G75" s="31"/>
      <c r="H75" s="31"/>
      <c r="I75" s="31"/>
    </row>
    <row r="76" spans="1:9" x14ac:dyDescent="0.25">
      <c r="A76" s="70" t="s">
        <v>251</v>
      </c>
      <c r="B76" s="65"/>
      <c r="C76" s="65"/>
      <c r="D76" s="67"/>
      <c r="E76" s="66"/>
      <c r="F76" s="69"/>
      <c r="G76" s="69"/>
      <c r="H76" s="69"/>
      <c r="I76" s="69"/>
    </row>
    <row r="77" spans="1:9" ht="76.5" customHeight="1" x14ac:dyDescent="0.25">
      <c r="A77" s="162" t="s">
        <v>221</v>
      </c>
      <c r="B77" s="121" t="s">
        <v>252</v>
      </c>
      <c r="C77" s="165" t="s">
        <v>253</v>
      </c>
      <c r="D77" s="118" t="s">
        <v>254</v>
      </c>
      <c r="E77" s="180" t="s">
        <v>255</v>
      </c>
      <c r="F77" s="175" t="s">
        <v>256</v>
      </c>
      <c r="G77" s="175" t="s">
        <v>257</v>
      </c>
      <c r="H77" s="175" t="s">
        <v>258</v>
      </c>
      <c r="I77" s="175" t="s">
        <v>259</v>
      </c>
    </row>
    <row r="78" spans="1:9" ht="75" x14ac:dyDescent="0.25">
      <c r="A78" s="163"/>
      <c r="B78" s="121" t="s">
        <v>260</v>
      </c>
      <c r="C78" s="166"/>
      <c r="D78" s="178" t="s">
        <v>261</v>
      </c>
      <c r="E78" s="181"/>
      <c r="F78" s="176"/>
      <c r="G78" s="176"/>
      <c r="H78" s="176"/>
      <c r="I78" s="176"/>
    </row>
    <row r="79" spans="1:9" ht="60" x14ac:dyDescent="0.25">
      <c r="A79" s="163"/>
      <c r="B79" s="122" t="s">
        <v>262</v>
      </c>
      <c r="C79" s="120" t="s">
        <v>263</v>
      </c>
      <c r="D79" s="179"/>
      <c r="E79" s="180" t="s">
        <v>264</v>
      </c>
      <c r="F79" s="176"/>
      <c r="G79" s="176"/>
      <c r="H79" s="176"/>
      <c r="I79" s="176"/>
    </row>
    <row r="80" spans="1:9" ht="45" x14ac:dyDescent="0.25">
      <c r="A80" s="163"/>
      <c r="B80" s="122" t="s">
        <v>265</v>
      </c>
      <c r="C80" s="167" t="s">
        <v>266</v>
      </c>
      <c r="D80" s="178" t="s">
        <v>267</v>
      </c>
      <c r="E80" s="181"/>
      <c r="F80" s="176"/>
      <c r="G80" s="176"/>
      <c r="H80" s="176"/>
      <c r="I80" s="176"/>
    </row>
    <row r="81" spans="1:9" ht="30" x14ac:dyDescent="0.25">
      <c r="A81" s="163"/>
      <c r="B81" s="122" t="s">
        <v>268</v>
      </c>
      <c r="C81" s="168"/>
      <c r="D81" s="179"/>
      <c r="E81" s="180" t="s">
        <v>269</v>
      </c>
      <c r="F81" s="176"/>
      <c r="G81" s="176"/>
      <c r="H81" s="176"/>
      <c r="I81" s="176"/>
    </row>
    <row r="82" spans="1:9" ht="90" x14ac:dyDescent="0.25">
      <c r="A82" s="164"/>
      <c r="B82" s="122" t="s">
        <v>270</v>
      </c>
      <c r="C82" s="120" t="s">
        <v>271</v>
      </c>
      <c r="D82" s="118" t="s">
        <v>272</v>
      </c>
      <c r="E82" s="182"/>
      <c r="F82" s="177"/>
      <c r="G82" s="177"/>
      <c r="H82" s="177"/>
      <c r="I82" s="177"/>
    </row>
    <row r="83" spans="1:9" x14ac:dyDescent="0.25">
      <c r="A83" s="47" t="s">
        <v>226</v>
      </c>
      <c r="B83" s="31"/>
      <c r="C83" s="119"/>
      <c r="D83" s="119"/>
      <c r="E83" s="31"/>
      <c r="F83" s="31"/>
      <c r="G83" s="31"/>
      <c r="H83" s="31"/>
      <c r="I83" s="31"/>
    </row>
  </sheetData>
  <autoFilter ref="A4:I83"/>
  <mergeCells count="14">
    <mergeCell ref="A77:A82"/>
    <mergeCell ref="C77:C78"/>
    <mergeCell ref="C80:C81"/>
    <mergeCell ref="F2:I2"/>
    <mergeCell ref="B2:E2"/>
    <mergeCell ref="F77:F82"/>
    <mergeCell ref="G77:G82"/>
    <mergeCell ref="H77:H82"/>
    <mergeCell ref="I77:I82"/>
    <mergeCell ref="D80:D81"/>
    <mergeCell ref="D78:D79"/>
    <mergeCell ref="E77:E78"/>
    <mergeCell ref="E79:E80"/>
    <mergeCell ref="E81:E8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tabSelected="1" topLeftCell="AA8" zoomScale="80" zoomScaleNormal="80" workbookViewId="0">
      <selection activeCell="AM12" sqref="AM12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6" width="28.28515625" customWidth="1"/>
    <col min="7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4.28515625" customWidth="1"/>
    <col min="26" max="26" width="26.28515625" customWidth="1"/>
    <col min="27" max="27" width="42.425781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7.140625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 x14ac:dyDescent="0.25">
      <c r="A1" s="260"/>
      <c r="B1" s="261"/>
      <c r="C1" s="262" t="s">
        <v>273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3" t="s">
        <v>274</v>
      </c>
      <c r="BC1" s="263"/>
    </row>
    <row r="2" spans="1:61" s="7" customFormat="1" ht="16.5" customHeight="1" x14ac:dyDescent="0.25">
      <c r="A2" s="260"/>
      <c r="B2" s="261"/>
      <c r="C2" s="262" t="s">
        <v>275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3" t="s">
        <v>276</v>
      </c>
      <c r="BC2" s="263"/>
    </row>
    <row r="3" spans="1:61" s="7" customFormat="1" ht="16.5" customHeight="1" x14ac:dyDescent="0.25">
      <c r="A3" s="260"/>
      <c r="B3" s="261"/>
      <c r="C3" s="262" t="s">
        <v>277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3" t="s">
        <v>278</v>
      </c>
      <c r="BC3" s="263"/>
    </row>
    <row r="4" spans="1:61" s="7" customFormat="1" ht="16.5" customHeight="1" x14ac:dyDescent="0.25">
      <c r="A4" s="260"/>
      <c r="B4" s="261"/>
      <c r="C4" s="262" t="s">
        <v>279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3" t="s">
        <v>280</v>
      </c>
      <c r="BC4" s="263"/>
    </row>
    <row r="5" spans="1:61" s="8" customFormat="1" ht="39.75" customHeight="1" x14ac:dyDescent="0.25">
      <c r="A5" s="252" t="s">
        <v>281</v>
      </c>
      <c r="B5" s="252"/>
      <c r="C5" s="266" t="s">
        <v>282</v>
      </c>
      <c r="D5" s="267"/>
      <c r="E5" s="43" t="s">
        <v>283</v>
      </c>
      <c r="F5" s="44" t="s">
        <v>221</v>
      </c>
      <c r="G5" s="43" t="s">
        <v>0</v>
      </c>
      <c r="H5" s="45" t="s">
        <v>284</v>
      </c>
      <c r="I5" s="219" t="s">
        <v>285</v>
      </c>
      <c r="J5" s="220"/>
      <c r="K5" s="220"/>
      <c r="L5" s="220"/>
      <c r="M5" s="220"/>
      <c r="N5" s="220"/>
      <c r="O5" s="221"/>
      <c r="P5" s="216" t="s">
        <v>286</v>
      </c>
      <c r="Q5" s="217"/>
      <c r="R5" s="217"/>
      <c r="S5" s="217"/>
      <c r="T5" s="218"/>
      <c r="AS5" s="253"/>
      <c r="BB5" s="254"/>
      <c r="BC5" s="254"/>
    </row>
    <row r="6" spans="1:61" s="8" customFormat="1" ht="33.75" customHeight="1" x14ac:dyDescent="0.25">
      <c r="A6" s="255" t="s">
        <v>287</v>
      </c>
      <c r="B6" s="256"/>
      <c r="C6" s="257" t="s">
        <v>288</v>
      </c>
      <c r="D6" s="258"/>
      <c r="E6" s="258"/>
      <c r="F6" s="258"/>
      <c r="G6" s="258"/>
      <c r="H6" s="259"/>
      <c r="I6" s="219" t="s">
        <v>289</v>
      </c>
      <c r="J6" s="220"/>
      <c r="K6" s="220"/>
      <c r="L6" s="220"/>
      <c r="M6" s="220"/>
      <c r="N6" s="220"/>
      <c r="O6" s="221"/>
      <c r="P6" s="222">
        <v>2023</v>
      </c>
      <c r="Q6" s="222"/>
      <c r="R6" s="222"/>
      <c r="S6" s="222"/>
      <c r="T6" s="222"/>
      <c r="W6" s="9" t="s">
        <v>290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10"/>
      <c r="AK6" s="10"/>
      <c r="AL6" s="10"/>
      <c r="AM6" s="10"/>
      <c r="AN6" s="11"/>
      <c r="AO6" s="12"/>
      <c r="AP6" s="12"/>
      <c r="AQ6" s="12"/>
      <c r="AS6" s="253"/>
      <c r="BB6" s="265"/>
      <c r="BC6" s="265"/>
    </row>
    <row r="7" spans="1:61" s="8" customFormat="1" ht="33.75" customHeight="1" x14ac:dyDescent="0.25">
      <c r="A7" s="268" t="s">
        <v>291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70"/>
      <c r="W7" s="271" t="s">
        <v>292</v>
      </c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3"/>
      <c r="AT7" s="252" t="s">
        <v>293</v>
      </c>
      <c r="AU7" s="252"/>
      <c r="AV7" s="252"/>
      <c r="AW7" s="252"/>
      <c r="AX7" s="252"/>
      <c r="AY7" s="252"/>
      <c r="AZ7" s="252"/>
      <c r="BA7" s="252"/>
      <c r="BB7" s="252"/>
      <c r="BC7" s="252"/>
    </row>
    <row r="8" spans="1:61" s="8" customFormat="1" ht="33" customHeight="1" x14ac:dyDescent="0.25">
      <c r="A8" s="252" t="s">
        <v>294</v>
      </c>
      <c r="B8" s="252"/>
      <c r="C8" s="252"/>
      <c r="D8" s="252"/>
      <c r="E8" s="252"/>
      <c r="F8" s="252"/>
      <c r="G8" s="252"/>
      <c r="H8" s="252"/>
      <c r="I8" s="252"/>
      <c r="J8" s="252" t="s">
        <v>295</v>
      </c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74" t="s">
        <v>296</v>
      </c>
      <c r="X8" s="274"/>
      <c r="Y8" s="274"/>
      <c r="Z8" s="274"/>
      <c r="AA8" s="274"/>
      <c r="AB8" s="248" t="s">
        <v>297</v>
      </c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52"/>
      <c r="AU8" s="252"/>
      <c r="AV8" s="252"/>
      <c r="AW8" s="252"/>
      <c r="AX8" s="252"/>
      <c r="AY8" s="252"/>
      <c r="AZ8" s="252"/>
      <c r="BA8" s="252"/>
      <c r="BB8" s="252"/>
      <c r="BC8" s="252"/>
    </row>
    <row r="9" spans="1:61" s="13" customFormat="1" ht="33" customHeight="1" x14ac:dyDescent="0.25">
      <c r="A9" s="252"/>
      <c r="B9" s="252"/>
      <c r="C9" s="252"/>
      <c r="D9" s="252"/>
      <c r="E9" s="252"/>
      <c r="F9" s="252"/>
      <c r="G9" s="252"/>
      <c r="H9" s="252"/>
      <c r="I9" s="252"/>
      <c r="J9" s="235" t="s">
        <v>298</v>
      </c>
      <c r="K9" s="235" t="s">
        <v>299</v>
      </c>
      <c r="L9" s="235" t="s">
        <v>300</v>
      </c>
      <c r="M9" s="235" t="s">
        <v>301</v>
      </c>
      <c r="N9" s="235" t="s">
        <v>302</v>
      </c>
      <c r="O9" s="235" t="s">
        <v>303</v>
      </c>
      <c r="P9" s="235" t="s">
        <v>304</v>
      </c>
      <c r="Q9" s="235" t="s">
        <v>305</v>
      </c>
      <c r="R9" s="235" t="s">
        <v>306</v>
      </c>
      <c r="S9" s="235" t="s">
        <v>307</v>
      </c>
      <c r="T9" s="235" t="s">
        <v>308</v>
      </c>
      <c r="U9" s="235" t="s">
        <v>309</v>
      </c>
      <c r="V9" s="235" t="s">
        <v>310</v>
      </c>
      <c r="W9" s="274"/>
      <c r="X9" s="274"/>
      <c r="Y9" s="274"/>
      <c r="Z9" s="274"/>
      <c r="AA9" s="274"/>
      <c r="AB9" s="234" t="s">
        <v>311</v>
      </c>
      <c r="AC9" s="234"/>
      <c r="AD9" s="234"/>
      <c r="AE9" s="234"/>
      <c r="AF9" s="234"/>
      <c r="AG9" s="234"/>
      <c r="AH9" s="234"/>
      <c r="AI9" s="234"/>
      <c r="AJ9" s="249" t="s">
        <v>312</v>
      </c>
      <c r="AK9" s="42"/>
      <c r="AL9" s="249" t="s">
        <v>313</v>
      </c>
      <c r="AM9" s="249" t="s">
        <v>314</v>
      </c>
      <c r="AN9" s="247" t="s">
        <v>315</v>
      </c>
      <c r="AO9" s="247" t="s">
        <v>316</v>
      </c>
      <c r="AP9" s="249" t="s">
        <v>317</v>
      </c>
      <c r="AQ9" s="247" t="s">
        <v>318</v>
      </c>
      <c r="AR9" s="247" t="s">
        <v>319</v>
      </c>
      <c r="AS9" s="247" t="s">
        <v>320</v>
      </c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I9" s="13" t="s">
        <v>321</v>
      </c>
    </row>
    <row r="10" spans="1:61" s="13" customFormat="1" ht="49.5" customHeight="1" x14ac:dyDescent="0.25">
      <c r="A10" s="234" t="s">
        <v>322</v>
      </c>
      <c r="B10" s="234" t="s">
        <v>323</v>
      </c>
      <c r="C10" s="234" t="s">
        <v>324</v>
      </c>
      <c r="D10" s="234" t="s">
        <v>325</v>
      </c>
      <c r="E10" s="234" t="s">
        <v>326</v>
      </c>
      <c r="F10" s="234" t="s">
        <v>327</v>
      </c>
      <c r="G10" s="234"/>
      <c r="H10" s="234"/>
      <c r="I10" s="234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74"/>
      <c r="X10" s="274"/>
      <c r="Y10" s="274"/>
      <c r="Z10" s="274"/>
      <c r="AA10" s="274"/>
      <c r="AB10" s="249" t="s">
        <v>328</v>
      </c>
      <c r="AC10" s="249"/>
      <c r="AD10" s="249"/>
      <c r="AE10" s="249"/>
      <c r="AF10" s="249"/>
      <c r="AG10" s="249" t="s">
        <v>329</v>
      </c>
      <c r="AH10" s="249"/>
      <c r="AI10" s="249"/>
      <c r="AJ10" s="249"/>
      <c r="AK10" s="42"/>
      <c r="AL10" s="249"/>
      <c r="AM10" s="249"/>
      <c r="AN10" s="247"/>
      <c r="AO10" s="247"/>
      <c r="AP10" s="249"/>
      <c r="AQ10" s="247"/>
      <c r="AR10" s="247"/>
      <c r="AS10" s="247"/>
      <c r="AT10" s="244" t="s">
        <v>330</v>
      </c>
      <c r="AU10" s="244" t="s">
        <v>331</v>
      </c>
      <c r="AV10" s="244" t="s">
        <v>332</v>
      </c>
      <c r="AW10" s="244" t="s">
        <v>333</v>
      </c>
      <c r="AX10" s="246" t="s">
        <v>334</v>
      </c>
      <c r="AY10" s="246"/>
      <c r="AZ10" s="246"/>
      <c r="BA10" s="234" t="s">
        <v>335</v>
      </c>
      <c r="BB10" s="234" t="s">
        <v>336</v>
      </c>
      <c r="BC10" s="234" t="s">
        <v>337</v>
      </c>
      <c r="BI10" s="13" t="s">
        <v>338</v>
      </c>
    </row>
    <row r="11" spans="1:61" s="13" customFormat="1" ht="57.75" customHeight="1" x14ac:dyDescent="0.25">
      <c r="A11" s="234"/>
      <c r="B11" s="234"/>
      <c r="C11" s="234"/>
      <c r="D11" s="234"/>
      <c r="E11" s="234"/>
      <c r="F11" s="14" t="s">
        <v>339</v>
      </c>
      <c r="G11" s="14" t="s">
        <v>340</v>
      </c>
      <c r="H11" s="14" t="s">
        <v>341</v>
      </c>
      <c r="I11" s="14" t="s">
        <v>342</v>
      </c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15" t="s">
        <v>343</v>
      </c>
      <c r="X11" s="15" t="s">
        <v>344</v>
      </c>
      <c r="Y11" s="15" t="s">
        <v>345</v>
      </c>
      <c r="Z11" s="15" t="s">
        <v>346</v>
      </c>
      <c r="AA11" s="16" t="s">
        <v>347</v>
      </c>
      <c r="AB11" s="17" t="s">
        <v>348</v>
      </c>
      <c r="AC11" s="15" t="s">
        <v>349</v>
      </c>
      <c r="AD11" s="15" t="s">
        <v>350</v>
      </c>
      <c r="AE11" s="17" t="s">
        <v>351</v>
      </c>
      <c r="AF11" s="15" t="s">
        <v>352</v>
      </c>
      <c r="AG11" s="15" t="s">
        <v>353</v>
      </c>
      <c r="AH11" s="15" t="s">
        <v>354</v>
      </c>
      <c r="AI11" s="15" t="s">
        <v>355</v>
      </c>
      <c r="AJ11" s="42" t="s">
        <v>356</v>
      </c>
      <c r="AK11" s="42"/>
      <c r="AL11" s="42" t="s">
        <v>357</v>
      </c>
      <c r="AM11" s="42" t="s">
        <v>358</v>
      </c>
      <c r="AN11" s="247"/>
      <c r="AO11" s="247"/>
      <c r="AP11" s="249"/>
      <c r="AQ11" s="247"/>
      <c r="AR11" s="247"/>
      <c r="AS11" s="247"/>
      <c r="AT11" s="245"/>
      <c r="AU11" s="245"/>
      <c r="AV11" s="245"/>
      <c r="AW11" s="245"/>
      <c r="AX11" s="16" t="s">
        <v>359</v>
      </c>
      <c r="AY11" s="16" t="s">
        <v>360</v>
      </c>
      <c r="AZ11" s="16" t="s">
        <v>361</v>
      </c>
      <c r="BA11" s="234"/>
      <c r="BB11" s="234"/>
      <c r="BC11" s="234"/>
      <c r="BF11" s="36"/>
      <c r="BI11" s="13" t="s">
        <v>362</v>
      </c>
    </row>
    <row r="12" spans="1:61" s="24" customFormat="1" ht="140.25" customHeight="1" x14ac:dyDescent="0.25">
      <c r="A12" s="201" t="s">
        <v>363</v>
      </c>
      <c r="B12" s="201" t="s">
        <v>364</v>
      </c>
      <c r="C12" s="201" t="s">
        <v>365</v>
      </c>
      <c r="D12" s="201" t="s">
        <v>366</v>
      </c>
      <c r="E12" s="241" t="str">
        <f>+CONCATENATE(B12," ",C12," ",D12)</f>
        <v>Posibilidad de perdida reputacional y economica 
Por el incumplimiento en la presentacion y reporte de la informacion contable Publica a la Contaduria General de la Nacion 
Debido al atraso en el envio de la informacion contable por parte de las dependencias y entidades que la generan y agregan</v>
      </c>
      <c r="F12" s="201" t="s">
        <v>367</v>
      </c>
      <c r="G12" s="198"/>
      <c r="H12" s="198" t="s">
        <v>368</v>
      </c>
      <c r="I12" s="213" t="str">
        <f>+G12&amp;H12</f>
        <v>Procesos</v>
      </c>
      <c r="J12" s="210">
        <v>4</v>
      </c>
      <c r="K12" s="186" t="str">
        <f>IF(J12&lt;=0,"",IF(J12&lt;=2,"Muy Baja",IF(J12&lt;=24,"Baja",IF(J12&lt;=500,"Media",IF(J12&lt;=5000,"Alta","Muy Alta")))))</f>
        <v>Baja</v>
      </c>
      <c r="L12" s="189">
        <f>IF(K12="","",IF(K12="Muy Baja",0.2,IF(K12="Baja",0.4,IF(K12="Media",0.6,IF(K12="Alta",0.8,IF(K12="Muy Alta",1,))))))</f>
        <v>0.4</v>
      </c>
      <c r="M12" s="207" t="s">
        <v>369</v>
      </c>
      <c r="N12" s="189">
        <f>IF(M12="","",IF(M12="menor a 10 SMLMV",0.2,IF(M12="ENTRE 10 Y 50 SMLMV",0.4,IF(M12="entre 50 y 100 SMLMV",0.6,IF(M12="entre 100 y 500 SMLMV",0.8,IF(M12="Mayor a 500 SMLMV",1,))))))</f>
        <v>0.4</v>
      </c>
      <c r="O12" s="186" t="str">
        <f>IF(N12&lt;=0,"",IF(N12&lt;=20%,"Leve",IF(N12&lt;=40%,"Menor",IF(N12&lt;=60%,"Moderado",IF(N12&lt;=80%,"Mayor","Catastrofico")))))</f>
        <v>Menor</v>
      </c>
      <c r="P12" s="204" t="s">
        <v>370</v>
      </c>
      <c r="Q12" s="37" t="s">
        <v>321</v>
      </c>
      <c r="R12" s="186" t="str">
        <f>IF(S12&lt;=0,"",IF(S12&lt;=20%,"Leve",IF(S12&lt;=40%,"Menor",IF(S12&lt;=60%,"Moderado",IF(S12&lt;=80%,"Mayor","Catastrofico")))))</f>
        <v>Moderado</v>
      </c>
      <c r="S12" s="189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0.6</v>
      </c>
      <c r="T12" s="186" t="str">
        <f>IF(U12&lt;=0,"",IF(U12&lt;=20%,"Leve",IF(U12&lt;=40%,"Menor",IF(U12&lt;=60%,"Moderado",IF(U12&lt;=80%,"Mayor","Catastrofico")))))</f>
        <v>Moderado</v>
      </c>
      <c r="U12" s="195">
        <f>+S12</f>
        <v>0.6</v>
      </c>
      <c r="V12" s="192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Moderado</v>
      </c>
      <c r="W12" s="18">
        <v>1</v>
      </c>
      <c r="X12" s="19" t="s">
        <v>371</v>
      </c>
      <c r="Y12" s="19" t="s">
        <v>372</v>
      </c>
      <c r="Z12" s="19" t="s">
        <v>373</v>
      </c>
      <c r="AA12" s="20" t="str">
        <f>+CONCATENATE(X12," ",Y12," ",Z12)</f>
        <v xml:space="preserve">
Director Financiero de Contabilidad  Aplicar el Manual de Politicas contables y operativas GHACO04-M001
Cap. 20 "Procedimiento para la consolidacion,elaboracion presentacion y publicacion de estados financieros  
a través de una lista de chequeo y un formato en excel donde están los requisitos de información contable a reportar  y la revisa para sentar aceptacion o rechazo</v>
      </c>
      <c r="AB12" s="21" t="s">
        <v>374</v>
      </c>
      <c r="AC12" s="41">
        <f>IF(AB12="","",IF(AB12="Preventivo",0.25,IF(AB12="Detectivo",0.15,IF(AB12="Correctivo",0.1,))))</f>
        <v>0.25</v>
      </c>
      <c r="AD12" s="22" t="s">
        <v>375</v>
      </c>
      <c r="AE12" s="21" t="s">
        <v>376</v>
      </c>
      <c r="AF12" s="41">
        <f>IF(AE12="","",IF(AE12="Manual",0.15,IF(AE12="Automatico",0.25,)))</f>
        <v>0.15</v>
      </c>
      <c r="AG12" s="23" t="s">
        <v>377</v>
      </c>
      <c r="AH12" s="23" t="s">
        <v>378</v>
      </c>
      <c r="AI12" s="23" t="s">
        <v>379</v>
      </c>
      <c r="AJ12" s="22">
        <f>+AC12+AF12</f>
        <v>0.4</v>
      </c>
      <c r="AK12" s="22">
        <f>+L12*AJ12</f>
        <v>0.16000000000000003</v>
      </c>
      <c r="AL12" s="22">
        <f>+AJ12-AK12</f>
        <v>0.24</v>
      </c>
      <c r="AM12" s="22">
        <v>0.6</v>
      </c>
      <c r="AN12" s="224">
        <f>+AL16</f>
        <v>0.14399999999999999</v>
      </c>
      <c r="AO12" s="186" t="str">
        <f>IF(AN12&lt;=0,"",IF(AN12&lt;=20%,"Muy Baja",IF(AN12&lt;=40%,"Baja",IF(AN12&lt;=60%,"Media",IF(AN12&lt;=80%,"Alta","Muy Alta")))))</f>
        <v>Muy Baja</v>
      </c>
      <c r="AP12" s="224">
        <f>+AM16</f>
        <v>0.6</v>
      </c>
      <c r="AQ12" s="186" t="str">
        <f>IF(AP12&lt;=0,"",IF(AP12&lt;=20%,"Leve",IF(AP12&lt;=40%,"Menor",IF(AP12&lt;=60%,"Moderado",IF(AP12&lt;=80%,"Mayor","Catastrofico")))))</f>
        <v>Moderado</v>
      </c>
      <c r="AR12" s="192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Moderado</v>
      </c>
      <c r="AS12" s="207" t="s">
        <v>380</v>
      </c>
      <c r="AT12" s="183" t="s">
        <v>381</v>
      </c>
      <c r="AU12" s="183" t="s">
        <v>382</v>
      </c>
      <c r="AV12" s="223">
        <v>44927</v>
      </c>
      <c r="AW12" s="223">
        <v>45291</v>
      </c>
      <c r="AX12" s="183"/>
      <c r="AY12" s="183"/>
      <c r="AZ12" s="183"/>
      <c r="BA12" s="183"/>
      <c r="BB12" s="183"/>
      <c r="BC12" s="183"/>
      <c r="BE12" s="38" t="str">
        <f>IF(BD12="","",IF(BD12="Muy Baja",0.2,IF(BD12="Baja",0.4,IF(BD12="Media",0.6,IF(BD12="Alta",0.8,IF(BD12="Muy Alta",1,))))))</f>
        <v/>
      </c>
      <c r="BF12" s="250" t="s">
        <v>383</v>
      </c>
      <c r="BG12" s="251"/>
      <c r="BI12" s="13" t="s">
        <v>384</v>
      </c>
    </row>
    <row r="13" spans="1:61" s="24" customFormat="1" ht="93.75" customHeight="1" x14ac:dyDescent="0.25">
      <c r="A13" s="202"/>
      <c r="B13" s="202"/>
      <c r="C13" s="202"/>
      <c r="D13" s="202"/>
      <c r="E13" s="242"/>
      <c r="F13" s="202"/>
      <c r="G13" s="199"/>
      <c r="H13" s="199"/>
      <c r="I13" s="214"/>
      <c r="J13" s="211"/>
      <c r="K13" s="187"/>
      <c r="L13" s="190"/>
      <c r="M13" s="208"/>
      <c r="N13" s="190"/>
      <c r="O13" s="187"/>
      <c r="P13" s="205"/>
      <c r="Q13" s="37" t="s">
        <v>338</v>
      </c>
      <c r="R13" s="187"/>
      <c r="S13" s="190"/>
      <c r="T13" s="187"/>
      <c r="U13" s="196"/>
      <c r="V13" s="193"/>
      <c r="W13" s="18">
        <v>2</v>
      </c>
      <c r="X13" s="19" t="s">
        <v>371</v>
      </c>
      <c r="Y13" s="19" t="s">
        <v>385</v>
      </c>
      <c r="Z13" s="19" t="s">
        <v>386</v>
      </c>
      <c r="AA13" s="20" t="str">
        <f>+CONCATENATE(X13," ",Y13," ",Z13)</f>
        <v xml:space="preserve">
Director Financiero de Contabilidad  Aplicar GHACO04-M002 Manual de Procesos y Procedimientos Contables NICSP - cap. 12 
Resumen Politica para la consolidacion, eleaboracion, presentacion y publicacion de los estados financieros. Conformar grupos de seguimiento y reinducciones al proceso de gestión contable de cada agregado y del nivel central para asegurar la presentacion de informes en los tiempos de ley, oficiando en todo caso a la Oficina Asesora de Control Interno para lo pertinente</v>
      </c>
      <c r="AB13" s="21" t="s">
        <v>374</v>
      </c>
      <c r="AC13" s="41">
        <f>IF(AB13="","",IF(AB13="Preventivo",0.25,IF(AB13="Detectivo",0.15,IF(AB13="Correctivo",0.1,))))</f>
        <v>0.25</v>
      </c>
      <c r="AD13" s="22" t="s">
        <v>375</v>
      </c>
      <c r="AE13" s="21" t="s">
        <v>376</v>
      </c>
      <c r="AF13" s="41">
        <f>IF(AE13="","",IF(AE13="Manual",0.15,IF(AE13="Automatico",0.25,)))</f>
        <v>0.15</v>
      </c>
      <c r="AG13" s="23" t="s">
        <v>377</v>
      </c>
      <c r="AH13" s="23" t="s">
        <v>378</v>
      </c>
      <c r="AI13" s="23" t="s">
        <v>379</v>
      </c>
      <c r="AJ13" s="22">
        <f>+AC13+AF13</f>
        <v>0.4</v>
      </c>
      <c r="AK13" s="22">
        <f>+AL12*AJ13</f>
        <v>9.6000000000000002E-2</v>
      </c>
      <c r="AL13" s="22">
        <f>+AL12-AK13</f>
        <v>0.14399999999999999</v>
      </c>
      <c r="AM13" s="22">
        <v>0.6</v>
      </c>
      <c r="AN13" s="225"/>
      <c r="AO13" s="187"/>
      <c r="AP13" s="225"/>
      <c r="AQ13" s="187"/>
      <c r="AR13" s="193"/>
      <c r="AS13" s="208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E13" s="39"/>
      <c r="BF13"/>
      <c r="BI13" s="13" t="s">
        <v>387</v>
      </c>
    </row>
    <row r="14" spans="1:61" s="24" customFormat="1" ht="35.25" customHeight="1" x14ac:dyDescent="0.25">
      <c r="A14" s="202"/>
      <c r="B14" s="202"/>
      <c r="C14" s="202"/>
      <c r="D14" s="202"/>
      <c r="E14" s="242"/>
      <c r="F14" s="202"/>
      <c r="G14" s="199"/>
      <c r="H14" s="199"/>
      <c r="I14" s="214"/>
      <c r="J14" s="211"/>
      <c r="K14" s="187"/>
      <c r="L14" s="190"/>
      <c r="M14" s="208"/>
      <c r="N14" s="190"/>
      <c r="O14" s="187"/>
      <c r="P14" s="205"/>
      <c r="Q14" s="37" t="s">
        <v>370</v>
      </c>
      <c r="R14" s="187"/>
      <c r="S14" s="190"/>
      <c r="T14" s="187"/>
      <c r="U14" s="196"/>
      <c r="V14" s="193"/>
      <c r="W14" s="18">
        <v>3</v>
      </c>
      <c r="X14" s="19"/>
      <c r="Y14" s="19"/>
      <c r="Z14" s="19"/>
      <c r="AA14" s="20" t="str">
        <f t="shared" ref="AA14:AA15" si="0">+CONCATENATE(X14," ",Y14," ",Z14)</f>
        <v xml:space="preserve">  </v>
      </c>
      <c r="AB14" s="123" t="s">
        <v>388</v>
      </c>
      <c r="AC14" s="41">
        <f>IF(AB14="","",IF(AB14="Preventivo",0.25,IF(AB14="Detectivo",0.15,IF(AB14="Correctivo",0.1,))))</f>
        <v>0</v>
      </c>
      <c r="AD14" s="22" t="s">
        <v>389</v>
      </c>
      <c r="AE14" s="123" t="s">
        <v>388</v>
      </c>
      <c r="AF14" s="41">
        <f t="shared" ref="AF14:AF16" si="1">IF(AE14="","",IF(AE14="Manual",0.15,IF(AE14="Automatico",0.25,)))</f>
        <v>0</v>
      </c>
      <c r="AG14" s="124"/>
      <c r="AH14" s="124"/>
      <c r="AI14" s="124"/>
      <c r="AJ14" s="22">
        <f>+AC14+AF14</f>
        <v>0</v>
      </c>
      <c r="AK14" s="22">
        <f t="shared" ref="AK14:AK16" si="2">+AL13*AJ14</f>
        <v>0</v>
      </c>
      <c r="AL14" s="22">
        <f t="shared" ref="AL14:AL16" si="3">+AL13-AK14</f>
        <v>0.14399999999999999</v>
      </c>
      <c r="AM14" s="22">
        <v>0.6</v>
      </c>
      <c r="AN14" s="225"/>
      <c r="AO14" s="187"/>
      <c r="AP14" s="225"/>
      <c r="AQ14" s="187"/>
      <c r="AR14" s="193"/>
      <c r="AS14" s="208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E14" s="39"/>
      <c r="BF14"/>
    </row>
    <row r="15" spans="1:61" s="24" customFormat="1" ht="35.25" customHeight="1" x14ac:dyDescent="0.25">
      <c r="A15" s="202"/>
      <c r="B15" s="202"/>
      <c r="C15" s="202"/>
      <c r="D15" s="202"/>
      <c r="E15" s="242"/>
      <c r="F15" s="202"/>
      <c r="G15" s="199"/>
      <c r="H15" s="199"/>
      <c r="I15" s="214"/>
      <c r="J15" s="211"/>
      <c r="K15" s="187"/>
      <c r="L15" s="190"/>
      <c r="M15" s="208"/>
      <c r="N15" s="190"/>
      <c r="O15" s="187"/>
      <c r="P15" s="205"/>
      <c r="Q15" s="37" t="s">
        <v>390</v>
      </c>
      <c r="R15" s="187"/>
      <c r="S15" s="190"/>
      <c r="T15" s="187"/>
      <c r="U15" s="196"/>
      <c r="V15" s="193"/>
      <c r="W15" s="18">
        <v>4</v>
      </c>
      <c r="X15" s="19"/>
      <c r="Y15" s="19"/>
      <c r="Z15" s="19"/>
      <c r="AA15" s="20" t="str">
        <f t="shared" si="0"/>
        <v xml:space="preserve">  </v>
      </c>
      <c r="AB15" s="123" t="s">
        <v>388</v>
      </c>
      <c r="AC15" s="41">
        <f t="shared" ref="AC15:AC16" si="4">IF(AB15="","",IF(AB15="Preventivo",0.25,IF(AB15="Detectivo",0.15,IF(AB15="Correctivo",0.1,))))</f>
        <v>0</v>
      </c>
      <c r="AD15" s="22" t="s">
        <v>389</v>
      </c>
      <c r="AE15" s="123" t="s">
        <v>388</v>
      </c>
      <c r="AF15" s="41">
        <f t="shared" si="1"/>
        <v>0</v>
      </c>
      <c r="AG15" s="124"/>
      <c r="AH15" s="124"/>
      <c r="AI15" s="124"/>
      <c r="AJ15" s="22">
        <f t="shared" ref="AJ15:AJ16" si="5">+AC15+AF15</f>
        <v>0</v>
      </c>
      <c r="AK15" s="22">
        <f t="shared" si="2"/>
        <v>0</v>
      </c>
      <c r="AL15" s="22">
        <f t="shared" si="3"/>
        <v>0.14399999999999999</v>
      </c>
      <c r="AM15" s="22">
        <v>0.6</v>
      </c>
      <c r="AN15" s="225"/>
      <c r="AO15" s="187"/>
      <c r="AP15" s="225"/>
      <c r="AQ15" s="187"/>
      <c r="AR15" s="193"/>
      <c r="AS15" s="208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E15" s="39"/>
      <c r="BF15"/>
    </row>
    <row r="16" spans="1:61" s="24" customFormat="1" ht="35.25" customHeight="1" x14ac:dyDescent="0.25">
      <c r="A16" s="203"/>
      <c r="B16" s="203"/>
      <c r="C16" s="203"/>
      <c r="D16" s="203"/>
      <c r="E16" s="243"/>
      <c r="F16" s="203"/>
      <c r="G16" s="200"/>
      <c r="H16" s="200"/>
      <c r="I16" s="215"/>
      <c r="J16" s="212"/>
      <c r="K16" s="188"/>
      <c r="L16" s="191"/>
      <c r="M16" s="209"/>
      <c r="N16" s="191"/>
      <c r="O16" s="188"/>
      <c r="P16" s="206"/>
      <c r="Q16" s="37" t="s">
        <v>387</v>
      </c>
      <c r="R16" s="188"/>
      <c r="S16" s="191"/>
      <c r="T16" s="188"/>
      <c r="U16" s="197"/>
      <c r="V16" s="194"/>
      <c r="W16" s="25"/>
      <c r="X16" s="25"/>
      <c r="Y16" s="25"/>
      <c r="Z16" s="25"/>
      <c r="AA16" s="25"/>
      <c r="AB16" s="123" t="s">
        <v>388</v>
      </c>
      <c r="AC16" s="41">
        <f t="shared" si="4"/>
        <v>0</v>
      </c>
      <c r="AD16" s="22" t="s">
        <v>389</v>
      </c>
      <c r="AE16" s="123" t="s">
        <v>388</v>
      </c>
      <c r="AF16" s="41">
        <f t="shared" si="1"/>
        <v>0</v>
      </c>
      <c r="AG16" s="125"/>
      <c r="AH16" s="125"/>
      <c r="AI16" s="125"/>
      <c r="AJ16" s="22">
        <f t="shared" si="5"/>
        <v>0</v>
      </c>
      <c r="AK16" s="22">
        <f t="shared" si="2"/>
        <v>0</v>
      </c>
      <c r="AL16" s="22">
        <f t="shared" si="3"/>
        <v>0.14399999999999999</v>
      </c>
      <c r="AM16" s="22">
        <v>0.6</v>
      </c>
      <c r="AN16" s="226"/>
      <c r="AO16" s="188"/>
      <c r="AP16" s="226"/>
      <c r="AQ16" s="188"/>
      <c r="AR16" s="194"/>
      <c r="AS16" s="209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E16" s="40"/>
    </row>
    <row r="17" spans="1:61" s="24" customFormat="1" ht="87.75" customHeight="1" x14ac:dyDescent="0.25">
      <c r="A17" s="236" t="s">
        <v>391</v>
      </c>
      <c r="B17" s="236" t="s">
        <v>392</v>
      </c>
      <c r="C17" s="236" t="s">
        <v>393</v>
      </c>
      <c r="D17" s="236" t="s">
        <v>394</v>
      </c>
      <c r="E17" s="237" t="str">
        <f>+CONCATENATE(B17," ",C17," ",D17)</f>
        <v xml:space="preserve">Posibilidad de perdida economica y reputacional 
Por el no reconocimiento mensual  de hechos economicos relevantes que influyan en la calidad y razonabilidad de la información financiera de la entidad   
Debido al software desactualizado, rigido y sin interfaz con los procesos generadores de informacion contable; equipos obsoletos e insuficientes. </v>
      </c>
      <c r="F17" s="236" t="s">
        <v>367</v>
      </c>
      <c r="G17" s="238"/>
      <c r="H17" s="238" t="s">
        <v>368</v>
      </c>
      <c r="I17" s="239" t="str">
        <f>+G17&amp;H17</f>
        <v>Procesos</v>
      </c>
      <c r="J17" s="240">
        <v>12</v>
      </c>
      <c r="K17" s="230" t="str">
        <f>IF(J17&lt;=0,"",IF(J17&lt;=2,"Muy Baja",IF(J17&lt;=24,"Baja",IF(J17&lt;=500,"Media",IF(J17&lt;=5000,"Alta","Muy Alta")))))</f>
        <v>Baja</v>
      </c>
      <c r="L17" s="227">
        <f>IF(K17="","",IF(K17="Muy Baja",0.2,IF(K17="Baja",0.4,IF(K17="Media",0.6,IF(K17="Alta",0.8,IF(K17="Muy Alta",1,))))))</f>
        <v>0.4</v>
      </c>
      <c r="M17" s="229" t="s">
        <v>395</v>
      </c>
      <c r="N17" s="227">
        <f>IF(M17="","",IF(M17="menor a 10 SMLMV",0.2,IF(M17="ENTRE 10 Y 50 SMLMV",0.4,IF(M17="entre 50 y 100 SMLMV",0.6,IF(M17="entre 100 y 500 SMLMV",0.8,IF(M17="Mayor a 500 SMLMV",1,))))))</f>
        <v>0.8</v>
      </c>
      <c r="O17" s="230" t="str">
        <f>IF(N17&lt;=0,"",IF(N17&lt;=20%,"Leve",IF(N17&lt;=40%,"Menor",IF(N17&lt;=60%,"Moderado",IF(N17&lt;=80%,"Mayor","Catastrofico")))))</f>
        <v>Mayor</v>
      </c>
      <c r="P17" s="204" t="s">
        <v>338</v>
      </c>
      <c r="Q17" s="37" t="s">
        <v>321</v>
      </c>
      <c r="R17" s="230" t="str">
        <f>IF(S17&lt;=0,"",IF(S17&lt;=20%,"Leve",IF(S17&lt;=40%,"Menor",IF(S17&lt;=60%,"Moderado",IF(S17&lt;=80%,"Mayor","Catastrofico")))))</f>
        <v>Menor</v>
      </c>
      <c r="S17" s="227">
        <f>IF(P17="","",IF(P17="El riesgo afecta la imagen de algún área de la organización",0.2,IF(P17="El riesgo afecta la imagen de la entidad internamente, de conocimiento general nivel interno, de junta directiva y accionistas y/o de proveedores",0.4,IF(P17="El riesgo afecta la imagen de la entidad con algunos usuarios de relevancia frente al logro de los objetivos",0.6,IF(P17="El riesgo afecta la imagen de la entidad con efecto publicitario sostenido a nivel de sector administrativo, nivel departamental o municipal",0.8,IF(P17="El riesgo afecta la imagen de la entidad a nivel nacional, con efecto publicitario sostenido a nivel país",1,))))))</f>
        <v>0.4</v>
      </c>
      <c r="T17" s="230" t="str">
        <f>IF(U17&lt;=0,"",IF(U17&lt;=20%,"Leve",IF(U17&lt;=40%,"Menor",IF(U17&lt;=60%,"Moderado",IF(U17&lt;=80%,"Mayor","Catastrofico")))))</f>
        <v>Mayor</v>
      </c>
      <c r="U17" s="231">
        <f>+N17</f>
        <v>0.8</v>
      </c>
      <c r="V17" s="232" t="str">
        <f>IF(OR(AND(K17="Muy Baja",T17="Leve"),AND(K17="Muy Baja",T17="Menor"),AND(K17="Baja",T17="Leve")),"Bajo",IF(OR(AND(K17="Muy baja",T17="Moderado"),AND(K17="Baja",T17="Menor"),AND(K17="Baja",T17="Moderado"),AND(K17="Media",T17="Leve"),AND(K17="Media",T17="Menor"),AND(K17="Media",T17="Moderado"),AND(K17="Alta",T17="Leve"),AND(K17="Alta",T17="Menor")),"Moderado",IF(OR(AND(K17="Muy Baja",T17="Mayor"),AND(K17="Baja",T17="Mayor"),AND(K17="Media",T17="Mayor"),AND(K17="Alta",T17="Moderado"),AND(K17="Alta",T17="Mayor"),AND(K17="Muy Alta",T17="Leve"),AND(K17="Muy Alta",T17="Menor"),AND(K17="Muy Alta",T17="Moderado"),AND(K17="Muy Alta",T17="Mayor")),"Alto",IF(OR(AND(K17="Muy Baja",T17="Catastrofico"),AND(K17="Baja",T17="Catastrofico"),AND(K17="Media",T17="Catastrofico"),AND(K17="Alta",T17="Catastrofico"),AND(K17="Muy Alta",T17="Catastrofico")),"Extremo",))))</f>
        <v>Alto</v>
      </c>
      <c r="W17" s="18">
        <v>1</v>
      </c>
      <c r="X17" s="19" t="s">
        <v>371</v>
      </c>
      <c r="Y17" s="19" t="s">
        <v>396</v>
      </c>
      <c r="Z17" s="19" t="s">
        <v>381</v>
      </c>
      <c r="AA17" s="20" t="str">
        <f>+CONCATENATE(X17," ",Y17," ",Z17)</f>
        <v xml:space="preserve">
Director Financiero de Contabilidad  
Aplicar el Manual de Politicas contables y operativas GHACO04-M001 Conformar grupos de profesionales  para llevar a cabo proceso de depuración y conciliaciones de cuentas bancarias, regsitro de cuentas por pagar </v>
      </c>
      <c r="AB17" s="21" t="s">
        <v>374</v>
      </c>
      <c r="AC17" s="41">
        <f>IF(AB17="","",IF(AB17="Preventivo",0.25,IF(AB17="Detectivo",0.15,IF(AB17="Correctivo",0.1,))))</f>
        <v>0.25</v>
      </c>
      <c r="AD17" s="22" t="s">
        <v>375</v>
      </c>
      <c r="AE17" s="21" t="s">
        <v>376</v>
      </c>
      <c r="AF17" s="41">
        <f>IF(AE17="","",IF(AE17="Manual",0.15,IF(AE17="Automático",0.25,)))</f>
        <v>0.15</v>
      </c>
      <c r="AG17" s="23" t="s">
        <v>377</v>
      </c>
      <c r="AH17" s="23" t="s">
        <v>378</v>
      </c>
      <c r="AI17" s="23" t="s">
        <v>379</v>
      </c>
      <c r="AJ17" s="22">
        <f>+AC17+AF17</f>
        <v>0.4</v>
      </c>
      <c r="AK17" s="22">
        <f>+L17*AJ17</f>
        <v>0.16000000000000003</v>
      </c>
      <c r="AL17" s="22">
        <f>+AJ17-AK17</f>
        <v>0.24</v>
      </c>
      <c r="AM17" s="22">
        <v>0.8</v>
      </c>
      <c r="AN17" s="233">
        <f>+AL21</f>
        <v>0.06</v>
      </c>
      <c r="AO17" s="230" t="str">
        <f>IF(AN17&lt;=0,"",IF(AN17&lt;=20%,"Muy Baja",IF(AN17&lt;=40%,"Baja",IF(AN17&lt;=60%,"Media",IF(AN17&lt;=80%,"Alta","Muy Alta")))))</f>
        <v>Muy Baja</v>
      </c>
      <c r="AP17" s="233">
        <f>+AM21</f>
        <v>0.8</v>
      </c>
      <c r="AQ17" s="230" t="str">
        <f>IF(AP17&lt;=0,"",IF(AP17&lt;=20%,"Leve",IF(AP17&lt;=40%,"Menor",IF(AP17&lt;=60%,"Moderado",IF(AP17&lt;=80%,"Mayor","Catastrofico")))))</f>
        <v>Mayor</v>
      </c>
      <c r="AR17" s="232" t="str">
        <f>IF(OR(AND(AO17="Muy Baja",AQ17="Leve"),AND(AO17="Muy Baja",AQ17="Menor"),AND(AO17="Baja",AQ17="Leve")),"Bajo",IF(OR(AND(AO17="Muy baja",AQ17="Moderado"),AND(AO17="Baja",AQ17="Menor"),AND(AO17="Baja",AQ17="Moderado"),AND(AO17="Media",AQ17="Leve"),AND(AO17="Media",AQ17="Menor"),AND(AO17="Media",AQ17="Moderado"),AND(AO17="Alta",AQ17="Leve"),AND(AO17="Alta",AQ17="Menor")),"Moderado",IF(OR(AND(AO17="Muy Baja",AQ17="Mayor"),AND(AO17="Baja",AQ17="Mayor"),AND(AO17="Media",AQ17="Mayor"),AND(AO17="Alta",AQ17="Moderado"),AND(AO17="Alta",AQ17="Mayor"),AND(AO17="Muy Alta",AQ17="Leve"),AND(AO17="Muy Alta",AQ17="Menor"),AND(AO17="Muy Alta",AQ17="Moderado"),AND(AO17="Muy Alta",AQ17="Mayor")),"Alto",IF(OR(AND(AO17="Muy Baja",AQ17="Catastrofico"),AND(AO17="Baja",AQ17="Catastrofico"),AND(AO17="Media",AQ17="Catastrofico"),AND(AO17="Alta",AQ17="Catastrofico"),AND(AO17="Muy Alta",AQ17="Catastrofico")),"Extremo",""))))</f>
        <v>Alto</v>
      </c>
      <c r="AS17" s="207" t="s">
        <v>380</v>
      </c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I17" s="13" t="s">
        <v>397</v>
      </c>
    </row>
    <row r="18" spans="1:61" s="24" customFormat="1" ht="77.25" customHeight="1" x14ac:dyDescent="0.25">
      <c r="A18" s="236"/>
      <c r="B18" s="236"/>
      <c r="C18" s="236"/>
      <c r="D18" s="236"/>
      <c r="E18" s="237"/>
      <c r="F18" s="236"/>
      <c r="G18" s="238"/>
      <c r="H18" s="238"/>
      <c r="I18" s="239"/>
      <c r="J18" s="240"/>
      <c r="K18" s="230"/>
      <c r="L18" s="228"/>
      <c r="M18" s="229"/>
      <c r="N18" s="228"/>
      <c r="O18" s="230"/>
      <c r="P18" s="205"/>
      <c r="Q18" s="37" t="s">
        <v>338</v>
      </c>
      <c r="R18" s="230"/>
      <c r="S18" s="228"/>
      <c r="T18" s="230"/>
      <c r="U18" s="231"/>
      <c r="V18" s="232"/>
      <c r="W18" s="18">
        <v>2</v>
      </c>
      <c r="X18" s="19" t="s">
        <v>371</v>
      </c>
      <c r="Y18" s="19" t="s">
        <v>398</v>
      </c>
      <c r="Z18" s="19" t="s">
        <v>381</v>
      </c>
      <c r="AA18" s="20" t="str">
        <f>+CONCATENATE(X18," ",Y18," ",Z18)</f>
        <v xml:space="preserve">
Director Financiero de Contabilidad  
Aplicar el GHACO04-M002 Manual de Procesos y Procedimientos Contables NICSP  Conformar grupos de profesionales  para llevar a cabo proceso de depuración y conciliaciones de cuentas bancarias, regsitro de cuentas por pagar </v>
      </c>
      <c r="AB18" s="21" t="s">
        <v>374</v>
      </c>
      <c r="AC18" s="41">
        <f>IF(AB18="","",IF(AB18="Preventivo",0.25,IF(AB18="Detectivo",0.15,IF(AB18="Correctivo",0.1,))))</f>
        <v>0.25</v>
      </c>
      <c r="AD18" s="22" t="s">
        <v>375</v>
      </c>
      <c r="AE18" s="21" t="s">
        <v>399</v>
      </c>
      <c r="AF18" s="41">
        <f>IF(AE18="","",IF(AE18="Manual",0.15,IF(AE18="Automático",0.25,)))</f>
        <v>0.25</v>
      </c>
      <c r="AG18" s="23" t="s">
        <v>377</v>
      </c>
      <c r="AH18" s="23" t="s">
        <v>378</v>
      </c>
      <c r="AI18" s="23" t="s">
        <v>379</v>
      </c>
      <c r="AJ18" s="22">
        <f>+AC18+AF18</f>
        <v>0.5</v>
      </c>
      <c r="AK18" s="22">
        <f>+AL17*AJ18</f>
        <v>0.12</v>
      </c>
      <c r="AL18" s="22">
        <f>+AL17-AK18</f>
        <v>0.12</v>
      </c>
      <c r="AM18" s="22">
        <v>0.8</v>
      </c>
      <c r="AN18" s="233"/>
      <c r="AO18" s="230"/>
      <c r="AP18" s="233"/>
      <c r="AQ18" s="230"/>
      <c r="AR18" s="232"/>
      <c r="AS18" s="208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I18" s="13" t="s">
        <v>400</v>
      </c>
    </row>
    <row r="19" spans="1:61" s="24" customFormat="1" ht="82.5" customHeight="1" x14ac:dyDescent="0.25">
      <c r="A19" s="236"/>
      <c r="B19" s="236"/>
      <c r="C19" s="236"/>
      <c r="D19" s="236"/>
      <c r="E19" s="237"/>
      <c r="F19" s="236"/>
      <c r="G19" s="238"/>
      <c r="H19" s="238"/>
      <c r="I19" s="239"/>
      <c r="J19" s="240"/>
      <c r="K19" s="230"/>
      <c r="L19" s="228"/>
      <c r="M19" s="229"/>
      <c r="N19" s="228"/>
      <c r="O19" s="230"/>
      <c r="P19" s="205"/>
      <c r="Q19" s="37" t="s">
        <v>370</v>
      </c>
      <c r="R19" s="230"/>
      <c r="S19" s="228"/>
      <c r="T19" s="230"/>
      <c r="U19" s="231"/>
      <c r="V19" s="232"/>
      <c r="W19" s="18">
        <v>3</v>
      </c>
      <c r="X19" s="19" t="s">
        <v>401</v>
      </c>
      <c r="Y19" s="19" t="s">
        <v>402</v>
      </c>
      <c r="Z19" s="19" t="s">
        <v>403</v>
      </c>
      <c r="AA19" s="20" t="str">
        <f>+CONCATENATE(X19," ",Y19," ",Z19)</f>
        <v xml:space="preserve">
Profesional Universitario cod. 219gr. 35 Diligenciar  la matriz control de cuentas por pagar mensual 
Realizar seguimiento a la matriz de control de cuentas por pagar</v>
      </c>
      <c r="AB19" s="21" t="s">
        <v>374</v>
      </c>
      <c r="AC19" s="41">
        <f>IF(AB19="","",IF(AB19="Preventivo",0.25,IF(AB19="Detectivo",0.15,IF(AB19="Correctivo",0.1,))))</f>
        <v>0.25</v>
      </c>
      <c r="AD19" s="22" t="s">
        <v>375</v>
      </c>
      <c r="AE19" s="21" t="s">
        <v>399</v>
      </c>
      <c r="AF19" s="41">
        <f>IF(AE19="","",IF(AE19="Manual",0.15,IF(AE19="Automático",0.25,)))</f>
        <v>0.25</v>
      </c>
      <c r="AG19" s="23" t="s">
        <v>377</v>
      </c>
      <c r="AH19" s="23" t="s">
        <v>378</v>
      </c>
      <c r="AI19" s="23" t="s">
        <v>379</v>
      </c>
      <c r="AJ19" s="22">
        <f>+AC19+AF19</f>
        <v>0.5</v>
      </c>
      <c r="AK19" s="22">
        <f t="shared" ref="AK19:AK21" si="6">+AL18*AJ19</f>
        <v>0.06</v>
      </c>
      <c r="AL19" s="22">
        <f t="shared" ref="AL19:AL21" si="7">+AL18-AK19</f>
        <v>0.06</v>
      </c>
      <c r="AM19" s="22">
        <v>0.8</v>
      </c>
      <c r="AN19" s="233"/>
      <c r="AO19" s="230"/>
      <c r="AP19" s="233"/>
      <c r="AQ19" s="230"/>
      <c r="AR19" s="232"/>
      <c r="AS19" s="208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I19" s="13" t="s">
        <v>404</v>
      </c>
    </row>
    <row r="20" spans="1:61" s="24" customFormat="1" ht="33.75" customHeight="1" x14ac:dyDescent="0.25">
      <c r="A20" s="236"/>
      <c r="B20" s="236"/>
      <c r="C20" s="236"/>
      <c r="D20" s="236"/>
      <c r="E20" s="237"/>
      <c r="F20" s="236"/>
      <c r="G20" s="238"/>
      <c r="H20" s="238"/>
      <c r="I20" s="239"/>
      <c r="J20" s="240"/>
      <c r="K20" s="230"/>
      <c r="L20" s="228"/>
      <c r="M20" s="229"/>
      <c r="N20" s="228"/>
      <c r="O20" s="230"/>
      <c r="P20" s="205"/>
      <c r="Q20" s="37" t="s">
        <v>390</v>
      </c>
      <c r="R20" s="230"/>
      <c r="S20" s="228"/>
      <c r="T20" s="230"/>
      <c r="U20" s="231"/>
      <c r="V20" s="232"/>
      <c r="W20" s="18">
        <v>4</v>
      </c>
      <c r="X20" s="19"/>
      <c r="Y20" s="19"/>
      <c r="Z20" s="19"/>
      <c r="AA20" s="20" t="str">
        <f t="shared" ref="AA20" si="8">+CONCATENATE(X20," ",Y20," ",Z20)</f>
        <v xml:space="preserve">  </v>
      </c>
      <c r="AB20" s="123" t="s">
        <v>388</v>
      </c>
      <c r="AC20" s="41">
        <f t="shared" ref="AC20:AC21" si="9">IF(AB20="","",IF(AB20="Preventivo",0.25,IF(AB20="Detectivo",0.15,IF(AB20="Correctivo",0.1,))))</f>
        <v>0</v>
      </c>
      <c r="AD20" s="22" t="s">
        <v>389</v>
      </c>
      <c r="AE20" s="123" t="s">
        <v>388</v>
      </c>
      <c r="AF20" s="41">
        <f t="shared" ref="AF20:AF21" si="10">IF(AE20="","",IF(AE20="Manual",0.15,IF(AE20="Automatico",0.25,)))</f>
        <v>0</v>
      </c>
      <c r="AG20" s="124"/>
      <c r="AH20" s="124"/>
      <c r="AI20" s="124"/>
      <c r="AJ20" s="22">
        <f t="shared" ref="AJ20:AJ21" si="11">+AC20+AF20</f>
        <v>0</v>
      </c>
      <c r="AK20" s="22">
        <f t="shared" si="6"/>
        <v>0</v>
      </c>
      <c r="AL20" s="22">
        <f t="shared" si="7"/>
        <v>0.06</v>
      </c>
      <c r="AM20" s="22">
        <v>0.8</v>
      </c>
      <c r="AN20" s="233"/>
      <c r="AO20" s="230"/>
      <c r="AP20" s="233"/>
      <c r="AQ20" s="230"/>
      <c r="AR20" s="232"/>
      <c r="AS20" s="208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I20" s="13" t="s">
        <v>405</v>
      </c>
    </row>
    <row r="21" spans="1:61" s="24" customFormat="1" ht="33.75" customHeight="1" x14ac:dyDescent="0.25">
      <c r="A21" s="236"/>
      <c r="B21" s="236"/>
      <c r="C21" s="236"/>
      <c r="D21" s="236"/>
      <c r="E21" s="237"/>
      <c r="F21" s="236"/>
      <c r="G21" s="238"/>
      <c r="H21" s="238"/>
      <c r="I21" s="239"/>
      <c r="J21" s="240"/>
      <c r="K21" s="230"/>
      <c r="L21" s="228"/>
      <c r="M21" s="229"/>
      <c r="N21" s="228"/>
      <c r="O21" s="230"/>
      <c r="P21" s="206"/>
      <c r="Q21" s="37" t="s">
        <v>387</v>
      </c>
      <c r="R21" s="230"/>
      <c r="S21" s="228"/>
      <c r="T21" s="230"/>
      <c r="U21" s="231"/>
      <c r="V21" s="232"/>
      <c r="W21" s="25"/>
      <c r="X21" s="25"/>
      <c r="Y21" s="25"/>
      <c r="Z21" s="25"/>
      <c r="AA21" s="25"/>
      <c r="AB21" s="123" t="s">
        <v>388</v>
      </c>
      <c r="AC21" s="41">
        <f t="shared" si="9"/>
        <v>0</v>
      </c>
      <c r="AD21" s="22" t="s">
        <v>389</v>
      </c>
      <c r="AE21" s="123" t="s">
        <v>388</v>
      </c>
      <c r="AF21" s="41">
        <f t="shared" si="10"/>
        <v>0</v>
      </c>
      <c r="AG21" s="125"/>
      <c r="AH21" s="125"/>
      <c r="AI21" s="125"/>
      <c r="AJ21" s="22">
        <f t="shared" si="11"/>
        <v>0</v>
      </c>
      <c r="AK21" s="22">
        <f t="shared" si="6"/>
        <v>0</v>
      </c>
      <c r="AL21" s="22">
        <f t="shared" si="7"/>
        <v>0.06</v>
      </c>
      <c r="AM21" s="22">
        <v>0.8</v>
      </c>
      <c r="AN21" s="233"/>
      <c r="AO21" s="230"/>
      <c r="AP21" s="233"/>
      <c r="AQ21" s="230"/>
      <c r="AR21" s="232"/>
      <c r="AS21" s="209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I21" s="13" t="s">
        <v>406</v>
      </c>
    </row>
  </sheetData>
  <mergeCells count="142">
    <mergeCell ref="BF12:BG12"/>
    <mergeCell ref="A5:B5"/>
    <mergeCell ref="AS5:AS6"/>
    <mergeCell ref="BB5:BC5"/>
    <mergeCell ref="A6:B6"/>
    <mergeCell ref="C6:H6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X6:AI6"/>
    <mergeCell ref="BB6:BC6"/>
    <mergeCell ref="C5:D5"/>
    <mergeCell ref="A7:V7"/>
    <mergeCell ref="W7:AS7"/>
    <mergeCell ref="AT7:BC9"/>
    <mergeCell ref="A8:I9"/>
    <mergeCell ref="J8:V8"/>
    <mergeCell ref="W8:AA10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BB10:BB11"/>
    <mergeCell ref="BC10:BC11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A10:A11"/>
    <mergeCell ref="B10:B11"/>
    <mergeCell ref="C10:C11"/>
    <mergeCell ref="D10:D11"/>
    <mergeCell ref="E10:E11"/>
    <mergeCell ref="Q9:Q11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L9:L11"/>
    <mergeCell ref="D12:D16"/>
    <mergeCell ref="C12:C16"/>
    <mergeCell ref="B12:B16"/>
    <mergeCell ref="A12:A16"/>
    <mergeCell ref="K17:K21"/>
    <mergeCell ref="E12:E16"/>
    <mergeCell ref="AW17:AW21"/>
    <mergeCell ref="AX17:AX21"/>
    <mergeCell ref="AY17:AY21"/>
    <mergeCell ref="AZ17:AZ21"/>
    <mergeCell ref="BA17:BA21"/>
    <mergeCell ref="L17:L21"/>
    <mergeCell ref="M17:M21"/>
    <mergeCell ref="N17:N21"/>
    <mergeCell ref="O17:O21"/>
    <mergeCell ref="P17:P21"/>
    <mergeCell ref="R17:R21"/>
    <mergeCell ref="U17:U21"/>
    <mergeCell ref="V17:V21"/>
    <mergeCell ref="AV17:AV21"/>
    <mergeCell ref="AP17:AP21"/>
    <mergeCell ref="AQ17:AQ21"/>
    <mergeCell ref="AR17:AR21"/>
    <mergeCell ref="S17:S21"/>
    <mergeCell ref="T17:T21"/>
    <mergeCell ref="AO17:AO21"/>
    <mergeCell ref="AN17:AN21"/>
    <mergeCell ref="P5:T5"/>
    <mergeCell ref="I5:O5"/>
    <mergeCell ref="I6:O6"/>
    <mergeCell ref="P6:T6"/>
    <mergeCell ref="AS17:AS21"/>
    <mergeCell ref="AT17:AT21"/>
    <mergeCell ref="AU17:AU21"/>
    <mergeCell ref="BB17:BB21"/>
    <mergeCell ref="BC17:BC21"/>
    <mergeCell ref="AX12:AX16"/>
    <mergeCell ref="AW12:AW16"/>
    <mergeCell ref="BC12:BC16"/>
    <mergeCell ref="BB12:BB16"/>
    <mergeCell ref="AR12:AR16"/>
    <mergeCell ref="AQ12:AQ16"/>
    <mergeCell ref="AP12:AP16"/>
    <mergeCell ref="AO12:AO16"/>
    <mergeCell ref="AN12:AN16"/>
    <mergeCell ref="AV12:AV16"/>
    <mergeCell ref="AU12:AU16"/>
    <mergeCell ref="AT12:AT16"/>
    <mergeCell ref="AS12:AS16"/>
    <mergeCell ref="BA12:BA16"/>
    <mergeCell ref="AZ12:AZ16"/>
    <mergeCell ref="AY12:AY16"/>
    <mergeCell ref="T12:T16"/>
    <mergeCell ref="S12:S16"/>
    <mergeCell ref="R12:R16"/>
    <mergeCell ref="V12:V16"/>
    <mergeCell ref="U12:U16"/>
    <mergeCell ref="H12:H16"/>
    <mergeCell ref="G12:G16"/>
    <mergeCell ref="F12:F16"/>
    <mergeCell ref="P12:P16"/>
    <mergeCell ref="O12:O16"/>
    <mergeCell ref="N12:N16"/>
    <mergeCell ref="M12:M16"/>
    <mergeCell ref="L12:L16"/>
    <mergeCell ref="K12:K16"/>
    <mergeCell ref="J12:J16"/>
    <mergeCell ref="I12:I16"/>
  </mergeCells>
  <conditionalFormatting sqref="K12">
    <cfRule type="cellIs" dxfId="100" priority="252" operator="equal">
      <formula>"Muy Alta"</formula>
    </cfRule>
  </conditionalFormatting>
  <conditionalFormatting sqref="K12">
    <cfRule type="cellIs" dxfId="99" priority="253" operator="equal">
      <formula>"Alta"</formula>
    </cfRule>
  </conditionalFormatting>
  <conditionalFormatting sqref="K12">
    <cfRule type="cellIs" dxfId="98" priority="254" operator="equal">
      <formula>"Media"</formula>
    </cfRule>
  </conditionalFormatting>
  <conditionalFormatting sqref="K12">
    <cfRule type="cellIs" dxfId="97" priority="255" operator="equal">
      <formula>"Baja"</formula>
    </cfRule>
  </conditionalFormatting>
  <conditionalFormatting sqref="K12">
    <cfRule type="cellIs" dxfId="96" priority="256" operator="equal">
      <formula>"Muy Baja"</formula>
    </cfRule>
  </conditionalFormatting>
  <conditionalFormatting sqref="O12 O17">
    <cfRule type="cellIs" dxfId="95" priority="247" operator="equal">
      <formula>"catastrofico"</formula>
    </cfRule>
  </conditionalFormatting>
  <conditionalFormatting sqref="O12 O17">
    <cfRule type="cellIs" dxfId="94" priority="248" operator="equal">
      <formula>"Mayor"</formula>
    </cfRule>
  </conditionalFormatting>
  <conditionalFormatting sqref="O12 O17">
    <cfRule type="cellIs" dxfId="93" priority="249" operator="equal">
      <formula>"Moderado"</formula>
    </cfRule>
  </conditionalFormatting>
  <conditionalFormatting sqref="O12 O17">
    <cfRule type="cellIs" dxfId="92" priority="250" operator="equal">
      <formula>"menor"</formula>
    </cfRule>
  </conditionalFormatting>
  <conditionalFormatting sqref="O12 O17">
    <cfRule type="cellIs" dxfId="91" priority="251" operator="equal">
      <formula>"leve"</formula>
    </cfRule>
  </conditionalFormatting>
  <conditionalFormatting sqref="R12">
    <cfRule type="cellIs" dxfId="90" priority="242" operator="equal">
      <formula>"catastrofico"</formula>
    </cfRule>
  </conditionalFormatting>
  <conditionalFormatting sqref="R12">
    <cfRule type="cellIs" dxfId="89" priority="243" operator="equal">
      <formula>"Mayor"</formula>
    </cfRule>
  </conditionalFormatting>
  <conditionalFormatting sqref="R12">
    <cfRule type="cellIs" dxfId="88" priority="244" operator="equal">
      <formula>"Moderado"</formula>
    </cfRule>
  </conditionalFormatting>
  <conditionalFormatting sqref="R12">
    <cfRule type="cellIs" dxfId="87" priority="245" operator="equal">
      <formula>"menor"</formula>
    </cfRule>
  </conditionalFormatting>
  <conditionalFormatting sqref="R12">
    <cfRule type="cellIs" dxfId="86" priority="246" operator="equal">
      <formula>"leve"</formula>
    </cfRule>
  </conditionalFormatting>
  <conditionalFormatting sqref="U12">
    <cfRule type="cellIs" dxfId="85" priority="257" operator="equal">
      <formula>#REF!</formula>
    </cfRule>
    <cfRule type="cellIs" dxfId="84" priority="258" operator="equal">
      <formula>#REF!</formula>
    </cfRule>
    <cfRule type="cellIs" dxfId="83" priority="259" operator="equal">
      <formula>#REF!</formula>
    </cfRule>
    <cfRule type="cellIs" dxfId="82" priority="260" operator="equal">
      <formula>#REF!</formula>
    </cfRule>
    <cfRule type="cellIs" dxfId="81" priority="261" operator="equal">
      <formula>#REF!</formula>
    </cfRule>
  </conditionalFormatting>
  <conditionalFormatting sqref="T12">
    <cfRule type="cellIs" dxfId="80" priority="237" operator="equal">
      <formula>"catastrofico"</formula>
    </cfRule>
  </conditionalFormatting>
  <conditionalFormatting sqref="T12">
    <cfRule type="cellIs" dxfId="79" priority="238" operator="equal">
      <formula>"Mayor"</formula>
    </cfRule>
  </conditionalFormatting>
  <conditionalFormatting sqref="T12">
    <cfRule type="cellIs" dxfId="78" priority="239" operator="equal">
      <formula>"Moderado"</formula>
    </cfRule>
  </conditionalFormatting>
  <conditionalFormatting sqref="T12">
    <cfRule type="cellIs" dxfId="77" priority="240" operator="equal">
      <formula>"menor"</formula>
    </cfRule>
  </conditionalFormatting>
  <conditionalFormatting sqref="T12">
    <cfRule type="cellIs" dxfId="76" priority="241" operator="equal">
      <formula>"leve"</formula>
    </cfRule>
  </conditionalFormatting>
  <conditionalFormatting sqref="AO12">
    <cfRule type="cellIs" dxfId="75" priority="232" operator="equal">
      <formula>"Muy Alta"</formula>
    </cfRule>
  </conditionalFormatting>
  <conditionalFormatting sqref="AO12">
    <cfRule type="cellIs" dxfId="74" priority="233" operator="equal">
      <formula>"Alta"</formula>
    </cfRule>
  </conditionalFormatting>
  <conditionalFormatting sqref="AO12">
    <cfRule type="cellIs" dxfId="73" priority="234" operator="equal">
      <formula>"Media"</formula>
    </cfRule>
  </conditionalFormatting>
  <conditionalFormatting sqref="AO12">
    <cfRule type="cellIs" dxfId="72" priority="235" operator="equal">
      <formula>"Baja"</formula>
    </cfRule>
  </conditionalFormatting>
  <conditionalFormatting sqref="AO12">
    <cfRule type="cellIs" dxfId="71" priority="236" operator="equal">
      <formula>"Muy Baja"</formula>
    </cfRule>
  </conditionalFormatting>
  <conditionalFormatting sqref="AQ12">
    <cfRule type="cellIs" dxfId="70" priority="227" operator="equal">
      <formula>"Catastrofico"</formula>
    </cfRule>
  </conditionalFormatting>
  <conditionalFormatting sqref="AQ12">
    <cfRule type="cellIs" dxfId="69" priority="228" operator="equal">
      <formula>"Mayor"</formula>
    </cfRule>
  </conditionalFormatting>
  <conditionalFormatting sqref="AQ12">
    <cfRule type="cellIs" dxfId="68" priority="229" operator="equal">
      <formula>"Moderado"</formula>
    </cfRule>
  </conditionalFormatting>
  <conditionalFormatting sqref="AQ12">
    <cfRule type="cellIs" dxfId="67" priority="230" operator="equal">
      <formula>"Menor"</formula>
    </cfRule>
  </conditionalFormatting>
  <conditionalFormatting sqref="AQ12">
    <cfRule type="cellIs" dxfId="66" priority="231" operator="equal">
      <formula>"Leve"</formula>
    </cfRule>
  </conditionalFormatting>
  <conditionalFormatting sqref="K17">
    <cfRule type="cellIs" dxfId="65" priority="217" operator="equal">
      <formula>"Muy Alta"</formula>
    </cfRule>
  </conditionalFormatting>
  <conditionalFormatting sqref="K17">
    <cfRule type="cellIs" dxfId="64" priority="218" operator="equal">
      <formula>"Alta"</formula>
    </cfRule>
  </conditionalFormatting>
  <conditionalFormatting sqref="K17">
    <cfRule type="cellIs" dxfId="63" priority="219" operator="equal">
      <formula>"Media"</formula>
    </cfRule>
  </conditionalFormatting>
  <conditionalFormatting sqref="K17">
    <cfRule type="cellIs" dxfId="62" priority="220" operator="equal">
      <formula>"Baja"</formula>
    </cfRule>
  </conditionalFormatting>
  <conditionalFormatting sqref="K17">
    <cfRule type="cellIs" dxfId="61" priority="221" operator="equal">
      <formula>"Muy Baja"</formula>
    </cfRule>
  </conditionalFormatting>
  <conditionalFormatting sqref="R17">
    <cfRule type="cellIs" dxfId="60" priority="212" operator="equal">
      <formula>"catastrofico"</formula>
    </cfRule>
  </conditionalFormatting>
  <conditionalFormatting sqref="R17">
    <cfRule type="cellIs" dxfId="59" priority="213" operator="equal">
      <formula>"Mayor"</formula>
    </cfRule>
  </conditionalFormatting>
  <conditionalFormatting sqref="R17">
    <cfRule type="cellIs" dxfId="58" priority="214" operator="equal">
      <formula>"Moderado"</formula>
    </cfRule>
  </conditionalFormatting>
  <conditionalFormatting sqref="R17">
    <cfRule type="cellIs" dxfId="57" priority="215" operator="equal">
      <formula>"menor"</formula>
    </cfRule>
  </conditionalFormatting>
  <conditionalFormatting sqref="R17">
    <cfRule type="cellIs" dxfId="56" priority="216" operator="equal">
      <formula>"leve"</formula>
    </cfRule>
  </conditionalFormatting>
  <conditionalFormatting sqref="U17">
    <cfRule type="cellIs" dxfId="55" priority="222" operator="equal">
      <formula>#REF!</formula>
    </cfRule>
    <cfRule type="cellIs" dxfId="54" priority="223" operator="equal">
      <formula>#REF!</formula>
    </cfRule>
    <cfRule type="cellIs" dxfId="53" priority="224" operator="equal">
      <formula>#REF!</formula>
    </cfRule>
    <cfRule type="cellIs" dxfId="52" priority="225" operator="equal">
      <formula>#REF!</formula>
    </cfRule>
    <cfRule type="cellIs" dxfId="51" priority="226" operator="equal">
      <formula>#REF!</formula>
    </cfRule>
  </conditionalFormatting>
  <conditionalFormatting sqref="T17">
    <cfRule type="cellIs" dxfId="50" priority="207" operator="equal">
      <formula>"catastrofico"</formula>
    </cfRule>
  </conditionalFormatting>
  <conditionalFormatting sqref="T17">
    <cfRule type="cellIs" dxfId="49" priority="208" operator="equal">
      <formula>"Mayor"</formula>
    </cfRule>
  </conditionalFormatting>
  <conditionalFormatting sqref="T17">
    <cfRule type="cellIs" dxfId="48" priority="209" operator="equal">
      <formula>"Moderado"</formula>
    </cfRule>
  </conditionalFormatting>
  <conditionalFormatting sqref="T17">
    <cfRule type="cellIs" dxfId="47" priority="210" operator="equal">
      <formula>"menor"</formula>
    </cfRule>
  </conditionalFormatting>
  <conditionalFormatting sqref="T17">
    <cfRule type="cellIs" dxfId="46" priority="211" operator="equal">
      <formula>"leve"</formula>
    </cfRule>
  </conditionalFormatting>
  <conditionalFormatting sqref="AO17">
    <cfRule type="cellIs" dxfId="45" priority="202" operator="equal">
      <formula>"Muy Alta"</formula>
    </cfRule>
  </conditionalFormatting>
  <conditionalFormatting sqref="AO17">
    <cfRule type="cellIs" dxfId="44" priority="203" operator="equal">
      <formula>"Alta"</formula>
    </cfRule>
  </conditionalFormatting>
  <conditionalFormatting sqref="AO17">
    <cfRule type="cellIs" dxfId="43" priority="204" operator="equal">
      <formula>"Media"</formula>
    </cfRule>
  </conditionalFormatting>
  <conditionalFormatting sqref="AO17">
    <cfRule type="cellIs" dxfId="42" priority="205" operator="equal">
      <formula>"Baja"</formula>
    </cfRule>
  </conditionalFormatting>
  <conditionalFormatting sqref="AO17">
    <cfRule type="cellIs" dxfId="41" priority="206" operator="equal">
      <formula>"Muy Baja"</formula>
    </cfRule>
  </conditionalFormatting>
  <conditionalFormatting sqref="AQ17">
    <cfRule type="cellIs" dxfId="40" priority="197" operator="equal">
      <formula>"Catastrofico"</formula>
    </cfRule>
  </conditionalFormatting>
  <conditionalFormatting sqref="AQ17">
    <cfRule type="cellIs" dxfId="39" priority="198" operator="equal">
      <formula>"Mayor"</formula>
    </cfRule>
  </conditionalFormatting>
  <conditionalFormatting sqref="AQ17">
    <cfRule type="cellIs" dxfId="38" priority="199" operator="equal">
      <formula>"Moderado"</formula>
    </cfRule>
  </conditionalFormatting>
  <conditionalFormatting sqref="AQ17">
    <cfRule type="cellIs" dxfId="37" priority="200" operator="equal">
      <formula>"Menor"</formula>
    </cfRule>
  </conditionalFormatting>
  <conditionalFormatting sqref="AQ17">
    <cfRule type="cellIs" dxfId="36" priority="201" operator="equal">
      <formula>"Leve"</formula>
    </cfRule>
  </conditionalFormatting>
  <conditionalFormatting sqref="M12">
    <cfRule type="cellIs" dxfId="35" priority="262" operator="equal">
      <formula>$U$12</formula>
    </cfRule>
    <cfRule type="cellIs" dxfId="34" priority="263" operator="equal">
      <formula>$U$13</formula>
    </cfRule>
    <cfRule type="cellIs" dxfId="33" priority="264" operator="equal">
      <formula>$U$14</formula>
    </cfRule>
    <cfRule type="cellIs" dxfId="32" priority="265" operator="equal">
      <formula>$U$15</formula>
    </cfRule>
    <cfRule type="cellIs" dxfId="31" priority="266" operator="equal">
      <formula>$U$16</formula>
    </cfRule>
  </conditionalFormatting>
  <conditionalFormatting sqref="AS12">
    <cfRule type="cellIs" dxfId="30" priority="109" operator="equal">
      <formula>"Reducir mitigar"</formula>
    </cfRule>
  </conditionalFormatting>
  <conditionalFormatting sqref="AS12">
    <cfRule type="cellIs" dxfId="29" priority="105" operator="equal">
      <formula>"Evitar"</formula>
    </cfRule>
    <cfRule type="cellIs" dxfId="28" priority="106" operator="equal">
      <formula>"Aceptar"</formula>
    </cfRule>
    <cfRule type="cellIs" dxfId="27" priority="107" operator="equal">
      <formula>"reducir transferir"</formula>
    </cfRule>
    <cfRule type="cellIs" dxfId="26" priority="108" operator="equal">
      <formula>"reducir mitigar"</formula>
    </cfRule>
  </conditionalFormatting>
  <conditionalFormatting sqref="AS17">
    <cfRule type="cellIs" dxfId="25" priority="104" operator="equal">
      <formula>"Reducir mitigar"</formula>
    </cfRule>
  </conditionalFormatting>
  <conditionalFormatting sqref="AS17">
    <cfRule type="cellIs" dxfId="24" priority="100" operator="equal">
      <formula>"Evitar"</formula>
    </cfRule>
    <cfRule type="cellIs" dxfId="23" priority="101" operator="equal">
      <formula>"Aceptar"</formula>
    </cfRule>
    <cfRule type="cellIs" dxfId="22" priority="102" operator="equal">
      <formula>"reducir transferir"</formula>
    </cfRule>
    <cfRule type="cellIs" dxfId="21" priority="103" operator="equal">
      <formula>"reducir mitigar"</formula>
    </cfRule>
  </conditionalFormatting>
  <conditionalFormatting sqref="AR12">
    <cfRule type="cellIs" dxfId="20" priority="70" operator="equal">
      <formula>"Extremo"</formula>
    </cfRule>
  </conditionalFormatting>
  <conditionalFormatting sqref="AR12">
    <cfRule type="cellIs" dxfId="19" priority="71" operator="equal">
      <formula>"Alto"</formula>
    </cfRule>
  </conditionalFormatting>
  <conditionalFormatting sqref="AR12">
    <cfRule type="cellIs" dxfId="18" priority="72" operator="equal">
      <formula>"Moderado"</formula>
    </cfRule>
  </conditionalFormatting>
  <conditionalFormatting sqref="AR12">
    <cfRule type="cellIs" dxfId="17" priority="73" operator="equal">
      <formula>"Bajo"</formula>
    </cfRule>
  </conditionalFormatting>
  <conditionalFormatting sqref="M17">
    <cfRule type="cellIs" dxfId="16" priority="65" operator="equal">
      <formula>$U$12</formula>
    </cfRule>
    <cfRule type="cellIs" dxfId="15" priority="66" operator="equal">
      <formula>$U$13</formula>
    </cfRule>
    <cfRule type="cellIs" dxfId="14" priority="67" operator="equal">
      <formula>$U$14</formula>
    </cfRule>
    <cfRule type="cellIs" dxfId="13" priority="68" operator="equal">
      <formula>$U$15</formula>
    </cfRule>
    <cfRule type="cellIs" dxfId="12" priority="69" operator="equal">
      <formula>$U$16</formula>
    </cfRule>
  </conditionalFormatting>
  <conditionalFormatting sqref="V17">
    <cfRule type="cellIs" dxfId="11" priority="28" operator="equal">
      <formula>"Alto"</formula>
    </cfRule>
  </conditionalFormatting>
  <conditionalFormatting sqref="V17">
    <cfRule type="cellIs" dxfId="10" priority="29" operator="equal">
      <formula>"Moderado"</formula>
    </cfRule>
  </conditionalFormatting>
  <conditionalFormatting sqref="V17">
    <cfRule type="cellIs" dxfId="9" priority="30" operator="equal">
      <formula>"Bajo"</formula>
    </cfRule>
  </conditionalFormatting>
  <conditionalFormatting sqref="V12">
    <cfRule type="cellIs" dxfId="8" priority="31" operator="equal">
      <formula>"Extremo"</formula>
    </cfRule>
  </conditionalFormatting>
  <conditionalFormatting sqref="V12">
    <cfRule type="cellIs" dxfId="7" priority="32" operator="equal">
      <formula>"Alto"</formula>
    </cfRule>
  </conditionalFormatting>
  <conditionalFormatting sqref="V12">
    <cfRule type="cellIs" dxfId="6" priority="33" operator="equal">
      <formula>"Moderado"</formula>
    </cfRule>
  </conditionalFormatting>
  <conditionalFormatting sqref="V12">
    <cfRule type="cellIs" dxfId="5" priority="34" operator="equal">
      <formula>"Bajo"</formula>
    </cfRule>
  </conditionalFormatting>
  <conditionalFormatting sqref="V17">
    <cfRule type="cellIs" dxfId="4" priority="27" operator="equal">
      <formula>"Extremo"</formula>
    </cfRule>
  </conditionalFormatting>
  <conditionalFormatting sqref="AR17">
    <cfRule type="cellIs" dxfId="3" priority="19" operator="equal">
      <formula>"Extremo"</formula>
    </cfRule>
  </conditionalFormatting>
  <conditionalFormatting sqref="AR17">
    <cfRule type="cellIs" dxfId="2" priority="20" operator="equal">
      <formula>"Alto"</formula>
    </cfRule>
  </conditionalFormatting>
  <conditionalFormatting sqref="AR17">
    <cfRule type="cellIs" dxfId="1" priority="21" operator="equal">
      <formula>"Moderado"</formula>
    </cfRule>
  </conditionalFormatting>
  <conditionalFormatting sqref="AR17">
    <cfRule type="cellIs" dxfId="0" priority="22" operator="equal">
      <formula>"Bajo"</formula>
    </cfRule>
  </conditionalFormatting>
  <dataValidations count="18">
    <dataValidation type="list" allowBlank="1" showInputMessage="1" showErrorMessage="1" sqref="AS12 AS17">
      <formula1>"Reducir mitigar,Reducir Transferir,Aceptar,Evitar"</formula1>
    </dataValidation>
    <dataValidation type="list" allowBlank="1" showInputMessage="1" showErrorMessage="1" sqref="G17:H17 G12:H12">
      <formula1>"Procesos,Evento externo,Talento humano,Tecnologias,Infraestructura"</formula1>
    </dataValidation>
    <dataValidation type="list" allowBlank="1" showInputMessage="1" showErrorMessage="1" sqref="B12:B21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21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21">
      <formula1>"N/A,menor a 10 SMLMV,ENTRE 10 Y 50 SMLMV,entre 50 y 100 SMLMV,entre 100 y 500 SMLMV,Mayor a 500 SMLMV"</formula1>
    </dataValidation>
    <dataValidation type="list" allowBlank="1" showInputMessage="1" showErrorMessage="1" sqref="AB12:AB13 AB17:AB19">
      <formula1>"Preventivo,Detectivo,Correctivo"</formula1>
    </dataValidation>
    <dataValidation type="list" allowBlank="1" showInputMessage="1" showErrorMessage="1" sqref="AE12:AE13">
      <formula1>"Manual,Automatico"</formula1>
    </dataValidation>
    <dataValidation type="list" allowBlank="1" showInputMessage="1" showErrorMessage="1" sqref="AE17:AE19">
      <formula1>"Manual,Automático"</formula1>
    </dataValidation>
    <dataValidation type="list" allowBlank="1" showInputMessage="1" showErrorMessage="1" sqref="AG17:AG20 AG12:AG15">
      <formula1>"Documentado,Sin Documentar"</formula1>
    </dataValidation>
    <dataValidation type="list" allowBlank="1" showInputMessage="1" showErrorMessage="1" sqref="AH17:AH19 AH12:AH13">
      <formula1>"Continua,Aleatoria"</formula1>
    </dataValidation>
    <dataValidation type="list" allowBlank="1" showInputMessage="1" showErrorMessage="1" sqref="AI17:AI19 AI12:AI13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 P17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21">
      <formula1>"Sin Iniciar,En proceso,Cerrado"</formula1>
    </dataValidation>
    <dataValidation type="list" allowBlank="1" showInputMessage="1" showErrorMessage="1" sqref="AE14:AE16 AE20:AE21">
      <formula1>"Manual,Automatico,NA"</formula1>
    </dataValidation>
    <dataValidation type="list" allowBlank="1" showInputMessage="1" showErrorMessage="1" sqref="AB14:AB16 AB20:AB21">
      <formula1>"Preventivo,Detectivo,Correctivo,NA"</formula1>
    </dataValidation>
    <dataValidation type="list" allowBlank="1" showInputMessage="1" showErrorMessage="1" sqref="AH14:AI15 AH20:AI20"/>
  </dataValidations>
  <pageMargins left="0.7" right="0.7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8" workbookViewId="0">
      <selection activeCell="H13" sqref="H13"/>
    </sheetView>
  </sheetViews>
  <sheetFormatPr baseColWidth="10" defaultColWidth="9.140625" defaultRowHeight="15" x14ac:dyDescent="0.25"/>
  <cols>
    <col min="1" max="1" width="16.5703125" customWidth="1"/>
    <col min="2" max="2" width="18.42578125" customWidth="1"/>
    <col min="3" max="3" width="34.85546875" customWidth="1"/>
    <col min="4" max="4" width="27.5703125" customWidth="1"/>
    <col min="5" max="5" width="19.140625" customWidth="1"/>
    <col min="6" max="6" width="26.28515625" customWidth="1"/>
    <col min="7" max="7" width="33" customWidth="1"/>
    <col min="8" max="8" width="36.28515625" customWidth="1"/>
  </cols>
  <sheetData>
    <row r="1" spans="1:9" ht="15" customHeight="1" x14ac:dyDescent="0.25">
      <c r="A1" s="287"/>
      <c r="B1" s="287"/>
      <c r="C1" s="288" t="s">
        <v>407</v>
      </c>
      <c r="D1" s="288"/>
      <c r="E1" s="288"/>
      <c r="F1" s="288"/>
      <c r="G1" s="288"/>
      <c r="H1" s="103" t="s">
        <v>408</v>
      </c>
    </row>
    <row r="2" spans="1:9" ht="27" customHeight="1" x14ac:dyDescent="0.25">
      <c r="A2" s="287"/>
      <c r="B2" s="287"/>
      <c r="C2" s="289" t="s">
        <v>409</v>
      </c>
      <c r="D2" s="289"/>
      <c r="E2" s="289"/>
      <c r="F2" s="289"/>
      <c r="G2" s="289"/>
      <c r="H2" s="103" t="s">
        <v>410</v>
      </c>
    </row>
    <row r="3" spans="1:9" ht="18" customHeight="1" x14ac:dyDescent="0.25">
      <c r="A3" s="287"/>
      <c r="B3" s="287"/>
      <c r="C3" s="288" t="s">
        <v>411</v>
      </c>
      <c r="D3" s="288"/>
      <c r="E3" s="288"/>
      <c r="F3" s="288"/>
      <c r="G3" s="288"/>
      <c r="H3" s="103" t="s">
        <v>412</v>
      </c>
    </row>
    <row r="4" spans="1:9" ht="15.75" customHeight="1" x14ac:dyDescent="0.25">
      <c r="A4" s="287"/>
      <c r="B4" s="287"/>
      <c r="C4" s="290" t="s">
        <v>413</v>
      </c>
      <c r="D4" s="291"/>
      <c r="E4" s="291"/>
      <c r="F4" s="291"/>
      <c r="G4" s="292"/>
      <c r="H4" s="103" t="s">
        <v>414</v>
      </c>
    </row>
    <row r="5" spans="1:9" x14ac:dyDescent="0.25">
      <c r="A5" s="286" t="s">
        <v>415</v>
      </c>
      <c r="B5" s="286"/>
      <c r="C5" s="93">
        <v>44623</v>
      </c>
      <c r="D5" s="293" t="s">
        <v>416</v>
      </c>
      <c r="E5" s="294"/>
      <c r="F5" s="294"/>
      <c r="G5" s="294"/>
      <c r="H5" s="295"/>
    </row>
    <row r="6" spans="1:9" x14ac:dyDescent="0.25">
      <c r="A6" s="285" t="s">
        <v>417</v>
      </c>
      <c r="B6" s="285"/>
      <c r="C6" s="285"/>
      <c r="D6" s="285"/>
      <c r="E6" s="285"/>
      <c r="F6" s="285"/>
      <c r="G6" s="285" t="s">
        <v>418</v>
      </c>
      <c r="H6" s="285"/>
    </row>
    <row r="7" spans="1:9" ht="39" customHeight="1" x14ac:dyDescent="0.25">
      <c r="A7" s="72" t="s">
        <v>419</v>
      </c>
      <c r="B7" s="73" t="s">
        <v>2</v>
      </c>
      <c r="C7" s="73" t="s">
        <v>420</v>
      </c>
      <c r="D7" s="74" t="s">
        <v>421</v>
      </c>
      <c r="E7" s="282" t="s">
        <v>422</v>
      </c>
      <c r="F7" s="282"/>
      <c r="G7" s="75" t="s">
        <v>423</v>
      </c>
      <c r="H7" s="76" t="s">
        <v>424</v>
      </c>
    </row>
    <row r="8" spans="1:9" ht="112.5" customHeight="1" x14ac:dyDescent="0.25">
      <c r="A8" s="77" t="s">
        <v>425</v>
      </c>
      <c r="B8" s="77">
        <v>1</v>
      </c>
      <c r="C8" s="94" t="s">
        <v>426</v>
      </c>
      <c r="D8" s="95" t="s">
        <v>427</v>
      </c>
      <c r="E8" s="278" t="s">
        <v>428</v>
      </c>
      <c r="F8" s="279"/>
      <c r="G8" s="79" t="s">
        <v>429</v>
      </c>
      <c r="H8" s="79" t="s">
        <v>430</v>
      </c>
      <c r="I8" s="80"/>
    </row>
    <row r="9" spans="1:9" ht="55.5" customHeight="1" x14ac:dyDescent="0.25">
      <c r="A9" s="96" t="s">
        <v>425</v>
      </c>
      <c r="B9" s="96">
        <v>2</v>
      </c>
      <c r="C9" s="97" t="s">
        <v>431</v>
      </c>
      <c r="D9" s="98" t="s">
        <v>432</v>
      </c>
      <c r="E9" s="283" t="s">
        <v>433</v>
      </c>
      <c r="F9" s="284"/>
      <c r="G9" s="98" t="s">
        <v>434</v>
      </c>
      <c r="H9" s="98" t="s">
        <v>430</v>
      </c>
      <c r="I9" s="71"/>
    </row>
    <row r="10" spans="1:9" ht="43.5" customHeight="1" x14ac:dyDescent="0.25">
      <c r="A10" s="77" t="s">
        <v>425</v>
      </c>
      <c r="B10" s="77">
        <v>3</v>
      </c>
      <c r="C10" s="97" t="s">
        <v>426</v>
      </c>
      <c r="D10" s="98" t="s">
        <v>427</v>
      </c>
      <c r="E10" s="278" t="s">
        <v>435</v>
      </c>
      <c r="F10" s="279"/>
      <c r="G10" s="79" t="s">
        <v>436</v>
      </c>
      <c r="H10" s="79" t="s">
        <v>430</v>
      </c>
      <c r="I10" s="71"/>
    </row>
    <row r="11" spans="1:9" ht="37.5" customHeight="1" x14ac:dyDescent="0.25">
      <c r="A11" s="77" t="s">
        <v>425</v>
      </c>
      <c r="B11" s="77">
        <v>4</v>
      </c>
      <c r="C11" s="94" t="s">
        <v>426</v>
      </c>
      <c r="D11" s="95" t="s">
        <v>437</v>
      </c>
      <c r="E11" s="278" t="s">
        <v>438</v>
      </c>
      <c r="F11" s="279"/>
      <c r="G11" s="79" t="s">
        <v>436</v>
      </c>
      <c r="H11" s="79" t="s">
        <v>430</v>
      </c>
      <c r="I11" s="71"/>
    </row>
    <row r="12" spans="1:9" ht="58.5" customHeight="1" x14ac:dyDescent="0.25">
      <c r="A12" s="77" t="s">
        <v>425</v>
      </c>
      <c r="B12" s="77">
        <v>5</v>
      </c>
      <c r="C12" s="99" t="s">
        <v>426</v>
      </c>
      <c r="D12" s="79" t="s">
        <v>437</v>
      </c>
      <c r="E12" s="278" t="s">
        <v>439</v>
      </c>
      <c r="F12" s="279"/>
      <c r="G12" s="79" t="s">
        <v>436</v>
      </c>
      <c r="H12" s="79" t="s">
        <v>430</v>
      </c>
      <c r="I12" s="71"/>
    </row>
    <row r="13" spans="1:9" ht="60.75" customHeight="1" x14ac:dyDescent="0.25">
      <c r="A13" s="77" t="s">
        <v>425</v>
      </c>
      <c r="B13" s="77">
        <v>6</v>
      </c>
      <c r="C13" s="94" t="s">
        <v>440</v>
      </c>
      <c r="D13" s="95" t="s">
        <v>437</v>
      </c>
      <c r="E13" s="280" t="s">
        <v>441</v>
      </c>
      <c r="F13" s="281"/>
      <c r="G13" s="79" t="s">
        <v>442</v>
      </c>
      <c r="H13" s="79" t="s">
        <v>443</v>
      </c>
      <c r="I13" s="71"/>
    </row>
    <row r="14" spans="1:9" ht="137.25" customHeight="1" x14ac:dyDescent="0.25">
      <c r="A14" s="77" t="s">
        <v>425</v>
      </c>
      <c r="B14" s="77">
        <v>7</v>
      </c>
      <c r="C14" s="94" t="s">
        <v>426</v>
      </c>
      <c r="D14" s="95" t="s">
        <v>437</v>
      </c>
      <c r="E14" s="280" t="s">
        <v>444</v>
      </c>
      <c r="F14" s="281"/>
      <c r="G14" s="79" t="s">
        <v>445</v>
      </c>
      <c r="H14" s="79" t="s">
        <v>443</v>
      </c>
      <c r="I14" s="71"/>
    </row>
    <row r="15" spans="1:9" x14ac:dyDescent="0.25">
      <c r="A15" s="77"/>
      <c r="B15" s="77"/>
      <c r="C15" s="78"/>
      <c r="D15" s="81"/>
      <c r="E15" s="280"/>
      <c r="F15" s="281"/>
      <c r="G15" s="79"/>
      <c r="H15" s="79"/>
      <c r="I15" s="71"/>
    </row>
    <row r="16" spans="1:9" x14ac:dyDescent="0.25">
      <c r="A16" s="77"/>
      <c r="B16" s="77"/>
      <c r="C16" s="77"/>
      <c r="D16" s="82"/>
      <c r="E16" s="275"/>
      <c r="F16" s="275"/>
      <c r="G16" s="82"/>
      <c r="H16" s="79"/>
      <c r="I16" s="71"/>
    </row>
    <row r="17" spans="1:9" x14ac:dyDescent="0.25">
      <c r="A17" s="77"/>
      <c r="B17" s="77"/>
      <c r="C17" s="77"/>
      <c r="D17" s="82"/>
      <c r="E17" s="275"/>
      <c r="F17" s="275"/>
      <c r="G17" s="82"/>
      <c r="H17" s="79"/>
      <c r="I17" s="71"/>
    </row>
    <row r="18" spans="1:9" x14ac:dyDescent="0.25">
      <c r="A18" s="77"/>
      <c r="B18" s="77"/>
      <c r="C18" s="77"/>
      <c r="D18" s="82"/>
      <c r="E18" s="275"/>
      <c r="F18" s="275"/>
      <c r="G18" s="82"/>
      <c r="H18" s="79"/>
      <c r="I18" s="71"/>
    </row>
    <row r="19" spans="1:9" x14ac:dyDescent="0.25">
      <c r="A19" s="77"/>
      <c r="B19" s="77"/>
      <c r="C19" s="77"/>
      <c r="D19" s="82"/>
      <c r="E19" s="275"/>
      <c r="F19" s="275"/>
      <c r="G19" s="82"/>
      <c r="H19" s="79"/>
      <c r="I19" s="71"/>
    </row>
    <row r="20" spans="1:9" x14ac:dyDescent="0.25">
      <c r="A20" s="77"/>
      <c r="B20" s="77"/>
      <c r="C20" s="77"/>
      <c r="D20" s="82"/>
      <c r="E20" s="275"/>
      <c r="F20" s="275"/>
      <c r="G20" s="77"/>
      <c r="H20" s="82"/>
      <c r="I20" s="71"/>
    </row>
    <row r="21" spans="1:9" x14ac:dyDescent="0.25">
      <c r="A21" s="77"/>
      <c r="B21" s="77"/>
      <c r="C21" s="77"/>
      <c r="D21" s="82"/>
      <c r="E21" s="275"/>
      <c r="F21" s="275"/>
      <c r="G21" s="77"/>
      <c r="H21" s="82"/>
      <c r="I21" s="71"/>
    </row>
    <row r="22" spans="1:9" x14ac:dyDescent="0.25">
      <c r="A22" s="77"/>
      <c r="B22" s="77"/>
      <c r="C22" s="77"/>
      <c r="D22" s="82"/>
      <c r="E22" s="275"/>
      <c r="F22" s="275"/>
      <c r="G22" s="77"/>
      <c r="H22" s="82"/>
      <c r="I22" s="71"/>
    </row>
    <row r="23" spans="1:9" x14ac:dyDescent="0.25">
      <c r="A23" s="77"/>
      <c r="B23" s="77"/>
      <c r="C23" s="77"/>
      <c r="D23" s="82"/>
      <c r="E23" s="275"/>
      <c r="F23" s="275"/>
      <c r="G23" s="77"/>
      <c r="H23" s="82"/>
      <c r="I23" s="71"/>
    </row>
    <row r="24" spans="1:9" x14ac:dyDescent="0.25">
      <c r="A24" s="77"/>
      <c r="B24" s="77"/>
      <c r="C24" s="77"/>
      <c r="D24" s="82"/>
      <c r="E24" s="275"/>
      <c r="F24" s="275"/>
      <c r="G24" s="77"/>
      <c r="H24" s="83"/>
      <c r="I24" s="71"/>
    </row>
    <row r="25" spans="1:9" x14ac:dyDescent="0.25">
      <c r="A25" s="84"/>
      <c r="B25" s="84"/>
      <c r="C25" s="84"/>
      <c r="D25" s="84"/>
      <c r="E25" s="275"/>
      <c r="F25" s="275"/>
      <c r="G25" s="84"/>
      <c r="H25" s="84"/>
      <c r="I25" s="71"/>
    </row>
    <row r="26" spans="1:9" x14ac:dyDescent="0.25">
      <c r="A26" s="84"/>
      <c r="B26" s="84"/>
      <c r="C26" s="84"/>
      <c r="D26" s="84"/>
      <c r="E26" s="275"/>
      <c r="F26" s="275"/>
      <c r="G26" s="84"/>
      <c r="H26" s="84"/>
      <c r="I26" s="71"/>
    </row>
    <row r="27" spans="1:9" x14ac:dyDescent="0.25">
      <c r="A27" s="84"/>
      <c r="B27" s="84"/>
      <c r="C27" s="84"/>
      <c r="D27" s="84"/>
      <c r="E27" s="275"/>
      <c r="F27" s="275"/>
      <c r="G27" s="84"/>
      <c r="H27" s="102"/>
      <c r="I27" s="71"/>
    </row>
    <row r="28" spans="1:9" x14ac:dyDescent="0.25">
      <c r="A28" s="84"/>
      <c r="B28" s="84"/>
      <c r="C28" s="84"/>
      <c r="D28" s="84"/>
      <c r="E28" s="276"/>
      <c r="F28" s="277"/>
      <c r="G28" s="101"/>
      <c r="H28" s="100"/>
      <c r="I28" s="71"/>
    </row>
  </sheetData>
  <mergeCells count="31">
    <mergeCell ref="A6:F6"/>
    <mergeCell ref="G6:H6"/>
    <mergeCell ref="A5:B5"/>
    <mergeCell ref="A1:B4"/>
    <mergeCell ref="C1:G1"/>
    <mergeCell ref="C2:G2"/>
    <mergeCell ref="C3:G3"/>
    <mergeCell ref="C4:G4"/>
    <mergeCell ref="D5:H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7:F27"/>
    <mergeCell ref="E28:F28"/>
    <mergeCell ref="E22:F22"/>
    <mergeCell ref="E23:F23"/>
    <mergeCell ref="E24:F24"/>
    <mergeCell ref="E25:F25"/>
    <mergeCell ref="E26:F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8" sqref="D8:F8"/>
    </sheetView>
  </sheetViews>
  <sheetFormatPr baseColWidth="10" defaultColWidth="9.140625" defaultRowHeight="15" x14ac:dyDescent="0.25"/>
  <cols>
    <col min="1" max="1" width="21" customWidth="1"/>
    <col min="2" max="2" width="10" customWidth="1"/>
    <col min="3" max="3" width="25.5703125" customWidth="1"/>
    <col min="4" max="4" width="16.85546875" customWidth="1"/>
    <col min="5" max="5" width="16.140625" customWidth="1"/>
    <col min="6" max="6" width="13.28515625" customWidth="1"/>
    <col min="7" max="7" width="36.5703125" customWidth="1"/>
    <col min="8" max="8" width="45.28515625" customWidth="1"/>
  </cols>
  <sheetData>
    <row r="1" spans="1:8" ht="24.75" customHeight="1" x14ac:dyDescent="0.25">
      <c r="A1" s="296"/>
      <c r="B1" s="297"/>
      <c r="C1" s="302" t="s">
        <v>407</v>
      </c>
      <c r="D1" s="302"/>
      <c r="E1" s="302"/>
      <c r="F1" s="302"/>
      <c r="G1" s="302"/>
      <c r="H1" s="113" t="s">
        <v>408</v>
      </c>
    </row>
    <row r="2" spans="1:8" ht="33" customHeight="1" x14ac:dyDescent="0.25">
      <c r="A2" s="298"/>
      <c r="B2" s="299"/>
      <c r="C2" s="303" t="s">
        <v>409</v>
      </c>
      <c r="D2" s="303"/>
      <c r="E2" s="303"/>
      <c r="F2" s="303"/>
      <c r="G2" s="303"/>
      <c r="H2" s="113" t="s">
        <v>410</v>
      </c>
    </row>
    <row r="3" spans="1:8" ht="15" customHeight="1" x14ac:dyDescent="0.25">
      <c r="A3" s="298"/>
      <c r="B3" s="299"/>
      <c r="C3" s="302" t="s">
        <v>411</v>
      </c>
      <c r="D3" s="302"/>
      <c r="E3" s="302"/>
      <c r="F3" s="302"/>
      <c r="G3" s="302"/>
      <c r="H3" s="113" t="s">
        <v>412</v>
      </c>
    </row>
    <row r="4" spans="1:8" ht="17.25" customHeight="1" x14ac:dyDescent="0.25">
      <c r="A4" s="300"/>
      <c r="B4" s="301"/>
      <c r="C4" s="304" t="s">
        <v>413</v>
      </c>
      <c r="D4" s="305"/>
      <c r="E4" s="305"/>
      <c r="F4" s="305"/>
      <c r="G4" s="306"/>
      <c r="H4" s="113" t="s">
        <v>446</v>
      </c>
    </row>
    <row r="5" spans="1:8" x14ac:dyDescent="0.25">
      <c r="A5" s="85" t="s">
        <v>415</v>
      </c>
      <c r="B5" s="88"/>
      <c r="C5" s="93">
        <v>44623</v>
      </c>
      <c r="D5" s="307" t="s">
        <v>416</v>
      </c>
      <c r="E5" s="308"/>
      <c r="F5" s="308"/>
      <c r="G5" s="308"/>
      <c r="H5" s="309"/>
    </row>
    <row r="6" spans="1:8" x14ac:dyDescent="0.25">
      <c r="A6" s="308" t="s">
        <v>447</v>
      </c>
      <c r="B6" s="308"/>
      <c r="C6" s="308"/>
      <c r="D6" s="308"/>
      <c r="E6" s="308"/>
      <c r="F6" s="309"/>
      <c r="G6" s="307" t="s">
        <v>418</v>
      </c>
      <c r="H6" s="309"/>
    </row>
    <row r="7" spans="1:8" ht="15" customHeight="1" x14ac:dyDescent="0.25">
      <c r="A7" s="86" t="s">
        <v>419</v>
      </c>
      <c r="B7" s="87" t="s">
        <v>2</v>
      </c>
      <c r="C7" s="86" t="s">
        <v>448</v>
      </c>
      <c r="D7" s="310" t="s">
        <v>422</v>
      </c>
      <c r="E7" s="310"/>
      <c r="F7" s="310"/>
      <c r="G7" s="75" t="s">
        <v>423</v>
      </c>
      <c r="H7" s="86" t="s">
        <v>424</v>
      </c>
    </row>
    <row r="8" spans="1:8" ht="99" customHeight="1" x14ac:dyDescent="0.25">
      <c r="A8" s="104" t="s">
        <v>425</v>
      </c>
      <c r="B8" s="105">
        <v>1</v>
      </c>
      <c r="C8" s="106" t="s">
        <v>449</v>
      </c>
      <c r="D8" s="311" t="s">
        <v>450</v>
      </c>
      <c r="E8" s="312"/>
      <c r="F8" s="313"/>
      <c r="G8" s="114" t="s">
        <v>451</v>
      </c>
      <c r="H8" s="108" t="s">
        <v>430</v>
      </c>
    </row>
    <row r="9" spans="1:8" ht="85.5" customHeight="1" x14ac:dyDescent="0.25">
      <c r="A9" s="109" t="s">
        <v>425</v>
      </c>
      <c r="B9" s="110">
        <v>2</v>
      </c>
      <c r="C9" s="111" t="s">
        <v>449</v>
      </c>
      <c r="D9" s="314" t="s">
        <v>452</v>
      </c>
      <c r="E9" s="315"/>
      <c r="F9" s="316"/>
      <c r="G9" s="114" t="s">
        <v>453</v>
      </c>
      <c r="H9" s="108" t="s">
        <v>430</v>
      </c>
    </row>
    <row r="10" spans="1:8" ht="49.5" customHeight="1" x14ac:dyDescent="0.25">
      <c r="A10" s="104" t="s">
        <v>425</v>
      </c>
      <c r="B10" s="105">
        <v>3</v>
      </c>
      <c r="C10" s="106" t="s">
        <v>449</v>
      </c>
      <c r="D10" s="311" t="s">
        <v>454</v>
      </c>
      <c r="E10" s="312"/>
      <c r="F10" s="313"/>
      <c r="G10" s="114" t="s">
        <v>453</v>
      </c>
      <c r="H10" s="108" t="s">
        <v>430</v>
      </c>
    </row>
    <row r="11" spans="1:8" ht="75.75" customHeight="1" x14ac:dyDescent="0.25">
      <c r="A11" s="104" t="s">
        <v>425</v>
      </c>
      <c r="B11" s="105">
        <v>4</v>
      </c>
      <c r="C11" s="106" t="s">
        <v>449</v>
      </c>
      <c r="D11" s="311" t="s">
        <v>455</v>
      </c>
      <c r="E11" s="312"/>
      <c r="F11" s="313"/>
      <c r="G11" s="114" t="s">
        <v>456</v>
      </c>
      <c r="H11" s="108" t="s">
        <v>457</v>
      </c>
    </row>
    <row r="12" spans="1:8" ht="28.5" x14ac:dyDescent="0.25">
      <c r="A12" s="104" t="s">
        <v>425</v>
      </c>
      <c r="B12" s="105">
        <v>5</v>
      </c>
      <c r="C12" s="106" t="s">
        <v>449</v>
      </c>
      <c r="D12" s="311" t="s">
        <v>458</v>
      </c>
      <c r="E12" s="312"/>
      <c r="F12" s="313"/>
      <c r="G12" s="114" t="s">
        <v>459</v>
      </c>
      <c r="H12" s="108" t="s">
        <v>457</v>
      </c>
    </row>
    <row r="13" spans="1:8" ht="88.5" customHeight="1" x14ac:dyDescent="0.25">
      <c r="A13" s="104" t="s">
        <v>460</v>
      </c>
      <c r="B13" s="105">
        <v>6</v>
      </c>
      <c r="C13" s="106" t="s">
        <v>449</v>
      </c>
      <c r="D13" s="311" t="s">
        <v>461</v>
      </c>
      <c r="E13" s="312"/>
      <c r="F13" s="313"/>
      <c r="G13" s="114" t="s">
        <v>462</v>
      </c>
      <c r="H13" s="108" t="s">
        <v>430</v>
      </c>
    </row>
    <row r="14" spans="1:8" ht="57" customHeight="1" x14ac:dyDescent="0.25">
      <c r="A14" s="104" t="s">
        <v>425</v>
      </c>
      <c r="B14" s="105">
        <v>7</v>
      </c>
      <c r="C14" s="106" t="s">
        <v>463</v>
      </c>
      <c r="D14" s="311" t="s">
        <v>464</v>
      </c>
      <c r="E14" s="312"/>
      <c r="F14" s="313"/>
      <c r="G14" s="114" t="s">
        <v>465</v>
      </c>
      <c r="H14" s="108" t="s">
        <v>443</v>
      </c>
    </row>
    <row r="15" spans="1:8" ht="37.5" customHeight="1" x14ac:dyDescent="0.25">
      <c r="A15" s="104" t="s">
        <v>425</v>
      </c>
      <c r="B15" s="105">
        <v>8</v>
      </c>
      <c r="C15" s="106" t="s">
        <v>463</v>
      </c>
      <c r="D15" s="311" t="s">
        <v>466</v>
      </c>
      <c r="E15" s="312"/>
      <c r="F15" s="313"/>
      <c r="G15" s="114" t="s">
        <v>465</v>
      </c>
      <c r="H15" s="108" t="s">
        <v>443</v>
      </c>
    </row>
    <row r="16" spans="1:8" ht="28.5" x14ac:dyDescent="0.25">
      <c r="A16" s="104" t="s">
        <v>425</v>
      </c>
      <c r="B16" s="105">
        <v>9</v>
      </c>
      <c r="C16" s="112" t="s">
        <v>467</v>
      </c>
      <c r="D16" s="320" t="s">
        <v>468</v>
      </c>
      <c r="E16" s="321"/>
      <c r="F16" s="322"/>
      <c r="G16" s="114" t="s">
        <v>465</v>
      </c>
      <c r="H16" s="108" t="s">
        <v>443</v>
      </c>
    </row>
    <row r="17" spans="1:8" x14ac:dyDescent="0.25">
      <c r="A17" s="104"/>
      <c r="B17" s="105"/>
      <c r="C17" s="112"/>
      <c r="D17" s="317"/>
      <c r="E17" s="318"/>
      <c r="F17" s="319"/>
      <c r="G17" s="107"/>
      <c r="H17" s="108"/>
    </row>
    <row r="18" spans="1:8" x14ac:dyDescent="0.25">
      <c r="A18" s="104"/>
      <c r="B18" s="105"/>
      <c r="C18" s="112"/>
      <c r="D18" s="317"/>
      <c r="E18" s="318"/>
      <c r="F18" s="319"/>
      <c r="G18" s="107"/>
      <c r="H18" s="108"/>
    </row>
    <row r="19" spans="1:8" x14ac:dyDescent="0.25">
      <c r="A19" s="104"/>
      <c r="B19" s="105"/>
      <c r="C19" s="112"/>
      <c r="D19" s="317"/>
      <c r="E19" s="318"/>
      <c r="F19" s="319"/>
      <c r="G19" s="107"/>
      <c r="H19" s="108"/>
    </row>
    <row r="20" spans="1:8" x14ac:dyDescent="0.25">
      <c r="A20" s="104"/>
      <c r="B20" s="105"/>
      <c r="C20" s="112"/>
      <c r="D20" s="317"/>
      <c r="E20" s="318"/>
      <c r="F20" s="319"/>
      <c r="G20" s="107"/>
      <c r="H20" s="108"/>
    </row>
    <row r="21" spans="1:8" x14ac:dyDescent="0.25">
      <c r="A21" s="104"/>
      <c r="B21" s="105"/>
      <c r="C21" s="112"/>
      <c r="D21" s="317"/>
      <c r="E21" s="318"/>
      <c r="F21" s="319"/>
      <c r="G21" s="107"/>
      <c r="H21" s="108"/>
    </row>
    <row r="22" spans="1:8" x14ac:dyDescent="0.25">
      <c r="A22" s="104"/>
      <c r="B22" s="105"/>
      <c r="C22" s="112"/>
      <c r="D22" s="317"/>
      <c r="E22" s="318"/>
      <c r="F22" s="319"/>
      <c r="G22" s="107"/>
      <c r="H22" s="108"/>
    </row>
  </sheetData>
  <mergeCells count="24">
    <mergeCell ref="D19:F19"/>
    <mergeCell ref="D20:F20"/>
    <mergeCell ref="D21:F21"/>
    <mergeCell ref="D22:F22"/>
    <mergeCell ref="D14:F14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5:H5"/>
    <mergeCell ref="A6:F6"/>
    <mergeCell ref="G6:H6"/>
    <mergeCell ref="D7:F7"/>
    <mergeCell ref="D8:F8"/>
    <mergeCell ref="A1:B4"/>
    <mergeCell ref="C1:G1"/>
    <mergeCell ref="C2:G2"/>
    <mergeCell ref="C3:G3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CONTEXTO</vt:lpstr>
      <vt:lpstr>48 GADCA</vt:lpstr>
      <vt:lpstr>IAVE-V. Externas</vt:lpstr>
      <vt:lpstr>IAVI-V. Internas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2023-09-25T16:35:33Z</dcterms:modified>
  <cp:category/>
  <cp:contentStatus/>
</cp:coreProperties>
</file>