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tabRatio="848" activeTab="2"/>
  </bookViews>
  <sheets>
    <sheet name="Indice" sheetId="1" r:id="rId1"/>
    <sheet name="CONTEXTO" sheetId="2" r:id="rId2"/>
    <sheet name="ASIST. Y ACOMP. SOCIAL 2023.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'CONTEXTO'!$A$4:$I$78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'[1]3 PROBABIL E IMPACTO INHERENTE'!$X$11:$X$16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'[2]NUEVAS_TABLAS'!#REF!</definedName>
    <definedName name="RAN_C_TIPAME">'[2]NUEVAS_TABLAS'!#REF!</definedName>
    <definedName name="RAN_N_IMPAME">'[2]NUEVAS_TABLAS'!$B$2:$B$10</definedName>
    <definedName name="Tipo">'[1]11 FORMULAS'!$A$4:$A$11</definedName>
    <definedName name="Tipos">'[3]TABLA'!$G$2:$G$4</definedName>
  </definedNames>
  <calcPr calcMode="manual" fullCalcOnLoad="1"/>
</workbook>
</file>

<file path=xl/sharedStrings.xml><?xml version="1.0" encoding="utf-8"?>
<sst xmlns="http://schemas.openxmlformats.org/spreadsheetml/2006/main" count="588" uniqueCount="346">
  <si>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</si>
  <si>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</si>
  <si>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</si>
  <si>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</si>
  <si>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</si>
  <si>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</si>
  <si>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</si>
  <si>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</si>
  <si>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</si>
  <si>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</si>
  <si>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</si>
  <si>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</si>
  <si>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</si>
  <si>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</si>
  <si>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</si>
  <si>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</si>
  <si>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</si>
  <si>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</si>
  <si>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</si>
  <si>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</si>
  <si>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</si>
  <si>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</si>
  <si>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</si>
  <si>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</si>
  <si>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</si>
  <si>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</si>
  <si>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</si>
  <si>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</si>
  <si>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</si>
  <si>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</si>
  <si>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</si>
  <si>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</si>
  <si>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</si>
  <si>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</si>
  <si>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</si>
  <si>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</si>
  <si>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</si>
  <si>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</si>
  <si>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</si>
  <si>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</si>
  <si>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</si>
  <si>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</si>
  <si>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</si>
  <si>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</si>
  <si>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</si>
  <si>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</si>
  <si>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</si>
  <si>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</si>
  <si>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</si>
  <si>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</si>
  <si>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</si>
  <si>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</si>
  <si>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</si>
  <si>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</si>
  <si>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</si>
  <si>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</si>
  <si>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</si>
  <si>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</si>
  <si>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</si>
  <si>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</si>
  <si>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</si>
  <si>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</si>
  <si>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</si>
  <si>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</si>
  <si>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</si>
  <si>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</si>
  <si>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</si>
  <si>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</si>
  <si>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</si>
  <si>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</si>
  <si>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</si>
  <si>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</si>
  <si>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</si>
  <si>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</si>
  <si>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</si>
  <si>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</si>
  <si>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</si>
  <si>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</si>
  <si>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</si>
  <si>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</si>
  <si>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</si>
  <si>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</si>
  <si>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</si>
  <si>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</si>
  <si>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</si>
  <si>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</si>
  <si>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</si>
  <si>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</si>
  <si>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</si>
  <si>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</si>
  <si>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</si>
  <si>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</si>
  <si>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</si>
  <si>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</si>
  <si>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</si>
  <si>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</si>
  <si>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</si>
  <si>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</si>
  <si>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</si>
  <si>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</si>
  <si>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</si>
  <si>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</si>
  <si>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</si>
  <si>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</si>
  <si>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</si>
  <si>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</si>
  <si>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</si>
  <si>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</si>
  <si>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</si>
  <si>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</si>
  <si>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</si>
  <si>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</si>
  <si>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</si>
  <si>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</si>
  <si>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</si>
  <si>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</si>
  <si>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</si>
  <si>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</si>
  <si>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</si>
  <si>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</si>
  <si>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</si>
  <si>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</si>
  <si>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</si>
  <si>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</si>
  <si>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</si>
  <si>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</si>
  <si>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</si>
  <si>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</si>
  <si>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</si>
  <si>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</si>
  <si>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</si>
  <si>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</si>
  <si>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</si>
  <si>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</si>
  <si>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</si>
  <si>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</si>
  <si>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</si>
  <si>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</si>
  <si>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</si>
  <si>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</si>
  <si>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</si>
  <si>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</si>
  <si>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</si>
  <si>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</si>
  <si>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</si>
  <si>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</si>
  <si>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</si>
  <si>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</si>
  <si>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</si>
  <si>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</si>
  <si>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</si>
  <si>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</si>
  <si>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</si>
  <si>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</si>
  <si>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</si>
  <si>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</si>
  <si>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</si>
  <si>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</si>
  <si>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</si>
  <si>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</si>
  <si>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</si>
  <si>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</si>
  <si>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</si>
  <si>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</si>
  <si>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</si>
  <si>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</si>
  <si>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</si>
  <si>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</si>
  <si>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</si>
  <si>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</si>
  <si>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</si>
  <si>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</si>
  <si>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</si>
  <si>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</si>
  <si>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</si>
  <si>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</si>
  <si>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</si>
  <si>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</si>
  <si>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</si>
  <si>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DIRECCIONAMIENTO ESTRATEGICO</t>
  </si>
  <si>
    <t>GHADI</t>
  </si>
  <si>
    <t>ADMINISTRACION DEL SISTEMA DE GESTION DE CALIDAD</t>
  </si>
  <si>
    <t>GHAAS</t>
  </si>
  <si>
    <t>PRESUPUESTO</t>
  </si>
  <si>
    <t>GHAPR</t>
  </si>
  <si>
    <t>GESTION TRIBUTARIA</t>
  </si>
  <si>
    <t>GHAGT</t>
  </si>
  <si>
    <t>TESORERIA</t>
  </si>
  <si>
    <t>GHATE</t>
  </si>
  <si>
    <t>CONTABILIDAD</t>
  </si>
  <si>
    <t>GHACO</t>
  </si>
  <si>
    <t>GESTION ADMINISTRATIVA</t>
  </si>
  <si>
    <t>GHAGA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</si>
  <si>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</si>
  <si>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</si>
  <si>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</si>
  <si>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</si>
  <si>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</si>
  <si>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</si>
  <si>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</si>
  <si>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</si>
  <si>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</si>
  <si>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</si>
  <si>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</si>
  <si>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</si>
  <si>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</si>
  <si>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</si>
  <si>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</si>
  <si>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</si>
  <si>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</si>
  <si>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</si>
  <si>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</si>
  <si>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r>
      <rPr>
        <b/>
        <sz val="10"/>
        <color indexed="8"/>
        <rFont val="Arial"/>
        <family val="2"/>
      </rPr>
      <t>Fortaleza</t>
    </r>
    <r>
      <rPr>
        <sz val="10"/>
        <color indexed="8"/>
        <rFont val="Arial"/>
        <family val="2"/>
      </rPr>
      <t xml:space="preserve">
1. Equipo Humano con conocimiento sobre la implementación del Modelo Integrado de Planeación y Gestión.
2. Articulación del Modelo de Operación por Proceso con el Mipg.
</t>
    </r>
  </si>
  <si>
    <r>
      <rPr>
        <b/>
        <sz val="10"/>
        <color indexed="8"/>
        <rFont val="Arial"/>
        <family val="2"/>
      </rPr>
      <t>Debilidad</t>
    </r>
    <r>
      <rPr>
        <sz val="10"/>
        <color indexed="8"/>
        <rFont val="Arial"/>
        <family val="2"/>
      </rPr>
      <t xml:space="preserve">
1. No se cuenta con una plataforma técnologica adecuada para el control documental de los procesos.
2. No se cuenta con personal de Planta para la acciones del Proceso de Calidad.</t>
    </r>
  </si>
  <si>
    <r>
      <rPr>
        <b/>
        <sz val="10"/>
        <color indexed="8"/>
        <rFont val="Arial"/>
        <family val="2"/>
      </rPr>
      <t>Oportunidad</t>
    </r>
    <r>
      <rPr>
        <sz val="10"/>
        <color indexed="8"/>
        <rFont val="Arial"/>
        <family val="2"/>
      </rPr>
      <t xml:space="preserve">
1.Infraestructura tecnologica del Distrito. 
2.Analisis y estudio de cargas del Proceso de Calidad.
</t>
    </r>
  </si>
  <si>
    <r>
      <rPr>
        <b/>
        <sz val="10"/>
        <color indexed="8"/>
        <rFont val="Arial"/>
        <family val="2"/>
      </rPr>
      <t>Amenazas</t>
    </r>
    <r>
      <rPr>
        <sz val="10"/>
        <color indexed="8"/>
        <rFont val="Arial"/>
        <family val="2"/>
      </rPr>
      <t xml:space="preserve"> 
1. Cambios constantes de Catalizadores.
2. Desconocimiento por parte de los lideres de proceso y catalizadores de calidad sobre el MIPG y MOP.</t>
    </r>
  </si>
  <si>
    <t>1.Desarrollar tecnologicamente una plataforma tecnologica con el acompañamiento de la Oficina de Informatica que permita registrar y monitorear en tiempo real el estado del Modelo de Operación por Procesos.
2.Fortalecer el Proceso de Calidad por medio de cargos de planta que garaticen la continuidad y operación de los procesos.</t>
  </si>
  <si>
    <t>1.Promover el fortalecimiento del Modelo de Operación proprocesos en la entidad a traves de los catalizadores en planta de personal.
2.Realizar periodicamente jornadas para la apropiación del Modelo de operación por procesos proceso a lideres y catalizadores.</t>
  </si>
  <si>
    <t>1.Articular el equipo humano capacitado con el apoyo de la Oficina de Informatica y desarrollar herramientas tecnologicas que permitan monitorear la Información del Modelo. 
2.Promover el fortalecimiento del proceso de calidad mediante de la creación de la oficina, a nivel de la estructura administrativa.</t>
  </si>
  <si>
    <t>1.Propender que los catalizadores mantengan sus procesos actualizados y publicados, evitando la fuga de conocimiento.
2.Realizar campañas de socialización  y sensibilización sobre MIPG con los líderes y catalizadores de los procesos buscando el empoderamiento de estos, en la operación de sus procesos.</t>
  </si>
  <si>
    <t xml:space="preserve">ALCALDIA MAYOR DE CARTAGENA DE INDIAS </t>
  </si>
  <si>
    <t>MACROPROCESO: GESTIÓN ADMINISTRATIVA</t>
  </si>
  <si>
    <t>Versión: 1.0</t>
  </si>
  <si>
    <t>PROCESO/SUBPROCESO: CALIDAD/ IMPLEMENTACIÓN MODELOS DE GESTIÓN</t>
  </si>
  <si>
    <t>MATRIZ DE RIESGOS INSTITUCIONALES - CONTEXTO E IDENTIFICACIÓN</t>
  </si>
  <si>
    <t>Página: 1 de 1</t>
  </si>
  <si>
    <t>ENTIDAD:</t>
  </si>
  <si>
    <t>PROCESO:</t>
  </si>
  <si>
    <t>Elaboración o Actualización:</t>
  </si>
  <si>
    <t>2022-09-30 / 2023-04-21</t>
  </si>
  <si>
    <t>OBJETIVO DEL PROCESO:</t>
  </si>
  <si>
    <t>Vigencia del:</t>
  </si>
  <si>
    <t>2022-2023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</si>
  <si>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</si>
  <si>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</si>
  <si>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</si>
  <si>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</si>
  <si>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</si>
  <si>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</si>
  <si>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</si>
  <si>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</si>
  <si>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</si>
  <si>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</si>
  <si>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</si>
  <si>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</si>
  <si>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</si>
  <si>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</si>
  <si>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</si>
  <si>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</si>
  <si>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</si>
  <si>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</si>
  <si>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</si>
  <si>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</si>
  <si>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</si>
  <si>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</si>
  <si>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</si>
  <si>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</si>
  <si>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</si>
  <si>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</si>
  <si>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</si>
  <si>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</si>
  <si>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</si>
  <si>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</si>
  <si>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</si>
  <si>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</si>
  <si>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</si>
  <si>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</si>
  <si>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indexed="9"/>
        <rFont val="Arial Narrow"/>
        <family val="2"/>
      </rPr>
      <t xml:space="preserve">Iniciar con la palabra </t>
    </r>
    <r>
      <rPr>
        <b/>
        <sz val="9"/>
        <color indexed="9"/>
        <rFont val="Arial Narrow"/>
        <family val="2"/>
      </rPr>
      <t>por)</t>
    </r>
  </si>
  <si>
    <r>
      <t>1.1.4. ¿PORQUÉ? CAUSA RAÍZ (</t>
    </r>
    <r>
      <rPr>
        <sz val="9"/>
        <color indexed="9"/>
        <rFont val="Arial Narrow"/>
        <family val="2"/>
      </rPr>
      <t xml:space="preserve">Iniciar con </t>
    </r>
    <r>
      <rPr>
        <b/>
        <sz val="9"/>
        <color indexed="9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</si>
  <si>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</si>
  <si>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</si>
  <si>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</si>
  <si>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</si>
  <si>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</si>
  <si>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</si>
  <si>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</si>
  <si>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</si>
  <si>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</si>
  <si>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</si>
  <si>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</si>
  <si>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</si>
  <si>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</si>
  <si>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</si>
  <si>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</si>
  <si>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</si>
  <si>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</si>
  <si>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</si>
  <si>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</si>
  <si>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</si>
  <si>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</si>
  <si>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</si>
  <si>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</si>
  <si>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</si>
  <si>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</si>
  <si>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</si>
  <si>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</si>
  <si>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</si>
  <si>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</si>
  <si>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</si>
  <si>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</si>
  <si>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</si>
  <si>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</si>
  <si>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</si>
  <si>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</si>
  <si>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</si>
  <si>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</si>
  <si>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</si>
  <si>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Procesos</t>
  </si>
  <si>
    <t>El riesgo afecta la imagen de la entidad a nivel nacional, con efecto publicitario sostenido a nivel país</t>
  </si>
  <si>
    <t>Seguimiento trimestral</t>
  </si>
  <si>
    <t>Preventivo</t>
  </si>
  <si>
    <t>Manual</t>
  </si>
  <si>
    <t>Sin Documentar</t>
  </si>
  <si>
    <t>Continua</t>
  </si>
  <si>
    <t>Con Registro</t>
  </si>
  <si>
    <t>Evitar</t>
  </si>
  <si>
    <t>Utilice la lista de despligue que se encuentra parametrizada, le aparecerán las opciones:
Sin Iniciar, En proceso, Cerrado,
la selección en este caso dependerá de las acciones del plan que se hayan establecido en cada caso.</t>
  </si>
  <si>
    <t>El riesgo afecta la imagen de la entidad con efecto publicitario sostenido a nivel de sector administrativo, nivel departamental o municipal.</t>
  </si>
  <si>
    <t>Documentado</t>
  </si>
  <si>
    <t>El riesgo afecta la imagen de la entidad con algunos usuarios de relevancia frente al logro de los objetivos</t>
  </si>
  <si>
    <t>El riesgo afecta la imagen de la entidad con efecto publicitario sostenido a nivel de sector administrativo, nivel departamental o municipal</t>
  </si>
  <si>
    <t>A Ejecucion y administracion de procesos</t>
  </si>
  <si>
    <t>Alcaldia Distrital de Cartagena de Indias</t>
  </si>
  <si>
    <t>Misional</t>
  </si>
  <si>
    <t>Código:PTDDE03-F001</t>
  </si>
  <si>
    <t>Vigencia: 13/04/2023</t>
  </si>
  <si>
    <t>Posibilidad de perdida reputacional y economica</t>
  </si>
  <si>
    <t>entre 50 y 100 SMLMV</t>
  </si>
  <si>
    <t>Secretaria/o de Particiáción y Desarrollo Social - Coordinador/a UIC</t>
  </si>
  <si>
    <t xml:space="preserve">1. Ruta para proceso de vinculacion OPS definida e implementada
</t>
  </si>
  <si>
    <t xml:space="preserve">2. Reporte de necesidades de contaratacion de personal y sus perfiles por parte de coordinadores de programa
</t>
  </si>
  <si>
    <t xml:space="preserve">3. Verificacion de requisitos por parte de profesional de la UIC, a traves de Lista de chequeo por cada contratista
</t>
  </si>
  <si>
    <t>4. Informe Trimestral</t>
  </si>
  <si>
    <t>Facilitar el acceso permanente a servicios sociales de la poblaciòn vulnerable, mediante acciones integrales, fortalecimiento de la corresponsabilidad ciudadana, la autonomia y la capacidad de gestion de su propio desarrollo, en el marco de la promoción, protección, restitución y garantía de sus derechos.</t>
  </si>
  <si>
    <r>
      <rPr>
        <b/>
        <sz val="9"/>
        <color indexed="8"/>
        <rFont val="Calibri"/>
        <family val="2"/>
      </rPr>
      <t>FORTALEZAS</t>
    </r>
    <r>
      <rPr>
        <sz val="9"/>
        <color indexed="8"/>
        <rFont val="Calibri"/>
        <family val="2"/>
      </rPr>
      <t xml:space="preserve">
Disponibilidad Presupuestal para la Contratación del Talento Humano.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Existe Talento Humano Calificado</t>
    </r>
  </si>
  <si>
    <r>
      <rPr>
        <b/>
        <sz val="9"/>
        <color indexed="8"/>
        <rFont val="Calibri"/>
        <family val="2"/>
      </rPr>
      <t>DEBILIDADES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Demora en la Contratación del Talento Humano.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Debilidad en la Presupuestación de la Contratación. </t>
    </r>
  </si>
  <si>
    <r>
      <rPr>
        <b/>
        <sz val="9"/>
        <color indexed="8"/>
        <rFont val="Calibri"/>
        <family val="2"/>
      </rPr>
      <t>OPORTUNIDADES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Alta Demanda de la Oferta Institucional en el Cumplimiento de las Políticas Públicas.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Aumento de NBI en Grupos Focalizados.</t>
    </r>
  </si>
  <si>
    <r>
      <rPr>
        <b/>
        <sz val="9"/>
        <color indexed="8"/>
        <rFont val="Calibri"/>
        <family val="2"/>
      </rPr>
      <t>AMENAZAS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Derecho de Petición y Tutelas Demandando el Incumplimiento de Políticas Públicas.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Falta de Confianza de los Grupos de Valor de Instituciones.</t>
    </r>
  </si>
  <si>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Contratar a Tiempo el Talento Humano para Atender la Alta Demanda de Servicio de la Oferta Institucional.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Gestionar Recursos para la demanda de NBI en Grupso focalizados.</t>
    </r>
  </si>
  <si>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Fortalecer los Procesos de Contratación del Talento Humano para Atender las Solicitudes, PQR´S  y Cumplir  con Brevedad las Necesidades de los Grupos de Valor  y de Interés.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Realizar un adecuado proceso de selección del talento humano (OPS)</t>
    </r>
  </si>
  <si>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Dar Celeridad a los Proceso de Contratación del Talento Humano Idóneo para el Cumplimiento Misional de Nuestras Políticas Públicas.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 Fortalecer al Personal de la Secretaría a partir del conocimiento externo.</t>
    </r>
  </si>
  <si>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Solicitar con Tiempo a la Oficina de Talento Humano la Contratación del Personal para Atender las Solicitudes de la Demanda de los Servicio de la Oferta Institucional.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 Asegurar el Presupuesto Correcto para el Buen desarrollo Misional.</t>
    </r>
  </si>
  <si>
    <t xml:space="preserve">debido a baja asignación de recursos y demoras en los procesos de contratación.
</t>
  </si>
  <si>
    <t xml:space="preserve">por una deficiente planeacion
 para la realización de las actividades, </t>
  </si>
  <si>
    <t>Coodinadores de Programas
 o Unidades y/o
Líder del Proceso.</t>
  </si>
  <si>
    <t>Monitorear el cumplimeinto misional a los diferentes grupos poblacional beneficiados.
Realizar seguimiento a la contratación oportuna del personal.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</si>
</sst>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\-mm\-dd;@"/>
    <numFmt numFmtId="165" formatCode="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2"/>
      <name val="Calibri"/>
      <family val="2"/>
    </font>
    <font>
      <sz val="8"/>
      <color indexed="17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b/>
      <sz val="12"/>
      <color indexed="9"/>
      <name val="Arial Narrow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Calibri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8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0"/>
      <name val="Calibri"/>
      <family val="2"/>
    </font>
    <font>
      <sz val="8"/>
      <color theme="6" tint="-0.4999699890613556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0"/>
      <name val="Arial Narrow"/>
      <family val="2"/>
    </font>
    <font>
      <b/>
      <sz val="6"/>
      <color theme="0"/>
      <name val="Arial Narrow"/>
      <family val="2"/>
    </font>
    <font>
      <b/>
      <sz val="7"/>
      <color theme="0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Calibri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Calibri"/>
      <family val="2"/>
    </font>
    <font>
      <b/>
      <sz val="9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 style="thin"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5" applyBorder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1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68" fillId="21" borderId="7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60" fillId="0" borderId="9" applyNumberFormat="0" applyFill="0" applyAlignment="0" applyProtection="0"/>
    <xf numFmtId="0" fontId="73" fillId="0" borderId="10" applyNumberFormat="0" applyFill="0" applyAlignment="0" applyProtection="0"/>
  </cellStyleXfs>
  <cellXfs count="142">
    <xf numFmtId="0" fontId="0" fillId="0" borderId="0" xfId="0" applyFont="1" applyAlignment="1">
      <alignment/>
    </xf>
    <xf numFmtId="0" fontId="74" fillId="0" borderId="11" xfId="0" applyFont="1" applyBorder="1" applyAlignment="1">
      <alignment/>
    </xf>
    <xf numFmtId="0" fontId="75" fillId="6" borderId="11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/>
    </xf>
    <xf numFmtId="0" fontId="76" fillId="0" borderId="11" xfId="47" applyFont="1" applyBorder="1" applyAlignment="1">
      <alignment/>
    </xf>
    <xf numFmtId="0" fontId="76" fillId="0" borderId="11" xfId="47" applyFont="1" applyBorder="1" applyAlignment="1">
      <alignment wrapText="1"/>
    </xf>
    <xf numFmtId="0" fontId="76" fillId="0" borderId="11" xfId="47" applyFont="1" applyBorder="1" applyAlignment="1">
      <alignment horizontal="center" wrapText="1"/>
    </xf>
    <xf numFmtId="0" fontId="2" fillId="33" borderId="0" xfId="60" applyFont="1" applyFill="1">
      <alignment/>
      <protection/>
    </xf>
    <xf numFmtId="0" fontId="5" fillId="0" borderId="0" xfId="60" applyFont="1" applyAlignment="1">
      <alignment vertical="center" wrapText="1"/>
      <protection/>
    </xf>
    <xf numFmtId="0" fontId="7" fillId="0" borderId="0" xfId="60" applyFont="1" applyAlignment="1">
      <alignment vertical="center" wrapText="1"/>
      <protection/>
    </xf>
    <xf numFmtId="9" fontId="8" fillId="0" borderId="0" xfId="60" applyNumberFormat="1" applyFont="1" applyAlignment="1">
      <alignment vertical="center" wrapText="1"/>
      <protection/>
    </xf>
    <xf numFmtId="9" fontId="8" fillId="0" borderId="0" xfId="60" applyNumberFormat="1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11" fillId="0" borderId="0" xfId="60" applyFont="1" applyAlignment="1">
      <alignment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left" vertical="center" wrapText="1"/>
      <protection/>
    </xf>
    <xf numFmtId="9" fontId="11" fillId="0" borderId="11" xfId="0" applyNumberFormat="1" applyFont="1" applyBorder="1" applyAlignment="1">
      <alignment horizontal="center" vertical="center" wrapText="1"/>
    </xf>
    <xf numFmtId="0" fontId="2" fillId="0" borderId="0" xfId="60" applyFont="1" applyAlignment="1">
      <alignment horizontal="justify" vertical="top" wrapText="1"/>
      <protection/>
    </xf>
    <xf numFmtId="0" fontId="2" fillId="0" borderId="11" xfId="60" applyFont="1" applyBorder="1" applyAlignment="1">
      <alignment horizontal="justify" vertical="top" wrapText="1"/>
      <protection/>
    </xf>
    <xf numFmtId="0" fontId="11" fillId="0" borderId="11" xfId="60" applyFont="1" applyBorder="1" applyAlignment="1">
      <alignment horizontal="justify" vertical="top" wrapText="1"/>
      <protection/>
    </xf>
    <xf numFmtId="165" fontId="74" fillId="0" borderId="11" xfId="0" applyNumberFormat="1" applyFont="1" applyBorder="1" applyAlignment="1">
      <alignment horizontal="center" vertical="center"/>
    </xf>
    <xf numFmtId="0" fontId="77" fillId="0" borderId="11" xfId="47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6" fillId="0" borderId="5" xfId="47" applyFont="1" applyBorder="1" applyAlignment="1">
      <alignment vertical="center" wrapText="1"/>
    </xf>
    <xf numFmtId="0" fontId="0" fillId="0" borderId="11" xfId="0" applyBorder="1" applyAlignment="1">
      <alignment/>
    </xf>
    <xf numFmtId="0" fontId="57" fillId="34" borderId="11" xfId="0" applyFont="1" applyFill="1" applyBorder="1" applyAlignment="1">
      <alignment horizontal="center"/>
    </xf>
    <xf numFmtId="0" fontId="73" fillId="35" borderId="11" xfId="0" applyFont="1" applyFill="1" applyBorder="1" applyAlignment="1">
      <alignment horizontal="center" vertical="center" wrapText="1"/>
    </xf>
    <xf numFmtId="0" fontId="78" fillId="13" borderId="11" xfId="0" applyFont="1" applyFill="1" applyBorder="1" applyAlignment="1">
      <alignment horizontal="center" vertical="center" wrapText="1"/>
    </xf>
    <xf numFmtId="0" fontId="79" fillId="1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80" fillId="7" borderId="11" xfId="0" applyNumberFormat="1" applyFont="1" applyFill="1" applyBorder="1" applyAlignment="1" applyProtection="1">
      <alignment horizontal="center" vertical="center" wrapText="1"/>
      <protection locked="0"/>
    </xf>
    <xf numFmtId="9" fontId="80" fillId="0" borderId="5" xfId="60" applyNumberFormat="1" applyFont="1" applyBorder="1" applyAlignment="1">
      <alignment vertical="center" wrapText="1"/>
      <protection/>
    </xf>
    <xf numFmtId="0" fontId="11" fillId="0" borderId="12" xfId="60" applyFont="1" applyBorder="1" applyAlignment="1">
      <alignment vertical="center"/>
      <protection/>
    </xf>
    <xf numFmtId="0" fontId="11" fillId="0" borderId="13" xfId="60" applyFont="1" applyBorder="1" applyAlignment="1">
      <alignment vertical="center"/>
      <protection/>
    </xf>
    <xf numFmtId="9" fontId="80" fillId="0" borderId="5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81" fillId="0" borderId="11" xfId="0" applyFont="1" applyBorder="1" applyAlignment="1">
      <alignment horizontal="left" vertical="center" wrapText="1"/>
    </xf>
    <xf numFmtId="0" fontId="81" fillId="0" borderId="11" xfId="0" applyFont="1" applyBorder="1" applyAlignment="1">
      <alignment vertical="center" wrapText="1"/>
    </xf>
    <xf numFmtId="0" fontId="76" fillId="0" borderId="11" xfId="47" applyFont="1" applyBorder="1" applyAlignment="1">
      <alignment vertical="center" wrapText="1"/>
    </xf>
    <xf numFmtId="9" fontId="80" fillId="0" borderId="11" xfId="60" applyNumberFormat="1" applyFont="1" applyBorder="1" applyAlignment="1">
      <alignment horizontal="center" vertical="center" wrapText="1"/>
      <protection/>
    </xf>
    <xf numFmtId="0" fontId="76" fillId="36" borderId="11" xfId="47" applyFont="1" applyFill="1" applyBorder="1" applyAlignment="1">
      <alignment wrapText="1"/>
    </xf>
    <xf numFmtId="0" fontId="76" fillId="37" borderId="11" xfId="47" applyFont="1" applyFill="1" applyBorder="1" applyAlignment="1">
      <alignment wrapText="1"/>
    </xf>
    <xf numFmtId="0" fontId="82" fillId="38" borderId="13" xfId="60" applyFont="1" applyFill="1" applyBorder="1" applyAlignment="1">
      <alignment horizontal="center" vertical="center" wrapText="1"/>
      <protection/>
    </xf>
    <xf numFmtId="9" fontId="83" fillId="38" borderId="11" xfId="60" applyNumberFormat="1" applyFont="1" applyFill="1" applyBorder="1" applyAlignment="1">
      <alignment horizontal="center" vertical="center" wrapText="1"/>
      <protection/>
    </xf>
    <xf numFmtId="0" fontId="84" fillId="38" borderId="11" xfId="60" applyFont="1" applyFill="1" applyBorder="1" applyAlignment="1">
      <alignment horizontal="center" vertical="center" wrapText="1"/>
      <protection/>
    </xf>
    <xf numFmtId="9" fontId="85" fillId="38" borderId="11" xfId="60" applyNumberFormat="1" applyFont="1" applyFill="1" applyBorder="1" applyAlignment="1">
      <alignment horizontal="center" vertical="center" wrapText="1"/>
      <protection/>
    </xf>
    <xf numFmtId="0" fontId="85" fillId="38" borderId="11" xfId="60" applyFont="1" applyFill="1" applyBorder="1" applyAlignment="1">
      <alignment horizontal="center" vertical="center" wrapText="1"/>
      <protection/>
    </xf>
    <xf numFmtId="0" fontId="85" fillId="38" borderId="11" xfId="60" applyFont="1" applyFill="1" applyBorder="1" applyAlignment="1">
      <alignment vertical="center" wrapText="1"/>
      <protection/>
    </xf>
    <xf numFmtId="0" fontId="2" fillId="37" borderId="11" xfId="60" applyFont="1" applyFill="1" applyBorder="1" applyAlignment="1" applyProtection="1">
      <alignment horizontal="left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9" fontId="80" fillId="37" borderId="5" xfId="60" applyNumberFormat="1" applyFont="1" applyFill="1" applyBorder="1" applyAlignment="1">
      <alignment horizontal="center" vertical="center" wrapText="1"/>
      <protection/>
    </xf>
    <xf numFmtId="9" fontId="11" fillId="37" borderId="11" xfId="0" applyNumberFormat="1" applyFont="1" applyFill="1" applyBorder="1" applyAlignment="1">
      <alignment horizontal="center" vertical="center" wrapText="1"/>
    </xf>
    <xf numFmtId="0" fontId="2" fillId="37" borderId="11" xfId="60" applyFont="1" applyFill="1" applyBorder="1" applyAlignment="1" applyProtection="1">
      <alignment horizontal="center" vertical="center" wrapText="1"/>
      <protection locked="0"/>
    </xf>
    <xf numFmtId="0" fontId="2" fillId="37" borderId="11" xfId="60" applyFont="1" applyFill="1" applyBorder="1" applyAlignment="1">
      <alignment horizontal="justify" vertical="top" wrapText="1"/>
      <protection/>
    </xf>
    <xf numFmtId="0" fontId="0" fillId="37" borderId="0" xfId="0" applyFill="1" applyAlignment="1">
      <alignment/>
    </xf>
    <xf numFmtId="9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Border="1" applyAlignment="1">
      <alignment wrapText="1"/>
    </xf>
    <xf numFmtId="0" fontId="76" fillId="37" borderId="11" xfId="47" applyFont="1" applyFill="1" applyBorder="1" applyAlignment="1">
      <alignment horizontal="left" vertical="center" wrapText="1"/>
    </xf>
    <xf numFmtId="0" fontId="86" fillId="0" borderId="16" xfId="0" applyFont="1" applyBorder="1" applyAlignment="1">
      <alignment horizontal="left" vertical="center" wrapText="1"/>
    </xf>
    <xf numFmtId="0" fontId="86" fillId="0" borderId="11" xfId="0" applyFont="1" applyBorder="1" applyAlignment="1">
      <alignment horizontal="left" vertical="center" wrapText="1"/>
    </xf>
    <xf numFmtId="0" fontId="76" fillId="0" borderId="5" xfId="47" applyFont="1" applyBorder="1" applyAlignment="1">
      <alignment horizontal="center" vertical="center" wrapText="1"/>
    </xf>
    <xf numFmtId="0" fontId="76" fillId="0" borderId="12" xfId="47" applyFont="1" applyBorder="1" applyAlignment="1">
      <alignment horizontal="center" vertical="center" wrapText="1"/>
    </xf>
    <xf numFmtId="0" fontId="76" fillId="0" borderId="13" xfId="47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3" fillId="13" borderId="17" xfId="0" applyFont="1" applyFill="1" applyBorder="1" applyAlignment="1">
      <alignment horizontal="center" wrapText="1"/>
    </xf>
    <xf numFmtId="0" fontId="73" fillId="13" borderId="18" xfId="0" applyFont="1" applyFill="1" applyBorder="1" applyAlignment="1">
      <alignment horizontal="center" wrapText="1"/>
    </xf>
    <xf numFmtId="0" fontId="73" fillId="13" borderId="19" xfId="0" applyFont="1" applyFill="1" applyBorder="1" applyAlignment="1">
      <alignment horizontal="center" wrapText="1"/>
    </xf>
    <xf numFmtId="0" fontId="73" fillId="35" borderId="17" xfId="0" applyFont="1" applyFill="1" applyBorder="1" applyAlignment="1">
      <alignment horizontal="center"/>
    </xf>
    <xf numFmtId="0" fontId="73" fillId="35" borderId="18" xfId="0" applyFont="1" applyFill="1" applyBorder="1" applyAlignment="1">
      <alignment horizontal="center"/>
    </xf>
    <xf numFmtId="0" fontId="73" fillId="35" borderId="19" xfId="0" applyFont="1" applyFill="1" applyBorder="1" applyAlignment="1">
      <alignment horizontal="center"/>
    </xf>
    <xf numFmtId="0" fontId="11" fillId="37" borderId="20" xfId="54" applyFont="1" applyFill="1" applyBorder="1" applyAlignment="1">
      <alignment horizontal="justify" vertical="center" wrapText="1"/>
      <protection/>
    </xf>
    <xf numFmtId="0" fontId="11" fillId="37" borderId="21" xfId="54" applyFont="1" applyFill="1" applyBorder="1" applyAlignment="1">
      <alignment horizontal="justify" vertical="center" wrapText="1"/>
      <protection/>
    </xf>
    <xf numFmtId="0" fontId="87" fillId="38" borderId="11" xfId="60" applyFont="1" applyFill="1" applyBorder="1" applyAlignment="1">
      <alignment horizontal="center" vertical="center" wrapText="1"/>
      <protection/>
    </xf>
    <xf numFmtId="0" fontId="6" fillId="39" borderId="0" xfId="55" applyFont="1" applyFill="1" applyAlignment="1">
      <alignment horizontal="center" vertical="center" wrapText="1"/>
      <protection/>
    </xf>
    <xf numFmtId="164" fontId="4" fillId="0" borderId="11" xfId="60" applyNumberFormat="1" applyFont="1" applyBorder="1" applyAlignment="1">
      <alignment horizontal="left" vertical="center" wrapText="1"/>
      <protection/>
    </xf>
    <xf numFmtId="0" fontId="87" fillId="38" borderId="0" xfId="60" applyFont="1" applyFill="1" applyAlignment="1">
      <alignment horizontal="center" vertical="center" wrapText="1"/>
      <protection/>
    </xf>
    <xf numFmtId="0" fontId="87" fillId="38" borderId="22" xfId="60" applyFont="1" applyFill="1" applyBorder="1" applyAlignment="1">
      <alignment horizontal="center" vertical="center" wrapText="1"/>
      <protection/>
    </xf>
    <xf numFmtId="0" fontId="4" fillId="0" borderId="17" xfId="60" applyFont="1" applyBorder="1" applyAlignment="1" applyProtection="1">
      <alignment horizontal="left" vertical="justify" wrapText="1"/>
      <protection locked="0"/>
    </xf>
    <xf numFmtId="0" fontId="4" fillId="0" borderId="18" xfId="60" applyFont="1" applyBorder="1" applyAlignment="1" applyProtection="1">
      <alignment horizontal="left" vertical="justify" wrapText="1"/>
      <protection locked="0"/>
    </xf>
    <xf numFmtId="0" fontId="4" fillId="0" borderId="19" xfId="60" applyFont="1" applyBorder="1" applyAlignment="1" applyProtection="1">
      <alignment horizontal="left" vertical="justify" wrapText="1"/>
      <protection locked="0"/>
    </xf>
    <xf numFmtId="0" fontId="3" fillId="0" borderId="0" xfId="60" applyFont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 wrapText="1"/>
      <protection/>
    </xf>
    <xf numFmtId="0" fontId="4" fillId="0" borderId="17" xfId="60" applyFont="1" applyBorder="1" applyAlignment="1" applyProtection="1">
      <alignment horizontal="center" vertical="center" wrapText="1"/>
      <protection locked="0"/>
    </xf>
    <xf numFmtId="0" fontId="4" fillId="0" borderId="19" xfId="60" applyFont="1" applyBorder="1" applyAlignment="1" applyProtection="1">
      <alignment horizontal="center" vertical="center" wrapText="1"/>
      <protection locked="0"/>
    </xf>
    <xf numFmtId="0" fontId="87" fillId="38" borderId="17" xfId="60" applyFont="1" applyFill="1" applyBorder="1" applyAlignment="1">
      <alignment horizontal="center" vertical="center" wrapText="1"/>
      <protection/>
    </xf>
    <xf numFmtId="0" fontId="87" fillId="38" borderId="18" xfId="60" applyFont="1" applyFill="1" applyBorder="1" applyAlignment="1">
      <alignment horizontal="center" vertical="center" wrapText="1"/>
      <protection/>
    </xf>
    <xf numFmtId="0" fontId="87" fillId="38" borderId="19" xfId="60" applyFont="1" applyFill="1" applyBorder="1" applyAlignment="1">
      <alignment horizontal="center" vertical="center" wrapText="1"/>
      <protection/>
    </xf>
    <xf numFmtId="0" fontId="2" fillId="33" borderId="0" xfId="60" applyFont="1" applyFill="1" applyAlignment="1">
      <alignment horizontal="center"/>
      <protection/>
    </xf>
    <xf numFmtId="0" fontId="2" fillId="33" borderId="22" xfId="60" applyFont="1" applyFill="1" applyBorder="1" applyAlignment="1">
      <alignment horizontal="center"/>
      <protection/>
    </xf>
    <xf numFmtId="0" fontId="3" fillId="0" borderId="11" xfId="60" applyFont="1" applyBorder="1" applyAlignment="1" applyProtection="1">
      <alignment horizontal="left" vertical="center"/>
      <protection locked="0"/>
    </xf>
    <xf numFmtId="0" fontId="88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/>
    </xf>
    <xf numFmtId="0" fontId="82" fillId="38" borderId="17" xfId="60" applyFont="1" applyFill="1" applyBorder="1" applyAlignment="1">
      <alignment horizontal="center" vertical="center"/>
      <protection/>
    </xf>
    <xf numFmtId="0" fontId="82" fillId="38" borderId="18" xfId="60" applyFont="1" applyFill="1" applyBorder="1" applyAlignment="1">
      <alignment horizontal="center" vertical="center"/>
      <protection/>
    </xf>
    <xf numFmtId="0" fontId="82" fillId="38" borderId="19" xfId="60" applyFont="1" applyFill="1" applyBorder="1" applyAlignment="1">
      <alignment horizontal="center" vertical="center"/>
      <protection/>
    </xf>
    <xf numFmtId="0" fontId="82" fillId="38" borderId="11" xfId="60" applyFont="1" applyFill="1" applyBorder="1" applyAlignment="1">
      <alignment horizontal="center" vertical="center" wrapText="1"/>
      <protection/>
    </xf>
    <xf numFmtId="0" fontId="89" fillId="38" borderId="11" xfId="60" applyFont="1" applyFill="1" applyBorder="1" applyAlignment="1">
      <alignment horizontal="center" vertical="center" wrapText="1"/>
      <protection/>
    </xf>
    <xf numFmtId="0" fontId="85" fillId="38" borderId="11" xfId="60" applyFont="1" applyFill="1" applyBorder="1" applyAlignment="1">
      <alignment horizontal="center" vertical="center" textRotation="90" wrapText="1"/>
      <protection/>
    </xf>
    <xf numFmtId="0" fontId="85" fillId="38" borderId="11" xfId="60" applyFont="1" applyFill="1" applyBorder="1" applyAlignment="1">
      <alignment horizontal="center" vertical="center" wrapText="1"/>
      <protection/>
    </xf>
    <xf numFmtId="9" fontId="85" fillId="38" borderId="11" xfId="60" applyNumberFormat="1" applyFont="1" applyFill="1" applyBorder="1" applyAlignment="1">
      <alignment horizontal="center" vertical="center" wrapText="1"/>
      <protection/>
    </xf>
    <xf numFmtId="0" fontId="85" fillId="40" borderId="11" xfId="60" applyFont="1" applyFill="1" applyBorder="1" applyAlignment="1">
      <alignment horizontal="center" vertical="center" textRotation="90" wrapText="1"/>
      <protection/>
    </xf>
    <xf numFmtId="0" fontId="16" fillId="37" borderId="11" xfId="60" applyFont="1" applyFill="1" applyBorder="1" applyAlignment="1" applyProtection="1">
      <alignment horizontal="center" vertical="center" wrapText="1"/>
      <protection locked="0"/>
    </xf>
    <xf numFmtId="0" fontId="11" fillId="8" borderId="11" xfId="6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6" borderId="11" xfId="60" applyFont="1" applyFill="1" applyBorder="1" applyAlignment="1" applyProtection="1">
      <alignment horizontal="center" vertical="center" wrapText="1"/>
      <protection locked="0"/>
    </xf>
    <xf numFmtId="0" fontId="90" fillId="38" borderId="5" xfId="0" applyFont="1" applyFill="1" applyBorder="1" applyAlignment="1">
      <alignment horizontal="center" vertical="center" wrapText="1"/>
    </xf>
    <xf numFmtId="0" fontId="90" fillId="38" borderId="13" xfId="0" applyFont="1" applyFill="1" applyBorder="1" applyAlignment="1">
      <alignment horizontal="center" vertical="center" wrapText="1"/>
    </xf>
    <xf numFmtId="0" fontId="85" fillId="38" borderId="13" xfId="60" applyFont="1" applyFill="1" applyBorder="1" applyAlignment="1">
      <alignment horizontal="center" vertical="center" wrapText="1"/>
      <protection/>
    </xf>
    <xf numFmtId="0" fontId="2" fillId="0" borderId="5" xfId="60" applyFont="1" applyBorder="1" applyAlignment="1">
      <alignment horizontal="center" vertical="top" wrapText="1"/>
      <protection/>
    </xf>
    <xf numFmtId="0" fontId="2" fillId="0" borderId="12" xfId="60" applyFont="1" applyBorder="1" applyAlignment="1">
      <alignment horizontal="center" vertical="top" wrapText="1"/>
      <protection/>
    </xf>
    <xf numFmtId="0" fontId="2" fillId="0" borderId="13" xfId="60" applyFont="1" applyBorder="1" applyAlignment="1">
      <alignment horizontal="center" vertical="top" wrapText="1"/>
      <protection/>
    </xf>
    <xf numFmtId="9" fontId="80" fillId="0" borderId="11" xfId="60" applyNumberFormat="1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vertical="center"/>
      <protection/>
    </xf>
    <xf numFmtId="9" fontId="80" fillId="7" borderId="5" xfId="0" applyNumberFormat="1" applyFont="1" applyFill="1" applyBorder="1" applyAlignment="1" applyProtection="1">
      <alignment horizontal="center" vertical="center" wrapText="1"/>
      <protection locked="0"/>
    </xf>
    <xf numFmtId="9" fontId="80" fillId="7" borderId="12" xfId="0" applyNumberFormat="1" applyFont="1" applyFill="1" applyBorder="1" applyAlignment="1" applyProtection="1">
      <alignment horizontal="center" vertical="center" wrapText="1"/>
      <protection locked="0"/>
    </xf>
    <xf numFmtId="9" fontId="8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11" xfId="60" applyFont="1" applyBorder="1" applyAlignment="1">
      <alignment horizontal="center" vertical="center"/>
      <protection/>
    </xf>
    <xf numFmtId="9" fontId="11" fillId="0" borderId="11" xfId="0" applyNumberFormat="1" applyFont="1" applyBorder="1" applyAlignment="1">
      <alignment horizontal="center" vertical="center" wrapText="1"/>
    </xf>
    <xf numFmtId="0" fontId="91" fillId="0" borderId="11" xfId="60" applyFont="1" applyBorder="1" applyAlignment="1">
      <alignment horizontal="center" vertical="center" wrapText="1"/>
      <protection/>
    </xf>
    <xf numFmtId="0" fontId="91" fillId="41" borderId="11" xfId="60" applyFont="1" applyFill="1" applyBorder="1" applyAlignment="1">
      <alignment horizontal="center" vertical="center" wrapText="1"/>
      <protection/>
    </xf>
    <xf numFmtId="9" fontId="91" fillId="0" borderId="11" xfId="0" applyNumberFormat="1" applyFont="1" applyBorder="1" applyAlignment="1">
      <alignment horizontal="center" vertical="center" wrapText="1"/>
    </xf>
    <xf numFmtId="0" fontId="11" fillId="0" borderId="11" xfId="60" applyFont="1" applyBorder="1" applyAlignment="1">
      <alignment horizontal="center" vertical="center" wrapText="1"/>
      <protection/>
    </xf>
    <xf numFmtId="3" fontId="11" fillId="37" borderId="11" xfId="60" applyNumberFormat="1" applyFont="1" applyFill="1" applyBorder="1" applyAlignment="1" applyProtection="1">
      <alignment horizontal="center" vertical="center" wrapText="1"/>
      <protection locked="0"/>
    </xf>
    <xf numFmtId="9" fontId="80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60" applyNumberFormat="1" applyFont="1" applyBorder="1" applyAlignment="1">
      <alignment horizontal="center" vertical="center" wrapText="1"/>
      <protection/>
    </xf>
    <xf numFmtId="164" fontId="4" fillId="0" borderId="18" xfId="60" applyNumberFormat="1" applyFont="1" applyBorder="1" applyAlignment="1">
      <alignment horizontal="center" vertical="center" wrapText="1"/>
      <protection/>
    </xf>
    <xf numFmtId="164" fontId="4" fillId="0" borderId="19" xfId="60" applyNumberFormat="1" applyFont="1" applyBorder="1" applyAlignment="1">
      <alignment horizontal="center" vertical="center" wrapText="1"/>
      <protection/>
    </xf>
    <xf numFmtId="0" fontId="82" fillId="38" borderId="17" xfId="60" applyFont="1" applyFill="1" applyBorder="1" applyAlignment="1">
      <alignment horizontal="center" vertical="center" wrapText="1"/>
      <protection/>
    </xf>
    <xf numFmtId="0" fontId="82" fillId="38" borderId="18" xfId="60" applyFont="1" applyFill="1" applyBorder="1" applyAlignment="1">
      <alignment horizontal="center" vertical="center" wrapText="1"/>
      <protection/>
    </xf>
    <xf numFmtId="0" fontId="82" fillId="38" borderId="19" xfId="60" applyFont="1" applyFill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9" fontId="80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80" fillId="2" borderId="12" xfId="0" applyNumberFormat="1" applyFont="1" applyFill="1" applyBorder="1" applyAlignment="1" applyProtection="1">
      <alignment horizontal="center" vertical="center" wrapText="1"/>
      <protection locked="0"/>
    </xf>
    <xf numFmtId="9" fontId="80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2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- Style1 2" xfId="54"/>
    <cellStyle name="Normal 10" xfId="55"/>
    <cellStyle name="Normal 11" xfId="56"/>
    <cellStyle name="Normal 12" xfId="57"/>
    <cellStyle name="Normal 13" xfId="58"/>
    <cellStyle name="Normal 14" xfId="59"/>
    <cellStyle name="Normal 2" xfId="60"/>
    <cellStyle name="Normal 4" xfId="61"/>
    <cellStyle name="Normal 6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38">
    <dxf>
      <fill>
        <patternFill>
          <bgColor theme="3" tint="0.7999799847602844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3" tint="0.599960029125213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238125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457200"/>
          <a:ext cx="1143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209550</xdr:rowOff>
    </xdr:from>
    <xdr:to>
      <xdr:col>1</xdr:col>
      <xdr:colOff>590550</xdr:colOff>
      <xdr:row>0</xdr:row>
      <xdr:rowOff>52835175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0</xdr:colOff>
      <xdr:row>12</xdr:row>
      <xdr:rowOff>504825</xdr:rowOff>
    </xdr:from>
    <xdr:ext cx="95250" cy="447675"/>
    <xdr:sp fLocksText="0">
      <xdr:nvSpPr>
        <xdr:cNvPr id="2" name="Text Box 15"/>
        <xdr:cNvSpPr txBox="1">
          <a:spLocks noChangeArrowheads="1"/>
        </xdr:cNvSpPr>
      </xdr:nvSpPr>
      <xdr:spPr>
        <a:xfrm>
          <a:off x="23802975" y="5648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3" name="Text Box 16"/>
        <xdr:cNvSpPr txBox="1">
          <a:spLocks noChangeArrowheads="1"/>
        </xdr:cNvSpPr>
      </xdr:nvSpPr>
      <xdr:spPr>
        <a:xfrm>
          <a:off x="23802975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4" name="Text Box 17"/>
        <xdr:cNvSpPr txBox="1">
          <a:spLocks noChangeArrowheads="1"/>
        </xdr:cNvSpPr>
      </xdr:nvSpPr>
      <xdr:spPr>
        <a:xfrm>
          <a:off x="23802975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5" name="Text Box 18"/>
        <xdr:cNvSpPr txBox="1">
          <a:spLocks noChangeArrowheads="1"/>
        </xdr:cNvSpPr>
      </xdr:nvSpPr>
      <xdr:spPr>
        <a:xfrm>
          <a:off x="23802975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6" name="Text Box 19"/>
        <xdr:cNvSpPr txBox="1">
          <a:spLocks noChangeArrowheads="1"/>
        </xdr:cNvSpPr>
      </xdr:nvSpPr>
      <xdr:spPr>
        <a:xfrm>
          <a:off x="23802975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7" name="Text Box 16"/>
        <xdr:cNvSpPr txBox="1">
          <a:spLocks noChangeArrowheads="1"/>
        </xdr:cNvSpPr>
      </xdr:nvSpPr>
      <xdr:spPr>
        <a:xfrm>
          <a:off x="329565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8" name="Text Box 17"/>
        <xdr:cNvSpPr txBox="1">
          <a:spLocks noChangeArrowheads="1"/>
        </xdr:cNvSpPr>
      </xdr:nvSpPr>
      <xdr:spPr>
        <a:xfrm>
          <a:off x="329565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9" name="Text Box 18"/>
        <xdr:cNvSpPr txBox="1">
          <a:spLocks noChangeArrowheads="1"/>
        </xdr:cNvSpPr>
      </xdr:nvSpPr>
      <xdr:spPr>
        <a:xfrm>
          <a:off x="329565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10" name="Text Box 19"/>
        <xdr:cNvSpPr txBox="1">
          <a:spLocks noChangeArrowheads="1"/>
        </xdr:cNvSpPr>
      </xdr:nvSpPr>
      <xdr:spPr>
        <a:xfrm>
          <a:off x="329565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504825</xdr:rowOff>
    </xdr:from>
    <xdr:ext cx="95250" cy="438150"/>
    <xdr:sp fLocksText="0">
      <xdr:nvSpPr>
        <xdr:cNvPr id="11" name="Text Box 15"/>
        <xdr:cNvSpPr txBox="1">
          <a:spLocks noChangeArrowheads="1"/>
        </xdr:cNvSpPr>
      </xdr:nvSpPr>
      <xdr:spPr>
        <a:xfrm>
          <a:off x="32956500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fLocksText="0">
      <xdr:nvSpPr>
        <xdr:cNvPr id="12" name="Text Box 16"/>
        <xdr:cNvSpPr txBox="1">
          <a:spLocks noChangeArrowheads="1"/>
        </xdr:cNvSpPr>
      </xdr:nvSpPr>
      <xdr:spPr>
        <a:xfrm>
          <a:off x="40566975" y="446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fLocksText="0">
      <xdr:nvSpPr>
        <xdr:cNvPr id="13" name="Text Box 17"/>
        <xdr:cNvSpPr txBox="1">
          <a:spLocks noChangeArrowheads="1"/>
        </xdr:cNvSpPr>
      </xdr:nvSpPr>
      <xdr:spPr>
        <a:xfrm>
          <a:off x="40566975" y="446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fLocksText="0">
      <xdr:nvSpPr>
        <xdr:cNvPr id="14" name="Text Box 18"/>
        <xdr:cNvSpPr txBox="1">
          <a:spLocks noChangeArrowheads="1"/>
        </xdr:cNvSpPr>
      </xdr:nvSpPr>
      <xdr:spPr>
        <a:xfrm>
          <a:off x="40566975" y="446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fLocksText="0">
      <xdr:nvSpPr>
        <xdr:cNvPr id="15" name="Text Box 19"/>
        <xdr:cNvSpPr txBox="1">
          <a:spLocks noChangeArrowheads="1"/>
        </xdr:cNvSpPr>
      </xdr:nvSpPr>
      <xdr:spPr>
        <a:xfrm>
          <a:off x="40566975" y="446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14</xdr:row>
      <xdr:rowOff>504825</xdr:rowOff>
    </xdr:from>
    <xdr:ext cx="95250" cy="438150"/>
    <xdr:sp fLocksText="0">
      <xdr:nvSpPr>
        <xdr:cNvPr id="16" name="Text Box 15"/>
        <xdr:cNvSpPr txBox="1">
          <a:spLocks noChangeArrowheads="1"/>
        </xdr:cNvSpPr>
      </xdr:nvSpPr>
      <xdr:spPr>
        <a:xfrm>
          <a:off x="40566975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504825</xdr:rowOff>
    </xdr:from>
    <xdr:ext cx="95250" cy="447675"/>
    <xdr:sp fLocksText="0">
      <xdr:nvSpPr>
        <xdr:cNvPr id="17" name="Text Box 15"/>
        <xdr:cNvSpPr txBox="1">
          <a:spLocks noChangeArrowheads="1"/>
        </xdr:cNvSpPr>
      </xdr:nvSpPr>
      <xdr:spPr>
        <a:xfrm>
          <a:off x="23802975" y="5648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18" name="Text Box 16"/>
        <xdr:cNvSpPr txBox="1">
          <a:spLocks noChangeArrowheads="1"/>
        </xdr:cNvSpPr>
      </xdr:nvSpPr>
      <xdr:spPr>
        <a:xfrm>
          <a:off x="23802975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19" name="Text Box 17"/>
        <xdr:cNvSpPr txBox="1">
          <a:spLocks noChangeArrowheads="1"/>
        </xdr:cNvSpPr>
      </xdr:nvSpPr>
      <xdr:spPr>
        <a:xfrm>
          <a:off x="23802975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20" name="Text Box 18"/>
        <xdr:cNvSpPr txBox="1">
          <a:spLocks noChangeArrowheads="1"/>
        </xdr:cNvSpPr>
      </xdr:nvSpPr>
      <xdr:spPr>
        <a:xfrm>
          <a:off x="23802975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21" name="Text Box 19"/>
        <xdr:cNvSpPr txBox="1">
          <a:spLocks noChangeArrowheads="1"/>
        </xdr:cNvSpPr>
      </xdr:nvSpPr>
      <xdr:spPr>
        <a:xfrm>
          <a:off x="23802975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504825</xdr:rowOff>
    </xdr:from>
    <xdr:ext cx="95250" cy="209550"/>
    <xdr:sp fLocksText="0">
      <xdr:nvSpPr>
        <xdr:cNvPr id="22" name="Text Box 15"/>
        <xdr:cNvSpPr txBox="1">
          <a:spLocks noChangeArrowheads="1"/>
        </xdr:cNvSpPr>
      </xdr:nvSpPr>
      <xdr:spPr>
        <a:xfrm>
          <a:off x="23802975" y="722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504825</xdr:rowOff>
    </xdr:from>
    <xdr:ext cx="95250" cy="438150"/>
    <xdr:sp fLocksText="0">
      <xdr:nvSpPr>
        <xdr:cNvPr id="23" name="Text Box 15"/>
        <xdr:cNvSpPr txBox="1">
          <a:spLocks noChangeArrowheads="1"/>
        </xdr:cNvSpPr>
      </xdr:nvSpPr>
      <xdr:spPr>
        <a:xfrm>
          <a:off x="23802975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24" name="Text Box 16"/>
        <xdr:cNvSpPr txBox="1">
          <a:spLocks noChangeArrowheads="1"/>
        </xdr:cNvSpPr>
      </xdr:nvSpPr>
      <xdr:spPr>
        <a:xfrm>
          <a:off x="329565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25" name="Text Box 17"/>
        <xdr:cNvSpPr txBox="1">
          <a:spLocks noChangeArrowheads="1"/>
        </xdr:cNvSpPr>
      </xdr:nvSpPr>
      <xdr:spPr>
        <a:xfrm>
          <a:off x="329565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19050</xdr:rowOff>
    </xdr:from>
    <xdr:ext cx="95250" cy="171450"/>
    <xdr:sp fLocksText="0">
      <xdr:nvSpPr>
        <xdr:cNvPr id="26" name="Text Box 18"/>
        <xdr:cNvSpPr txBox="1">
          <a:spLocks noChangeArrowheads="1"/>
        </xdr:cNvSpPr>
      </xdr:nvSpPr>
      <xdr:spPr>
        <a:xfrm>
          <a:off x="32956500" y="67437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504825</xdr:rowOff>
    </xdr:from>
    <xdr:ext cx="95250" cy="209550"/>
    <xdr:sp fLocksText="0">
      <xdr:nvSpPr>
        <xdr:cNvPr id="27" name="Text Box 15"/>
        <xdr:cNvSpPr txBox="1">
          <a:spLocks noChangeArrowheads="1"/>
        </xdr:cNvSpPr>
      </xdr:nvSpPr>
      <xdr:spPr>
        <a:xfrm>
          <a:off x="32956500" y="722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28" name="Text Box 16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29" name="Text Box 17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30" name="Text Box 18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31" name="Text Box 19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32" name="Text Box 16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fLocksText="0">
      <xdr:nvSpPr>
        <xdr:cNvPr id="33" name="Text Box 16"/>
        <xdr:cNvSpPr txBox="1">
          <a:spLocks noChangeArrowheads="1"/>
        </xdr:cNvSpPr>
      </xdr:nvSpPr>
      <xdr:spPr>
        <a:xfrm>
          <a:off x="41967150" y="446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fLocksText="0">
      <xdr:nvSpPr>
        <xdr:cNvPr id="34" name="Text Box 17"/>
        <xdr:cNvSpPr txBox="1">
          <a:spLocks noChangeArrowheads="1"/>
        </xdr:cNvSpPr>
      </xdr:nvSpPr>
      <xdr:spPr>
        <a:xfrm>
          <a:off x="41967150" y="446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fLocksText="0">
      <xdr:nvSpPr>
        <xdr:cNvPr id="35" name="Text Box 18"/>
        <xdr:cNvSpPr txBox="1">
          <a:spLocks noChangeArrowheads="1"/>
        </xdr:cNvSpPr>
      </xdr:nvSpPr>
      <xdr:spPr>
        <a:xfrm>
          <a:off x="41967150" y="446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fLocksText="0">
      <xdr:nvSpPr>
        <xdr:cNvPr id="36" name="Text Box 19"/>
        <xdr:cNvSpPr txBox="1">
          <a:spLocks noChangeArrowheads="1"/>
        </xdr:cNvSpPr>
      </xdr:nvSpPr>
      <xdr:spPr>
        <a:xfrm>
          <a:off x="41967150" y="446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14</xdr:row>
      <xdr:rowOff>504825</xdr:rowOff>
    </xdr:from>
    <xdr:ext cx="95250" cy="438150"/>
    <xdr:sp fLocksText="0">
      <xdr:nvSpPr>
        <xdr:cNvPr id="37" name="Text Box 15"/>
        <xdr:cNvSpPr txBox="1">
          <a:spLocks noChangeArrowheads="1"/>
        </xdr:cNvSpPr>
      </xdr:nvSpPr>
      <xdr:spPr>
        <a:xfrm>
          <a:off x="41967150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447675"/>
    <xdr:sp fLocksText="0">
      <xdr:nvSpPr>
        <xdr:cNvPr id="38" name="Text Box 15"/>
        <xdr:cNvSpPr txBox="1">
          <a:spLocks noChangeArrowheads="1"/>
        </xdr:cNvSpPr>
      </xdr:nvSpPr>
      <xdr:spPr>
        <a:xfrm>
          <a:off x="23802975" y="7934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39" name="Text Box 16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40" name="Text Box 17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41" name="Text Box 18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42" name="Text Box 19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3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4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5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6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48" name="Text Box 16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49" name="Text Box 17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50" name="Text Box 18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51" name="Text Box 19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438150"/>
    <xdr:sp fLocksText="0">
      <xdr:nvSpPr>
        <xdr:cNvPr id="52" name="Text Box 15"/>
        <xdr:cNvSpPr txBox="1">
          <a:spLocks noChangeArrowheads="1"/>
        </xdr:cNvSpPr>
      </xdr:nvSpPr>
      <xdr:spPr>
        <a:xfrm>
          <a:off x="40566975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53" name="Text Box 16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54" name="Text Box 17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55" name="Text Box 18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56" name="Text Box 19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219075"/>
    <xdr:sp fLocksText="0">
      <xdr:nvSpPr>
        <xdr:cNvPr id="57" name="Text Box 15"/>
        <xdr:cNvSpPr txBox="1">
          <a:spLocks noChangeArrowheads="1"/>
        </xdr:cNvSpPr>
      </xdr:nvSpPr>
      <xdr:spPr>
        <a:xfrm>
          <a:off x="23802975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58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59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60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61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62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63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64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65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66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67" name="Text Box 16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68" name="Text Box 17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69" name="Text Box 18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70" name="Text Box 19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438150"/>
    <xdr:sp fLocksText="0">
      <xdr:nvSpPr>
        <xdr:cNvPr id="71" name="Text Box 15"/>
        <xdr:cNvSpPr txBox="1">
          <a:spLocks noChangeArrowheads="1"/>
        </xdr:cNvSpPr>
      </xdr:nvSpPr>
      <xdr:spPr>
        <a:xfrm>
          <a:off x="419671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504825</xdr:rowOff>
    </xdr:from>
    <xdr:ext cx="95250" cy="9525"/>
    <xdr:sp fLocksText="0">
      <xdr:nvSpPr>
        <xdr:cNvPr id="72" name="Text Box 15"/>
        <xdr:cNvSpPr txBox="1">
          <a:spLocks noChangeArrowheads="1"/>
        </xdr:cNvSpPr>
      </xdr:nvSpPr>
      <xdr:spPr>
        <a:xfrm>
          <a:off x="23802975" y="78200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447675"/>
    <xdr:sp fLocksText="0">
      <xdr:nvSpPr>
        <xdr:cNvPr id="73" name="Text Box 15"/>
        <xdr:cNvSpPr txBox="1">
          <a:spLocks noChangeArrowheads="1"/>
        </xdr:cNvSpPr>
      </xdr:nvSpPr>
      <xdr:spPr>
        <a:xfrm>
          <a:off x="23802975" y="7934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74" name="Text Box 16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75" name="Text Box 17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76" name="Text Box 18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77" name="Text Box 19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78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79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80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81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8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83" name="Text Box 16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84" name="Text Box 17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85" name="Text Box 18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86" name="Text Box 19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438150"/>
    <xdr:sp fLocksText="0">
      <xdr:nvSpPr>
        <xdr:cNvPr id="87" name="Text Box 15"/>
        <xdr:cNvSpPr txBox="1">
          <a:spLocks noChangeArrowheads="1"/>
        </xdr:cNvSpPr>
      </xdr:nvSpPr>
      <xdr:spPr>
        <a:xfrm>
          <a:off x="40566975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88" name="Text Box 16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89" name="Text Box 17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90" name="Text Box 18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91" name="Text Box 19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219075"/>
    <xdr:sp fLocksText="0">
      <xdr:nvSpPr>
        <xdr:cNvPr id="92" name="Text Box 15"/>
        <xdr:cNvSpPr txBox="1">
          <a:spLocks noChangeArrowheads="1"/>
        </xdr:cNvSpPr>
      </xdr:nvSpPr>
      <xdr:spPr>
        <a:xfrm>
          <a:off x="23802975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93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94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95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96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97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98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99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100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101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102" name="Text Box 16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103" name="Text Box 17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104" name="Text Box 18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105" name="Text Box 19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438150"/>
    <xdr:sp fLocksText="0">
      <xdr:nvSpPr>
        <xdr:cNvPr id="106" name="Text Box 15"/>
        <xdr:cNvSpPr txBox="1">
          <a:spLocks noChangeArrowheads="1"/>
        </xdr:cNvSpPr>
      </xdr:nvSpPr>
      <xdr:spPr>
        <a:xfrm>
          <a:off x="419671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07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847725</xdr:colOff>
      <xdr:row>16</xdr:row>
      <xdr:rowOff>0</xdr:rowOff>
    </xdr:from>
    <xdr:ext cx="95250" cy="104775"/>
    <xdr:sp fLocksText="0">
      <xdr:nvSpPr>
        <xdr:cNvPr id="108" name="Text Box 15"/>
        <xdr:cNvSpPr txBox="1">
          <a:spLocks noChangeArrowheads="1"/>
        </xdr:cNvSpPr>
      </xdr:nvSpPr>
      <xdr:spPr>
        <a:xfrm>
          <a:off x="43700700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10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438150"/>
    <xdr:sp fLocksText="0">
      <xdr:nvSpPr>
        <xdr:cNvPr id="110" name="Text Box 15"/>
        <xdr:cNvSpPr txBox="1">
          <a:spLocks noChangeArrowheads="1"/>
        </xdr:cNvSpPr>
      </xdr:nvSpPr>
      <xdr:spPr>
        <a:xfrm>
          <a:off x="40566975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438150"/>
    <xdr:sp fLocksText="0">
      <xdr:nvSpPr>
        <xdr:cNvPr id="111" name="Text Box 15"/>
        <xdr:cNvSpPr txBox="1">
          <a:spLocks noChangeArrowheads="1"/>
        </xdr:cNvSpPr>
      </xdr:nvSpPr>
      <xdr:spPr>
        <a:xfrm>
          <a:off x="419671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447675"/>
    <xdr:sp fLocksText="0">
      <xdr:nvSpPr>
        <xdr:cNvPr id="112" name="Text Box 15"/>
        <xdr:cNvSpPr txBox="1">
          <a:spLocks noChangeArrowheads="1"/>
        </xdr:cNvSpPr>
      </xdr:nvSpPr>
      <xdr:spPr>
        <a:xfrm>
          <a:off x="23802975" y="7934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113" name="Text Box 16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114" name="Text Box 17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115" name="Text Box 18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116" name="Text Box 19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117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118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119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120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12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122" name="Text Box 16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123" name="Text Box 17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124" name="Text Box 18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125" name="Text Box 19"/>
        <xdr:cNvSpPr txBox="1">
          <a:spLocks noChangeArrowheads="1"/>
        </xdr:cNvSpPr>
      </xdr:nvSpPr>
      <xdr:spPr>
        <a:xfrm>
          <a:off x="40566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438150"/>
    <xdr:sp fLocksText="0">
      <xdr:nvSpPr>
        <xdr:cNvPr id="126" name="Text Box 15"/>
        <xdr:cNvSpPr txBox="1">
          <a:spLocks noChangeArrowheads="1"/>
        </xdr:cNvSpPr>
      </xdr:nvSpPr>
      <xdr:spPr>
        <a:xfrm>
          <a:off x="40566975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127" name="Text Box 16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128" name="Text Box 17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129" name="Text Box 18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fLocksText="0">
      <xdr:nvSpPr>
        <xdr:cNvPr id="130" name="Text Box 19"/>
        <xdr:cNvSpPr txBox="1">
          <a:spLocks noChangeArrowheads="1"/>
        </xdr:cNvSpPr>
      </xdr:nvSpPr>
      <xdr:spPr>
        <a:xfrm>
          <a:off x="23802975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0</xdr:rowOff>
    </xdr:from>
    <xdr:ext cx="95250" cy="219075"/>
    <xdr:sp fLocksText="0">
      <xdr:nvSpPr>
        <xdr:cNvPr id="131" name="Text Box 15"/>
        <xdr:cNvSpPr txBox="1">
          <a:spLocks noChangeArrowheads="1"/>
        </xdr:cNvSpPr>
      </xdr:nvSpPr>
      <xdr:spPr>
        <a:xfrm>
          <a:off x="23802975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132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133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134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135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136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137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138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139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140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141" name="Text Box 16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142" name="Text Box 17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143" name="Text Box 18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144" name="Text Box 19"/>
        <xdr:cNvSpPr txBox="1">
          <a:spLocks noChangeArrowheads="1"/>
        </xdr:cNvSpPr>
      </xdr:nvSpPr>
      <xdr:spPr>
        <a:xfrm>
          <a:off x="419671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438150"/>
    <xdr:sp fLocksText="0">
      <xdr:nvSpPr>
        <xdr:cNvPr id="145" name="Text Box 15"/>
        <xdr:cNvSpPr txBox="1">
          <a:spLocks noChangeArrowheads="1"/>
        </xdr:cNvSpPr>
      </xdr:nvSpPr>
      <xdr:spPr>
        <a:xfrm>
          <a:off x="419671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46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847725</xdr:colOff>
      <xdr:row>16</xdr:row>
      <xdr:rowOff>0</xdr:rowOff>
    </xdr:from>
    <xdr:ext cx="95250" cy="104775"/>
    <xdr:sp fLocksText="0">
      <xdr:nvSpPr>
        <xdr:cNvPr id="147" name="Text Box 15"/>
        <xdr:cNvSpPr txBox="1">
          <a:spLocks noChangeArrowheads="1"/>
        </xdr:cNvSpPr>
      </xdr:nvSpPr>
      <xdr:spPr>
        <a:xfrm>
          <a:off x="43700700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847725</xdr:colOff>
      <xdr:row>16</xdr:row>
      <xdr:rowOff>0</xdr:rowOff>
    </xdr:from>
    <xdr:ext cx="95250" cy="104775"/>
    <xdr:sp fLocksText="0">
      <xdr:nvSpPr>
        <xdr:cNvPr id="148" name="Text Box 15"/>
        <xdr:cNvSpPr txBox="1">
          <a:spLocks noChangeArrowheads="1"/>
        </xdr:cNvSpPr>
      </xdr:nvSpPr>
      <xdr:spPr>
        <a:xfrm>
          <a:off x="43700700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14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15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151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15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9525"/>
    <xdr:sp fLocksText="0">
      <xdr:nvSpPr>
        <xdr:cNvPr id="153" name="Text Box 15"/>
        <xdr:cNvSpPr txBox="1">
          <a:spLocks noChangeArrowheads="1"/>
        </xdr:cNvSpPr>
      </xdr:nvSpPr>
      <xdr:spPr>
        <a:xfrm>
          <a:off x="23802975" y="76200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9525"/>
    <xdr:sp fLocksText="0">
      <xdr:nvSpPr>
        <xdr:cNvPr id="154" name="Text Box 15"/>
        <xdr:cNvSpPr txBox="1">
          <a:spLocks noChangeArrowheads="1"/>
        </xdr:cNvSpPr>
      </xdr:nvSpPr>
      <xdr:spPr>
        <a:xfrm>
          <a:off x="23802975" y="76200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9525"/>
    <xdr:sp fLocksText="0">
      <xdr:nvSpPr>
        <xdr:cNvPr id="155" name="Text Box 15"/>
        <xdr:cNvSpPr txBox="1">
          <a:spLocks noChangeArrowheads="1"/>
        </xdr:cNvSpPr>
      </xdr:nvSpPr>
      <xdr:spPr>
        <a:xfrm>
          <a:off x="23802975" y="76200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9525"/>
    <xdr:sp fLocksText="0">
      <xdr:nvSpPr>
        <xdr:cNvPr id="156" name="Text Box 15"/>
        <xdr:cNvSpPr txBox="1">
          <a:spLocks noChangeArrowheads="1"/>
        </xdr:cNvSpPr>
      </xdr:nvSpPr>
      <xdr:spPr>
        <a:xfrm>
          <a:off x="23802975" y="76200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57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58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847725</xdr:colOff>
      <xdr:row>16</xdr:row>
      <xdr:rowOff>0</xdr:rowOff>
    </xdr:from>
    <xdr:ext cx="95250" cy="104775"/>
    <xdr:sp fLocksText="0">
      <xdr:nvSpPr>
        <xdr:cNvPr id="159" name="Text Box 15"/>
        <xdr:cNvSpPr txBox="1">
          <a:spLocks noChangeArrowheads="1"/>
        </xdr:cNvSpPr>
      </xdr:nvSpPr>
      <xdr:spPr>
        <a:xfrm>
          <a:off x="43700700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60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61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62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0"/>
    <xdr:sp fLocksText="0">
      <xdr:nvSpPr>
        <xdr:cNvPr id="163" name="Text Box 15"/>
        <xdr:cNvSpPr txBox="1">
          <a:spLocks noChangeArrowheads="1"/>
        </xdr:cNvSpPr>
      </xdr:nvSpPr>
      <xdr:spPr>
        <a:xfrm>
          <a:off x="23802975" y="7934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0"/>
    <xdr:sp fLocksText="0">
      <xdr:nvSpPr>
        <xdr:cNvPr id="164" name="Text Box 15"/>
        <xdr:cNvSpPr txBox="1">
          <a:spLocks noChangeArrowheads="1"/>
        </xdr:cNvSpPr>
      </xdr:nvSpPr>
      <xdr:spPr>
        <a:xfrm>
          <a:off x="23802975" y="7934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0"/>
    <xdr:sp fLocksText="0">
      <xdr:nvSpPr>
        <xdr:cNvPr id="165" name="Text Box 15"/>
        <xdr:cNvSpPr txBox="1">
          <a:spLocks noChangeArrowheads="1"/>
        </xdr:cNvSpPr>
      </xdr:nvSpPr>
      <xdr:spPr>
        <a:xfrm>
          <a:off x="23802975" y="7934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0"/>
    <xdr:sp fLocksText="0">
      <xdr:nvSpPr>
        <xdr:cNvPr id="166" name="Text Box 15"/>
        <xdr:cNvSpPr txBox="1">
          <a:spLocks noChangeArrowheads="1"/>
        </xdr:cNvSpPr>
      </xdr:nvSpPr>
      <xdr:spPr>
        <a:xfrm>
          <a:off x="23802975" y="7934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67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68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69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0"/>
    <xdr:sp fLocksText="0">
      <xdr:nvSpPr>
        <xdr:cNvPr id="170" name="Text Box 15"/>
        <xdr:cNvSpPr txBox="1">
          <a:spLocks noChangeArrowheads="1"/>
        </xdr:cNvSpPr>
      </xdr:nvSpPr>
      <xdr:spPr>
        <a:xfrm>
          <a:off x="23802975" y="7934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0"/>
    <xdr:sp fLocksText="0">
      <xdr:nvSpPr>
        <xdr:cNvPr id="171" name="Text Box 15"/>
        <xdr:cNvSpPr txBox="1">
          <a:spLocks noChangeArrowheads="1"/>
        </xdr:cNvSpPr>
      </xdr:nvSpPr>
      <xdr:spPr>
        <a:xfrm>
          <a:off x="23802975" y="7934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0"/>
    <xdr:sp fLocksText="0">
      <xdr:nvSpPr>
        <xdr:cNvPr id="172" name="Text Box 15"/>
        <xdr:cNvSpPr txBox="1">
          <a:spLocks noChangeArrowheads="1"/>
        </xdr:cNvSpPr>
      </xdr:nvSpPr>
      <xdr:spPr>
        <a:xfrm>
          <a:off x="23802975" y="7934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0"/>
    <xdr:sp fLocksText="0">
      <xdr:nvSpPr>
        <xdr:cNvPr id="173" name="Text Box 15"/>
        <xdr:cNvSpPr txBox="1">
          <a:spLocks noChangeArrowheads="1"/>
        </xdr:cNvSpPr>
      </xdr:nvSpPr>
      <xdr:spPr>
        <a:xfrm>
          <a:off x="23802975" y="7934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74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75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76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77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78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79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80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81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82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83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84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304800</xdr:rowOff>
    </xdr:from>
    <xdr:ext cx="95250" cy="114300"/>
    <xdr:sp fLocksText="0">
      <xdr:nvSpPr>
        <xdr:cNvPr id="185" name="Text Box 15"/>
        <xdr:cNvSpPr txBox="1">
          <a:spLocks noChangeArrowheads="1"/>
        </xdr:cNvSpPr>
      </xdr:nvSpPr>
      <xdr:spPr>
        <a:xfrm>
          <a:off x="23802975" y="76200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86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87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88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89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90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16</xdr:row>
      <xdr:rowOff>0</xdr:rowOff>
    </xdr:from>
    <xdr:ext cx="95250" cy="104775"/>
    <xdr:sp fLocksText="0">
      <xdr:nvSpPr>
        <xdr:cNvPr id="191" name="Text Box 15"/>
        <xdr:cNvSpPr txBox="1">
          <a:spLocks noChangeArrowheads="1"/>
        </xdr:cNvSpPr>
      </xdr:nvSpPr>
      <xdr:spPr>
        <a:xfrm>
          <a:off x="23802975" y="793432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12</xdr:row>
      <xdr:rowOff>504825</xdr:rowOff>
    </xdr:from>
    <xdr:ext cx="95250" cy="438150"/>
    <xdr:sp fLocksText="0">
      <xdr:nvSpPr>
        <xdr:cNvPr id="192" name="Text Box 15"/>
        <xdr:cNvSpPr txBox="1">
          <a:spLocks noChangeArrowheads="1"/>
        </xdr:cNvSpPr>
      </xdr:nvSpPr>
      <xdr:spPr>
        <a:xfrm>
          <a:off x="32956500" y="5648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12</xdr:row>
      <xdr:rowOff>504825</xdr:rowOff>
    </xdr:from>
    <xdr:ext cx="95250" cy="219075"/>
    <xdr:sp fLocksText="0">
      <xdr:nvSpPr>
        <xdr:cNvPr id="193" name="Text Box 15"/>
        <xdr:cNvSpPr txBox="1">
          <a:spLocks noChangeArrowheads="1"/>
        </xdr:cNvSpPr>
      </xdr:nvSpPr>
      <xdr:spPr>
        <a:xfrm>
          <a:off x="32956500" y="564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13</xdr:row>
      <xdr:rowOff>504825</xdr:rowOff>
    </xdr:from>
    <xdr:ext cx="95250" cy="447675"/>
    <xdr:sp fLocksText="0">
      <xdr:nvSpPr>
        <xdr:cNvPr id="194" name="Text Box 15"/>
        <xdr:cNvSpPr txBox="1">
          <a:spLocks noChangeArrowheads="1"/>
        </xdr:cNvSpPr>
      </xdr:nvSpPr>
      <xdr:spPr>
        <a:xfrm>
          <a:off x="32956500" y="66008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13</xdr:row>
      <xdr:rowOff>504825</xdr:rowOff>
    </xdr:from>
    <xdr:ext cx="95250" cy="219075"/>
    <xdr:sp fLocksText="0">
      <xdr:nvSpPr>
        <xdr:cNvPr id="195" name="Text Box 15"/>
        <xdr:cNvSpPr txBox="1">
          <a:spLocks noChangeArrowheads="1"/>
        </xdr:cNvSpPr>
      </xdr:nvSpPr>
      <xdr:spPr>
        <a:xfrm>
          <a:off x="32956500" y="660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196" name="Text Box 16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197" name="Text Box 17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198" name="Text Box 18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199" name="Text Box 19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504825</xdr:rowOff>
    </xdr:from>
    <xdr:ext cx="95250" cy="438150"/>
    <xdr:sp fLocksText="0">
      <xdr:nvSpPr>
        <xdr:cNvPr id="200" name="Text Box 15"/>
        <xdr:cNvSpPr txBox="1">
          <a:spLocks noChangeArrowheads="1"/>
        </xdr:cNvSpPr>
      </xdr:nvSpPr>
      <xdr:spPr>
        <a:xfrm>
          <a:off x="35185350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201" name="Text Box 16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202" name="Text Box 17"/>
        <xdr:cNvSpPr txBox="1">
          <a:spLocks noChangeArrowheads="1"/>
        </xdr:cNvSpPr>
      </xdr:nvSpPr>
      <xdr:spPr>
        <a:xfrm>
          <a:off x="351853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19050</xdr:rowOff>
    </xdr:from>
    <xdr:ext cx="104775" cy="171450"/>
    <xdr:sp fLocksText="0">
      <xdr:nvSpPr>
        <xdr:cNvPr id="203" name="Text Box 18"/>
        <xdr:cNvSpPr txBox="1">
          <a:spLocks noChangeArrowheads="1"/>
        </xdr:cNvSpPr>
      </xdr:nvSpPr>
      <xdr:spPr>
        <a:xfrm>
          <a:off x="35185350" y="67437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504825</xdr:rowOff>
    </xdr:from>
    <xdr:ext cx="95250" cy="209550"/>
    <xdr:sp fLocksText="0">
      <xdr:nvSpPr>
        <xdr:cNvPr id="204" name="Text Box 15"/>
        <xdr:cNvSpPr txBox="1">
          <a:spLocks noChangeArrowheads="1"/>
        </xdr:cNvSpPr>
      </xdr:nvSpPr>
      <xdr:spPr>
        <a:xfrm>
          <a:off x="35185350" y="722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12</xdr:row>
      <xdr:rowOff>504825</xdr:rowOff>
    </xdr:from>
    <xdr:ext cx="95250" cy="438150"/>
    <xdr:sp fLocksText="0">
      <xdr:nvSpPr>
        <xdr:cNvPr id="205" name="Text Box 15"/>
        <xdr:cNvSpPr txBox="1">
          <a:spLocks noChangeArrowheads="1"/>
        </xdr:cNvSpPr>
      </xdr:nvSpPr>
      <xdr:spPr>
        <a:xfrm>
          <a:off x="35185350" y="5648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12</xdr:row>
      <xdr:rowOff>504825</xdr:rowOff>
    </xdr:from>
    <xdr:ext cx="95250" cy="219075"/>
    <xdr:sp fLocksText="0">
      <xdr:nvSpPr>
        <xdr:cNvPr id="206" name="Text Box 15"/>
        <xdr:cNvSpPr txBox="1">
          <a:spLocks noChangeArrowheads="1"/>
        </xdr:cNvSpPr>
      </xdr:nvSpPr>
      <xdr:spPr>
        <a:xfrm>
          <a:off x="35185350" y="5648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13</xdr:row>
      <xdr:rowOff>504825</xdr:rowOff>
    </xdr:from>
    <xdr:ext cx="95250" cy="447675"/>
    <xdr:sp fLocksText="0">
      <xdr:nvSpPr>
        <xdr:cNvPr id="207" name="Text Box 15"/>
        <xdr:cNvSpPr txBox="1">
          <a:spLocks noChangeArrowheads="1"/>
        </xdr:cNvSpPr>
      </xdr:nvSpPr>
      <xdr:spPr>
        <a:xfrm>
          <a:off x="35185350" y="66008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13</xdr:row>
      <xdr:rowOff>504825</xdr:rowOff>
    </xdr:from>
    <xdr:ext cx="95250" cy="219075"/>
    <xdr:sp fLocksText="0">
      <xdr:nvSpPr>
        <xdr:cNvPr id="208" name="Text Box 15"/>
        <xdr:cNvSpPr txBox="1">
          <a:spLocks noChangeArrowheads="1"/>
        </xdr:cNvSpPr>
      </xdr:nvSpPr>
      <xdr:spPr>
        <a:xfrm>
          <a:off x="35185350" y="660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09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10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11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12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21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14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15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16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217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47675"/>
    <xdr:sp fLocksText="0">
      <xdr:nvSpPr>
        <xdr:cNvPr id="218" name="Text Box 15"/>
        <xdr:cNvSpPr txBox="1">
          <a:spLocks noChangeArrowheads="1"/>
        </xdr:cNvSpPr>
      </xdr:nvSpPr>
      <xdr:spPr>
        <a:xfrm>
          <a:off x="32956500" y="7934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219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20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21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22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23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22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25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26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27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228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22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230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31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32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33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34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23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36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37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38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239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24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241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42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43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44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45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24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47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48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249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250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25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252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53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54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55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56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257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58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59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104775" cy="171450"/>
    <xdr:sp fLocksText="0">
      <xdr:nvSpPr>
        <xdr:cNvPr id="260" name="Text Box 18"/>
        <xdr:cNvSpPr txBox="1">
          <a:spLocks noChangeArrowheads="1"/>
        </xdr:cNvSpPr>
      </xdr:nvSpPr>
      <xdr:spPr>
        <a:xfrm>
          <a:off x="35185350" y="7934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261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62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63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64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65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266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67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68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104775" cy="171450"/>
    <xdr:sp fLocksText="0">
      <xdr:nvSpPr>
        <xdr:cNvPr id="269" name="Text Box 18"/>
        <xdr:cNvSpPr txBox="1">
          <a:spLocks noChangeArrowheads="1"/>
        </xdr:cNvSpPr>
      </xdr:nvSpPr>
      <xdr:spPr>
        <a:xfrm>
          <a:off x="35185350" y="7934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270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47675"/>
    <xdr:sp fLocksText="0">
      <xdr:nvSpPr>
        <xdr:cNvPr id="271" name="Text Box 15"/>
        <xdr:cNvSpPr txBox="1">
          <a:spLocks noChangeArrowheads="1"/>
        </xdr:cNvSpPr>
      </xdr:nvSpPr>
      <xdr:spPr>
        <a:xfrm>
          <a:off x="35185350" y="7934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272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73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74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75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76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277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78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79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104775" cy="171450"/>
    <xdr:sp fLocksText="0">
      <xdr:nvSpPr>
        <xdr:cNvPr id="280" name="Text Box 18"/>
        <xdr:cNvSpPr txBox="1">
          <a:spLocks noChangeArrowheads="1"/>
        </xdr:cNvSpPr>
      </xdr:nvSpPr>
      <xdr:spPr>
        <a:xfrm>
          <a:off x="35185350" y="7934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281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28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283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84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85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86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87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288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89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90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104775" cy="171450"/>
    <xdr:sp fLocksText="0">
      <xdr:nvSpPr>
        <xdr:cNvPr id="291" name="Text Box 18"/>
        <xdr:cNvSpPr txBox="1">
          <a:spLocks noChangeArrowheads="1"/>
        </xdr:cNvSpPr>
      </xdr:nvSpPr>
      <xdr:spPr>
        <a:xfrm>
          <a:off x="35185350" y="7934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292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293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294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95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96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97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98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299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00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104775" cy="171450"/>
    <xdr:sp fLocksText="0">
      <xdr:nvSpPr>
        <xdr:cNvPr id="301" name="Text Box 18"/>
        <xdr:cNvSpPr txBox="1">
          <a:spLocks noChangeArrowheads="1"/>
        </xdr:cNvSpPr>
      </xdr:nvSpPr>
      <xdr:spPr>
        <a:xfrm>
          <a:off x="35185350" y="7934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30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303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04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05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06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07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08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09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10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1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1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31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1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15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16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17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18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19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20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21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2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32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24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25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26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27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28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29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30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3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3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33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3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35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36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37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38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39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40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41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4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34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44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45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46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47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48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49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50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5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5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35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5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55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56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57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58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59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60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61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6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36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64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65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66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67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68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69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104775" cy="171450"/>
    <xdr:sp fLocksText="0">
      <xdr:nvSpPr>
        <xdr:cNvPr id="370" name="Text Box 18"/>
        <xdr:cNvSpPr txBox="1">
          <a:spLocks noChangeArrowheads="1"/>
        </xdr:cNvSpPr>
      </xdr:nvSpPr>
      <xdr:spPr>
        <a:xfrm>
          <a:off x="35185350" y="7934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371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37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373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374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75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76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77" name="Text Box 18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78" name="Text Box 19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79" name="Text Box 16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171450"/>
    <xdr:sp fLocksText="0">
      <xdr:nvSpPr>
        <xdr:cNvPr id="380" name="Text Box 17"/>
        <xdr:cNvSpPr txBox="1">
          <a:spLocks noChangeArrowheads="1"/>
        </xdr:cNvSpPr>
      </xdr:nvSpPr>
      <xdr:spPr>
        <a:xfrm>
          <a:off x="3518535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104775" cy="171450"/>
    <xdr:sp fLocksText="0">
      <xdr:nvSpPr>
        <xdr:cNvPr id="381" name="Text Box 18"/>
        <xdr:cNvSpPr txBox="1">
          <a:spLocks noChangeArrowheads="1"/>
        </xdr:cNvSpPr>
      </xdr:nvSpPr>
      <xdr:spPr>
        <a:xfrm>
          <a:off x="35185350" y="79343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38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383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8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85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86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87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88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89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90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91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9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9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394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39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96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97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98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399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00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01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02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0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04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0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0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0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08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09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10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11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12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13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14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1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1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17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1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19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20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21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22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23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24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25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2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27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2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2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3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31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32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33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34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35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36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37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3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3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40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4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42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43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44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45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46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47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48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4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50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5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5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5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54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55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56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57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58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59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60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6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6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6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6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65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66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67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68" name="Text Box 19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69" name="Text Box 16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70" name="Text Box 17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fLocksText="0">
      <xdr:nvSpPr>
        <xdr:cNvPr id="471" name="Text Box 18"/>
        <xdr:cNvSpPr txBox="1">
          <a:spLocks noChangeArrowheads="1"/>
        </xdr:cNvSpPr>
      </xdr:nvSpPr>
      <xdr:spPr>
        <a:xfrm>
          <a:off x="32956500" y="79343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7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7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7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7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13</xdr:row>
      <xdr:rowOff>504825</xdr:rowOff>
    </xdr:from>
    <xdr:ext cx="95250" cy="447675"/>
    <xdr:sp fLocksText="0">
      <xdr:nvSpPr>
        <xdr:cNvPr id="476" name="Text Box 15"/>
        <xdr:cNvSpPr txBox="1">
          <a:spLocks noChangeArrowheads="1"/>
        </xdr:cNvSpPr>
      </xdr:nvSpPr>
      <xdr:spPr>
        <a:xfrm>
          <a:off x="32956500" y="66008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13</xdr:row>
      <xdr:rowOff>504825</xdr:rowOff>
    </xdr:from>
    <xdr:ext cx="95250" cy="219075"/>
    <xdr:sp fLocksText="0">
      <xdr:nvSpPr>
        <xdr:cNvPr id="477" name="Text Box 15"/>
        <xdr:cNvSpPr txBox="1">
          <a:spLocks noChangeArrowheads="1"/>
        </xdr:cNvSpPr>
      </xdr:nvSpPr>
      <xdr:spPr>
        <a:xfrm>
          <a:off x="32956500" y="660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504825</xdr:rowOff>
    </xdr:from>
    <xdr:ext cx="95250" cy="438150"/>
    <xdr:sp fLocksText="0">
      <xdr:nvSpPr>
        <xdr:cNvPr id="478" name="Text Box 15"/>
        <xdr:cNvSpPr txBox="1">
          <a:spLocks noChangeArrowheads="1"/>
        </xdr:cNvSpPr>
      </xdr:nvSpPr>
      <xdr:spPr>
        <a:xfrm>
          <a:off x="32956500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504825</xdr:rowOff>
    </xdr:from>
    <xdr:ext cx="95250" cy="209550"/>
    <xdr:sp fLocksText="0">
      <xdr:nvSpPr>
        <xdr:cNvPr id="479" name="Text Box 15"/>
        <xdr:cNvSpPr txBox="1">
          <a:spLocks noChangeArrowheads="1"/>
        </xdr:cNvSpPr>
      </xdr:nvSpPr>
      <xdr:spPr>
        <a:xfrm>
          <a:off x="32956500" y="722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13</xdr:row>
      <xdr:rowOff>504825</xdr:rowOff>
    </xdr:from>
    <xdr:ext cx="95250" cy="447675"/>
    <xdr:sp fLocksText="0">
      <xdr:nvSpPr>
        <xdr:cNvPr id="480" name="Text Box 15"/>
        <xdr:cNvSpPr txBox="1">
          <a:spLocks noChangeArrowheads="1"/>
        </xdr:cNvSpPr>
      </xdr:nvSpPr>
      <xdr:spPr>
        <a:xfrm>
          <a:off x="35185350" y="66008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13</xdr:row>
      <xdr:rowOff>504825</xdr:rowOff>
    </xdr:from>
    <xdr:ext cx="95250" cy="219075"/>
    <xdr:sp fLocksText="0">
      <xdr:nvSpPr>
        <xdr:cNvPr id="481" name="Text Box 15"/>
        <xdr:cNvSpPr txBox="1">
          <a:spLocks noChangeArrowheads="1"/>
        </xdr:cNvSpPr>
      </xdr:nvSpPr>
      <xdr:spPr>
        <a:xfrm>
          <a:off x="35185350" y="660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504825</xdr:rowOff>
    </xdr:from>
    <xdr:ext cx="95250" cy="438150"/>
    <xdr:sp fLocksText="0">
      <xdr:nvSpPr>
        <xdr:cNvPr id="482" name="Text Box 15"/>
        <xdr:cNvSpPr txBox="1">
          <a:spLocks noChangeArrowheads="1"/>
        </xdr:cNvSpPr>
      </xdr:nvSpPr>
      <xdr:spPr>
        <a:xfrm>
          <a:off x="35185350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504825</xdr:rowOff>
    </xdr:from>
    <xdr:ext cx="95250" cy="209550"/>
    <xdr:sp fLocksText="0">
      <xdr:nvSpPr>
        <xdr:cNvPr id="483" name="Text Box 15"/>
        <xdr:cNvSpPr txBox="1">
          <a:spLocks noChangeArrowheads="1"/>
        </xdr:cNvSpPr>
      </xdr:nvSpPr>
      <xdr:spPr>
        <a:xfrm>
          <a:off x="35185350" y="722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504825</xdr:rowOff>
    </xdr:from>
    <xdr:ext cx="95250" cy="447675"/>
    <xdr:sp fLocksText="0">
      <xdr:nvSpPr>
        <xdr:cNvPr id="484" name="Text Box 15"/>
        <xdr:cNvSpPr txBox="1">
          <a:spLocks noChangeArrowheads="1"/>
        </xdr:cNvSpPr>
      </xdr:nvSpPr>
      <xdr:spPr>
        <a:xfrm>
          <a:off x="35185350" y="78200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504825</xdr:rowOff>
    </xdr:from>
    <xdr:ext cx="95250" cy="219075"/>
    <xdr:sp fLocksText="0">
      <xdr:nvSpPr>
        <xdr:cNvPr id="485" name="Text Box 15"/>
        <xdr:cNvSpPr txBox="1">
          <a:spLocks noChangeArrowheads="1"/>
        </xdr:cNvSpPr>
      </xdr:nvSpPr>
      <xdr:spPr>
        <a:xfrm>
          <a:off x="35185350" y="782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8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87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47675"/>
    <xdr:sp fLocksText="0">
      <xdr:nvSpPr>
        <xdr:cNvPr id="488" name="Text Box 15"/>
        <xdr:cNvSpPr txBox="1">
          <a:spLocks noChangeArrowheads="1"/>
        </xdr:cNvSpPr>
      </xdr:nvSpPr>
      <xdr:spPr>
        <a:xfrm>
          <a:off x="32956500" y="7934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89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9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91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9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9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9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95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9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97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49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499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0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501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0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503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0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505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0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219075"/>
    <xdr:sp fLocksText="0">
      <xdr:nvSpPr>
        <xdr:cNvPr id="507" name="Text Box 15"/>
        <xdr:cNvSpPr txBox="1">
          <a:spLocks noChangeArrowheads="1"/>
        </xdr:cNvSpPr>
      </xdr:nvSpPr>
      <xdr:spPr>
        <a:xfrm>
          <a:off x="3295650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08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09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47675"/>
    <xdr:sp fLocksText="0">
      <xdr:nvSpPr>
        <xdr:cNvPr id="510" name="Text Box 15"/>
        <xdr:cNvSpPr txBox="1">
          <a:spLocks noChangeArrowheads="1"/>
        </xdr:cNvSpPr>
      </xdr:nvSpPr>
      <xdr:spPr>
        <a:xfrm>
          <a:off x="35185350" y="79343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11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1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13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14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15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16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17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18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19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20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21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2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23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24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25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26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27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28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219075"/>
    <xdr:sp fLocksText="0">
      <xdr:nvSpPr>
        <xdr:cNvPr id="529" name="Text Box 15"/>
        <xdr:cNvSpPr txBox="1">
          <a:spLocks noChangeArrowheads="1"/>
        </xdr:cNvSpPr>
      </xdr:nvSpPr>
      <xdr:spPr>
        <a:xfrm>
          <a:off x="35185350" y="7934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3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4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5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6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1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3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4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5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6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7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8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69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70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71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7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73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74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75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576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7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7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7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8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59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0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1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2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3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4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2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3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4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5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6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7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8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59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60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0</xdr:rowOff>
    </xdr:from>
    <xdr:ext cx="95250" cy="438150"/>
    <xdr:sp fLocksText="0">
      <xdr:nvSpPr>
        <xdr:cNvPr id="661" name="Text Box 15"/>
        <xdr:cNvSpPr txBox="1">
          <a:spLocks noChangeArrowheads="1"/>
        </xdr:cNvSpPr>
      </xdr:nvSpPr>
      <xdr:spPr>
        <a:xfrm>
          <a:off x="3295650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6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63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64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65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66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67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68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69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0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1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3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4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5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6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7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8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79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0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1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2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3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4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5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6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7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8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0</xdr:rowOff>
    </xdr:from>
    <xdr:ext cx="95250" cy="438150"/>
    <xdr:sp fLocksText="0">
      <xdr:nvSpPr>
        <xdr:cNvPr id="689" name="Text Box 15"/>
        <xdr:cNvSpPr txBox="1">
          <a:spLocks noChangeArrowheads="1"/>
        </xdr:cNvSpPr>
      </xdr:nvSpPr>
      <xdr:spPr>
        <a:xfrm>
          <a:off x="35185350" y="793432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0" name="Text Box 16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1" name="Text Box 17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2" name="Text Box 18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3" name="Text Box 19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4" name="Text Box 16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5" name="Text Box 16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6" name="Text Box 17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7" name="Text Box 18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698" name="Text Box 19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504825</xdr:rowOff>
    </xdr:from>
    <xdr:ext cx="95250" cy="447675"/>
    <xdr:sp fLocksText="0">
      <xdr:nvSpPr>
        <xdr:cNvPr id="699" name="Text Box 15"/>
        <xdr:cNvSpPr txBox="1">
          <a:spLocks noChangeArrowheads="1"/>
        </xdr:cNvSpPr>
      </xdr:nvSpPr>
      <xdr:spPr>
        <a:xfrm>
          <a:off x="35185350" y="78200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700" name="Text Box 16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171450"/>
    <xdr:sp fLocksText="0">
      <xdr:nvSpPr>
        <xdr:cNvPr id="701" name="Text Box 17"/>
        <xdr:cNvSpPr txBox="1">
          <a:spLocks noChangeArrowheads="1"/>
        </xdr:cNvSpPr>
      </xdr:nvSpPr>
      <xdr:spPr>
        <a:xfrm>
          <a:off x="35185350" y="7315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19050</xdr:rowOff>
    </xdr:from>
    <xdr:ext cx="104775" cy="171450"/>
    <xdr:sp fLocksText="0">
      <xdr:nvSpPr>
        <xdr:cNvPr id="702" name="Text Box 18"/>
        <xdr:cNvSpPr txBox="1">
          <a:spLocks noChangeArrowheads="1"/>
        </xdr:cNvSpPr>
      </xdr:nvSpPr>
      <xdr:spPr>
        <a:xfrm>
          <a:off x="35185350" y="73342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504825</xdr:rowOff>
    </xdr:from>
    <xdr:ext cx="95250" cy="219075"/>
    <xdr:sp fLocksText="0">
      <xdr:nvSpPr>
        <xdr:cNvPr id="703" name="Text Box 15"/>
        <xdr:cNvSpPr txBox="1">
          <a:spLocks noChangeArrowheads="1"/>
        </xdr:cNvSpPr>
      </xdr:nvSpPr>
      <xdr:spPr>
        <a:xfrm>
          <a:off x="35185350" y="782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504825</xdr:rowOff>
    </xdr:from>
    <xdr:ext cx="95250" cy="438150"/>
    <xdr:sp fLocksText="0">
      <xdr:nvSpPr>
        <xdr:cNvPr id="704" name="Text Box 15"/>
        <xdr:cNvSpPr txBox="1">
          <a:spLocks noChangeArrowheads="1"/>
        </xdr:cNvSpPr>
      </xdr:nvSpPr>
      <xdr:spPr>
        <a:xfrm>
          <a:off x="35185350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504825</xdr:rowOff>
    </xdr:from>
    <xdr:ext cx="95250" cy="209550"/>
    <xdr:sp fLocksText="0">
      <xdr:nvSpPr>
        <xdr:cNvPr id="705" name="Text Box 15"/>
        <xdr:cNvSpPr txBox="1">
          <a:spLocks noChangeArrowheads="1"/>
        </xdr:cNvSpPr>
      </xdr:nvSpPr>
      <xdr:spPr>
        <a:xfrm>
          <a:off x="35185350" y="722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504825</xdr:rowOff>
    </xdr:from>
    <xdr:ext cx="95250" cy="438150"/>
    <xdr:sp fLocksText="0">
      <xdr:nvSpPr>
        <xdr:cNvPr id="706" name="Text Box 15"/>
        <xdr:cNvSpPr txBox="1">
          <a:spLocks noChangeArrowheads="1"/>
        </xdr:cNvSpPr>
      </xdr:nvSpPr>
      <xdr:spPr>
        <a:xfrm>
          <a:off x="35185350" y="72294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504825</xdr:rowOff>
    </xdr:from>
    <xdr:ext cx="95250" cy="209550"/>
    <xdr:sp fLocksText="0">
      <xdr:nvSpPr>
        <xdr:cNvPr id="707" name="Text Box 15"/>
        <xdr:cNvSpPr txBox="1">
          <a:spLocks noChangeArrowheads="1"/>
        </xdr:cNvSpPr>
      </xdr:nvSpPr>
      <xdr:spPr>
        <a:xfrm>
          <a:off x="35185350" y="72294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504825</xdr:rowOff>
    </xdr:from>
    <xdr:ext cx="95250" cy="447675"/>
    <xdr:sp fLocksText="0">
      <xdr:nvSpPr>
        <xdr:cNvPr id="708" name="Text Box 15"/>
        <xdr:cNvSpPr txBox="1">
          <a:spLocks noChangeArrowheads="1"/>
        </xdr:cNvSpPr>
      </xdr:nvSpPr>
      <xdr:spPr>
        <a:xfrm>
          <a:off x="35185350" y="782002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504825</xdr:rowOff>
    </xdr:from>
    <xdr:ext cx="95250" cy="219075"/>
    <xdr:sp fLocksText="0">
      <xdr:nvSpPr>
        <xdr:cNvPr id="709" name="Text Box 15"/>
        <xdr:cNvSpPr txBox="1">
          <a:spLocks noChangeArrowheads="1"/>
        </xdr:cNvSpPr>
      </xdr:nvSpPr>
      <xdr:spPr>
        <a:xfrm>
          <a:off x="35185350" y="7820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amirez\Downloads\gestion%20de%20riesg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uperfinanciera-my.sharepoint.com/personal/ojquintero_superfinanciera_gov_co/Documents/ReOp/Seguimiento%20riesgos/Matrices%20Diciembre/Planeaci&#243;n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3%20Racionalizaci&#243;n%20de%20Tr&#225;mites%20(V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FORMULAS"/>
      <sheetName val="1 INSTRUCTIVO"/>
      <sheetName val="2 CONTEXTO E IDENTIFICACIÓN"/>
      <sheetName val="3 PROBABIL E IMPACTO INHERENTE"/>
      <sheetName val="4 MAPA CALOR INHERENTE"/>
      <sheetName val="5 VALORACIÓN DEL CONTROL"/>
      <sheetName val="6 MAPA CALOR RESIDUAL"/>
      <sheetName val="7 MAPA CALOR INHEREN Y RESIDUAL"/>
      <sheetName val="8 MAPA RIESGOS"/>
      <sheetName val="9 RIESGO DEL PROCESO"/>
      <sheetName val="10 CONTROL DE CAMBIOS"/>
    </sheetNames>
    <sheetDataSet>
      <sheetData sheetId="0">
        <row r="4">
          <cell r="A4" t="str">
            <v>A_Ejecución_y_Administración_de_procesos</v>
          </cell>
          <cell r="O4" t="str">
            <v>Preventivo</v>
          </cell>
        </row>
        <row r="5">
          <cell r="A5" t="str">
            <v>B_Fraude_Externo</v>
          </cell>
          <cell r="O5" t="str">
            <v>Detectivo</v>
          </cell>
          <cell r="P5" t="str">
            <v>Probabilidad</v>
          </cell>
        </row>
        <row r="6">
          <cell r="A6" t="str">
            <v>C_Fraude_Interno</v>
          </cell>
          <cell r="O6" t="str">
            <v>Correctivo</v>
          </cell>
          <cell r="P6" t="str">
            <v>Impacto</v>
          </cell>
        </row>
        <row r="7">
          <cell r="A7" t="str">
            <v>D_Fallas_Tecnológicas</v>
          </cell>
        </row>
        <row r="8">
          <cell r="A8" t="str">
            <v>E_Relaciones_Laborales</v>
          </cell>
        </row>
        <row r="9">
          <cell r="A9" t="str">
            <v>F_Usuarios_Productos_y_Prácticas_Organizacionales</v>
          </cell>
        </row>
        <row r="10">
          <cell r="A10" t="str">
            <v>G_Daños_Activos_Físicos</v>
          </cell>
        </row>
      </sheetData>
      <sheetData sheetId="3">
        <row r="11">
          <cell r="X11" t="str">
            <v>Menor a 10 SMLMV</v>
          </cell>
        </row>
        <row r="12">
          <cell r="X12" t="str">
            <v>Entre 10 y 50 SMLMV</v>
          </cell>
        </row>
        <row r="13">
          <cell r="X13" t="str">
            <v>Entre 50 y 100 SMLMV</v>
          </cell>
        </row>
        <row r="14">
          <cell r="X14" t="str">
            <v>Entre 100 y 500 SMLMV</v>
          </cell>
        </row>
        <row r="15">
          <cell r="X15" t="str">
            <v>Mayor a 500 SMLMV</v>
          </cell>
        </row>
        <row r="16">
          <cell r="X16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ESTABLECER CONTEXTO "/>
      <sheetName val="B. DOFA"/>
      <sheetName val="C. ESTRATEGIAS DOFA"/>
      <sheetName val="1. RIESGOS "/>
      <sheetName val="2. DOCUMENTACIÓN"/>
      <sheetName val="2.1 CIBER"/>
      <sheetName val="3. EVALUACIÓN"/>
      <sheetName val="4. VALORACIÓN"/>
      <sheetName val="5. MATRIZ DE RIESGOS"/>
      <sheetName val="4a. MATRIZ CALIFICACIÓN"/>
      <sheetName val="MATRIZ DE CALIFICACIÓN"/>
      <sheetName val="Causas"/>
      <sheetName val="AMENAZAS DE CIBERSEGURIDAD "/>
      <sheetName val="NUEVAS_TABLAS"/>
      <sheetName val="CONTROLES SD"/>
      <sheetName val="IDENTIFICACIÓN DE LAS VULNERABI"/>
      <sheetName val="HISTORIAL DE CAMBIOS"/>
      <sheetName val="Hoja3"/>
      <sheetName val="Hoja1"/>
    </sheetNames>
    <sheetDataSet>
      <sheetData sheetId="13">
        <row r="2">
          <cell r="B2" t="str">
            <v>Hardware (biométricos, equipos de cómputo y comunicaciones, servidores) </v>
          </cell>
        </row>
        <row r="3">
          <cell r="B3" t="str">
            <v>Software y/o Sistema</v>
          </cell>
        </row>
        <row r="4">
          <cell r="B4" t="str">
            <v>Servicios (internet, web, portales, agua, luz..)</v>
          </cell>
        </row>
        <row r="5">
          <cell r="B5" t="str">
            <v>Personas</v>
          </cell>
        </row>
        <row r="6">
          <cell r="B6" t="str">
            <v>Información</v>
          </cell>
        </row>
        <row r="7">
          <cell r="B7" t="str">
            <v>Intangible (Imagen)</v>
          </cell>
        </row>
        <row r="8">
          <cell r="B8" t="str">
            <v>Instalaciones</v>
          </cell>
        </row>
        <row r="9">
          <cell r="B9" t="str">
            <v>Componentes de red</v>
          </cell>
        </row>
        <row r="10">
          <cell r="B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RATEGIAS DE RACIONALIZACION"/>
      <sheetName val="TABLA"/>
      <sheetName val="Tablas instituciones"/>
      <sheetName val="Hoja1"/>
      <sheetName val="Formulas"/>
    </sheetNames>
    <sheetDataSet>
      <sheetData sheetId="1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91"/>
  <sheetViews>
    <sheetView showGridLines="0" zoomScalePageLayoutView="0" workbookViewId="0" topLeftCell="A67">
      <selection activeCell="J12" sqref="J12"/>
    </sheetView>
  </sheetViews>
  <sheetFormatPr defaultColWidth="11.421875" defaultRowHeight="15"/>
  <cols>
    <col min="1" max="2" width="11.421875" style="0" customWidth="1"/>
    <col min="3" max="3" width="24.421875" style="0" customWidth="1"/>
    <col min="4" max="4" width="6.140625" style="0" customWidth="1"/>
    <col min="5" max="5" width="21.00390625" style="0" customWidth="1"/>
    <col min="6" max="6" width="6.140625" style="0" customWidth="1"/>
    <col min="7" max="7" width="28.00390625" style="0" customWidth="1"/>
    <col min="8" max="8" width="6.57421875" style="0" customWidth="1"/>
  </cols>
  <sheetData>
    <row r="3" spans="2:8" ht="24.7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>
      <c r="B4" s="1" t="s">
        <v>7</v>
      </c>
      <c r="C4" s="68" t="s">
        <v>8</v>
      </c>
      <c r="D4" s="65">
        <v>1</v>
      </c>
      <c r="E4" s="62" t="s">
        <v>9</v>
      </c>
      <c r="F4" s="65" t="s">
        <v>10</v>
      </c>
      <c r="G4" s="21" t="s">
        <v>11</v>
      </c>
      <c r="H4" s="20">
        <v>1</v>
      </c>
    </row>
    <row r="5" spans="2:8" ht="19.5" customHeight="1">
      <c r="B5" s="1" t="s">
        <v>7</v>
      </c>
      <c r="C5" s="69"/>
      <c r="D5" s="66"/>
      <c r="E5" s="63"/>
      <c r="F5" s="66"/>
      <c r="G5" s="21" t="s">
        <v>12</v>
      </c>
      <c r="H5" s="20">
        <v>2</v>
      </c>
    </row>
    <row r="6" spans="2:8" ht="19.5" customHeight="1">
      <c r="B6" s="1" t="s">
        <v>7</v>
      </c>
      <c r="C6" s="69"/>
      <c r="D6" s="66"/>
      <c r="E6" s="63"/>
      <c r="F6" s="66"/>
      <c r="G6" s="21" t="s">
        <v>13</v>
      </c>
      <c r="H6" s="20">
        <v>3</v>
      </c>
    </row>
    <row r="7" spans="2:8" ht="19.5" customHeight="1">
      <c r="B7" s="1" t="s">
        <v>7</v>
      </c>
      <c r="C7" s="69"/>
      <c r="D7" s="67"/>
      <c r="E7" s="64"/>
      <c r="F7" s="67"/>
      <c r="G7" s="21" t="s">
        <v>14</v>
      </c>
      <c r="H7" s="20">
        <v>4</v>
      </c>
    </row>
    <row r="8" spans="2:8" ht="19.5" customHeight="1">
      <c r="B8" s="1" t="s">
        <v>7</v>
      </c>
      <c r="C8" s="69"/>
      <c r="D8" s="3">
        <v>2</v>
      </c>
      <c r="E8" s="5" t="s">
        <v>15</v>
      </c>
      <c r="F8" s="3" t="s">
        <v>16</v>
      </c>
      <c r="G8" s="21" t="s">
        <v>14</v>
      </c>
      <c r="H8" s="20">
        <v>1</v>
      </c>
    </row>
    <row r="9" spans="2:8" ht="19.5" customHeight="1">
      <c r="B9" s="1" t="s">
        <v>7</v>
      </c>
      <c r="C9" s="69"/>
      <c r="D9" s="65">
        <v>3</v>
      </c>
      <c r="E9" s="62" t="s">
        <v>17</v>
      </c>
      <c r="F9" s="65" t="s">
        <v>18</v>
      </c>
      <c r="G9" s="21" t="s">
        <v>19</v>
      </c>
      <c r="H9" s="20">
        <v>1</v>
      </c>
    </row>
    <row r="10" spans="2:8" ht="19.5" customHeight="1">
      <c r="B10" s="1" t="s">
        <v>7</v>
      </c>
      <c r="C10" s="69"/>
      <c r="D10" s="66"/>
      <c r="E10" s="63"/>
      <c r="F10" s="66"/>
      <c r="G10" s="21" t="s">
        <v>20</v>
      </c>
      <c r="H10" s="20">
        <v>2</v>
      </c>
    </row>
    <row r="11" spans="2:8" ht="19.5" customHeight="1">
      <c r="B11" s="1" t="s">
        <v>7</v>
      </c>
      <c r="C11" s="69"/>
      <c r="D11" s="66"/>
      <c r="E11" s="63"/>
      <c r="F11" s="66"/>
      <c r="G11" s="21" t="s">
        <v>21</v>
      </c>
      <c r="H11" s="20">
        <v>3</v>
      </c>
    </row>
    <row r="12" spans="2:8" ht="19.5" customHeight="1">
      <c r="B12" s="1" t="s">
        <v>7</v>
      </c>
      <c r="C12" s="69"/>
      <c r="D12" s="67"/>
      <c r="E12" s="64"/>
      <c r="F12" s="67"/>
      <c r="G12" s="21" t="s">
        <v>22</v>
      </c>
      <c r="H12" s="20">
        <v>4</v>
      </c>
    </row>
    <row r="13" spans="2:8" ht="34.5" customHeight="1">
      <c r="B13" s="1" t="s">
        <v>7</v>
      </c>
      <c r="C13" s="69"/>
      <c r="D13" s="65">
        <v>4</v>
      </c>
      <c r="E13" s="62" t="s">
        <v>23</v>
      </c>
      <c r="F13" s="65" t="s">
        <v>24</v>
      </c>
      <c r="G13" s="21" t="s">
        <v>25</v>
      </c>
      <c r="H13" s="20">
        <v>1</v>
      </c>
    </row>
    <row r="14" spans="2:8" ht="20.25">
      <c r="B14" s="1" t="s">
        <v>7</v>
      </c>
      <c r="C14" s="69"/>
      <c r="D14" s="66"/>
      <c r="E14" s="63"/>
      <c r="F14" s="66"/>
      <c r="G14" s="21" t="s">
        <v>26</v>
      </c>
      <c r="H14" s="20">
        <v>2</v>
      </c>
    </row>
    <row r="15" spans="2:8" ht="14.25">
      <c r="B15" s="1" t="s">
        <v>7</v>
      </c>
      <c r="C15" s="69"/>
      <c r="D15" s="66"/>
      <c r="E15" s="63"/>
      <c r="F15" s="66"/>
      <c r="G15" s="21" t="s">
        <v>27</v>
      </c>
      <c r="H15" s="20">
        <v>3</v>
      </c>
    </row>
    <row r="16" spans="2:8" ht="14.25">
      <c r="B16" s="1" t="s">
        <v>7</v>
      </c>
      <c r="C16" s="69"/>
      <c r="D16" s="67"/>
      <c r="E16" s="64"/>
      <c r="F16" s="67"/>
      <c r="G16" s="21" t="s">
        <v>28</v>
      </c>
      <c r="H16" s="20">
        <v>4</v>
      </c>
    </row>
    <row r="17" spans="2:8" ht="34.5" customHeight="1">
      <c r="B17" s="1" t="s">
        <v>7</v>
      </c>
      <c r="C17" s="69"/>
      <c r="D17" s="65">
        <v>5</v>
      </c>
      <c r="E17" s="62" t="s">
        <v>29</v>
      </c>
      <c r="F17" s="65" t="s">
        <v>30</v>
      </c>
      <c r="G17" s="21" t="s">
        <v>31</v>
      </c>
      <c r="H17" s="20">
        <v>1</v>
      </c>
    </row>
    <row r="18" spans="2:8" ht="14.25">
      <c r="B18" s="1" t="s">
        <v>7</v>
      </c>
      <c r="C18" s="69"/>
      <c r="D18" s="66"/>
      <c r="E18" s="63"/>
      <c r="F18" s="66"/>
      <c r="G18" s="21" t="s">
        <v>32</v>
      </c>
      <c r="H18" s="20">
        <v>2</v>
      </c>
    </row>
    <row r="19" spans="2:8" ht="14.25">
      <c r="B19" s="1" t="s">
        <v>7</v>
      </c>
      <c r="C19" s="69"/>
      <c r="D19" s="66"/>
      <c r="E19" s="63"/>
      <c r="F19" s="66"/>
      <c r="G19" s="21" t="s">
        <v>33</v>
      </c>
      <c r="H19" s="20">
        <v>3</v>
      </c>
    </row>
    <row r="20" spans="2:8" ht="14.25">
      <c r="B20" s="1" t="s">
        <v>7</v>
      </c>
      <c r="C20" s="69"/>
      <c r="D20" s="67"/>
      <c r="E20" s="64"/>
      <c r="F20" s="67"/>
      <c r="G20" s="21" t="s">
        <v>34</v>
      </c>
      <c r="H20" s="20">
        <v>4</v>
      </c>
    </row>
    <row r="21" spans="2:8" ht="34.5" customHeight="1">
      <c r="B21" s="1" t="s">
        <v>7</v>
      </c>
      <c r="C21" s="69"/>
      <c r="D21" s="65">
        <v>6</v>
      </c>
      <c r="E21" s="62" t="s">
        <v>35</v>
      </c>
      <c r="F21" s="65" t="s">
        <v>36</v>
      </c>
      <c r="G21" s="21" t="s">
        <v>37</v>
      </c>
      <c r="H21" s="20">
        <v>1</v>
      </c>
    </row>
    <row r="22" spans="2:8" ht="20.25">
      <c r="B22" s="1" t="s">
        <v>7</v>
      </c>
      <c r="C22" s="69"/>
      <c r="D22" s="66"/>
      <c r="E22" s="63"/>
      <c r="F22" s="66"/>
      <c r="G22" s="21" t="s">
        <v>38</v>
      </c>
      <c r="H22" s="20">
        <v>2</v>
      </c>
    </row>
    <row r="23" spans="2:8" ht="20.25">
      <c r="B23" s="1" t="s">
        <v>7</v>
      </c>
      <c r="C23" s="70"/>
      <c r="D23" s="67"/>
      <c r="E23" s="64"/>
      <c r="F23" s="67"/>
      <c r="G23" s="21" t="s">
        <v>39</v>
      </c>
      <c r="H23" s="20">
        <v>3</v>
      </c>
    </row>
    <row r="24" spans="2:8" ht="30" customHeight="1">
      <c r="B24" s="1" t="s">
        <v>7</v>
      </c>
      <c r="C24" s="22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 ht="14.25">
      <c r="B25" s="1" t="s">
        <v>7</v>
      </c>
      <c r="C25" s="22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1">
      <c r="B26" s="1" t="s">
        <v>7</v>
      </c>
      <c r="C26" s="22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21">
      <c r="B27" s="1" t="s">
        <v>7</v>
      </c>
      <c r="C27" s="22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0.25">
      <c r="B28" s="1" t="s">
        <v>7</v>
      </c>
      <c r="C28" s="22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0.25">
      <c r="B29" s="1" t="s">
        <v>7</v>
      </c>
      <c r="C29" s="22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 ht="14.25">
      <c r="B30" s="1" t="s">
        <v>55</v>
      </c>
      <c r="C30" s="22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 ht="14.25">
      <c r="B31" s="1" t="s">
        <v>55</v>
      </c>
      <c r="C31" s="22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 ht="14.25">
      <c r="B32" s="1" t="s">
        <v>55</v>
      </c>
      <c r="C32" s="22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1">
      <c r="B33" s="1" t="s">
        <v>55</v>
      </c>
      <c r="C33" s="22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1">
      <c r="B34" s="1" t="s">
        <v>55</v>
      </c>
      <c r="C34" s="22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2">
      <c r="B35" s="1" t="s">
        <v>55</v>
      </c>
      <c r="C35" s="22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21">
      <c r="B36" s="1" t="s">
        <v>55</v>
      </c>
      <c r="C36" s="22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14.25">
      <c r="B37" s="1" t="s">
        <v>55</v>
      </c>
      <c r="C37" s="22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14.25">
      <c r="B38" s="1" t="s">
        <v>55</v>
      </c>
      <c r="C38" s="22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1">
      <c r="B39" s="1" t="s">
        <v>55</v>
      </c>
      <c r="C39" s="22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1">
      <c r="B40" s="1" t="s">
        <v>55</v>
      </c>
      <c r="C40" s="22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1">
      <c r="B41" s="1" t="s">
        <v>55</v>
      </c>
      <c r="C41" s="22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1.5">
      <c r="B42" s="1" t="s">
        <v>55</v>
      </c>
      <c r="C42" s="22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0.25">
      <c r="B43" s="1" t="s">
        <v>55</v>
      </c>
      <c r="C43" s="22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1.5">
      <c r="B44" s="1" t="s">
        <v>55</v>
      </c>
      <c r="C44" s="22" t="s">
        <v>87</v>
      </c>
      <c r="D44" s="3">
        <v>27</v>
      </c>
      <c r="E44" s="5" t="s">
        <v>88</v>
      </c>
      <c r="F44" s="1" t="s">
        <v>89</v>
      </c>
      <c r="G44" s="4"/>
      <c r="H44" s="1"/>
    </row>
    <row r="45" spans="2:8" ht="42">
      <c r="B45" s="1" t="s">
        <v>55</v>
      </c>
      <c r="C45" s="22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51.75">
      <c r="B46" s="1" t="s">
        <v>55</v>
      </c>
      <c r="C46" s="22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1">
      <c r="B47" s="1" t="s">
        <v>55</v>
      </c>
      <c r="C47" s="22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 ht="14.25">
      <c r="B48" s="1" t="s">
        <v>55</v>
      </c>
      <c r="C48" s="22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1">
      <c r="B49" s="1" t="s">
        <v>55</v>
      </c>
      <c r="C49" s="22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1">
      <c r="B50" s="1" t="s">
        <v>55</v>
      </c>
      <c r="C50" s="22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1.5">
      <c r="B51" s="1" t="s">
        <v>55</v>
      </c>
      <c r="C51" s="22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 ht="14.25">
      <c r="B52" s="1" t="s">
        <v>55</v>
      </c>
      <c r="C52" s="22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 ht="14.25">
      <c r="B53" s="1" t="s">
        <v>55</v>
      </c>
      <c r="C53" s="22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21">
      <c r="B54" s="1" t="s">
        <v>55</v>
      </c>
      <c r="C54" s="22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1">
      <c r="B55" s="1" t="s">
        <v>55</v>
      </c>
      <c r="C55" s="22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1">
      <c r="B56" s="1" t="s">
        <v>55</v>
      </c>
      <c r="C56" s="22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 ht="14.25">
      <c r="B57" s="1" t="s">
        <v>55</v>
      </c>
      <c r="C57" s="22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1">
      <c r="B58" s="1" t="s">
        <v>55</v>
      </c>
      <c r="C58" s="22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 ht="14.25">
      <c r="B59" s="1" t="s">
        <v>55</v>
      </c>
      <c r="C59" s="22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1.5">
      <c r="B60" s="1" t="s">
        <v>55</v>
      </c>
      <c r="C60" s="22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14.25">
      <c r="B61" s="1" t="s">
        <v>55</v>
      </c>
      <c r="C61" s="22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14.25">
      <c r="B62" s="1" t="s">
        <v>127</v>
      </c>
      <c r="C62" s="22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1">
      <c r="B63" s="1" t="s">
        <v>127</v>
      </c>
      <c r="C63" s="22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 ht="14.25">
      <c r="B64" s="1" t="s">
        <v>127</v>
      </c>
      <c r="C64" s="22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 ht="14.25">
      <c r="B65" s="1" t="s">
        <v>127</v>
      </c>
      <c r="C65" s="22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 ht="14.25">
      <c r="B66" s="1" t="s">
        <v>127</v>
      </c>
      <c r="C66" s="22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21">
      <c r="B67" s="1" t="s">
        <v>127</v>
      </c>
      <c r="C67" s="22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14.25">
      <c r="B68" s="1" t="s">
        <v>127</v>
      </c>
      <c r="C68" s="22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 ht="14.25">
      <c r="B69" s="1" t="s">
        <v>127</v>
      </c>
      <c r="C69" s="22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 ht="14.25">
      <c r="B70" s="1" t="s">
        <v>127</v>
      </c>
      <c r="C70" s="22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21">
      <c r="B71" s="1" t="s">
        <v>127</v>
      </c>
      <c r="C71" s="22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1.5">
      <c r="B72" s="1" t="s">
        <v>127</v>
      </c>
      <c r="C72" s="22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1.5">
      <c r="B73" s="1" t="s">
        <v>127</v>
      </c>
      <c r="C73" s="22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0.25">
      <c r="B74" s="1" t="s">
        <v>127</v>
      </c>
      <c r="C74" s="22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1">
      <c r="B75" s="1" t="s">
        <v>127</v>
      </c>
      <c r="C75" s="22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 ht="14.25">
      <c r="B76" s="1" t="s">
        <v>127</v>
      </c>
      <c r="C76" s="22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14.25">
      <c r="B77" s="1" t="s">
        <v>127</v>
      </c>
      <c r="C77" s="22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1">
      <c r="B78" s="1" t="s">
        <v>127</v>
      </c>
      <c r="C78" s="22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1">
      <c r="B79" s="1" t="s">
        <v>127</v>
      </c>
      <c r="C79" s="22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 ht="14.25">
      <c r="B80" s="1" t="s">
        <v>127</v>
      </c>
      <c r="C80" s="22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 ht="14.25">
      <c r="B81" s="1" t="s">
        <v>127</v>
      </c>
      <c r="C81" s="22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 ht="14.25">
      <c r="B82" s="1" t="s">
        <v>127</v>
      </c>
      <c r="C82" s="22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 ht="14.25">
      <c r="B83" s="1" t="s">
        <v>127</v>
      </c>
      <c r="C83" s="22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 ht="14.25">
      <c r="B84" s="1" t="s">
        <v>127</v>
      </c>
      <c r="C84" s="22" t="s">
        <v>176</v>
      </c>
      <c r="D84" s="3">
        <v>67</v>
      </c>
      <c r="E84" s="5" t="s">
        <v>177</v>
      </c>
      <c r="F84" s="1" t="s">
        <v>178</v>
      </c>
      <c r="G84" s="4"/>
      <c r="H84" s="1"/>
    </row>
    <row r="85" spans="2:8" ht="21">
      <c r="B85" s="1" t="s">
        <v>127</v>
      </c>
      <c r="C85" s="22" t="s">
        <v>176</v>
      </c>
      <c r="D85" s="3">
        <v>68</v>
      </c>
      <c r="E85" s="5" t="s">
        <v>179</v>
      </c>
      <c r="F85" s="1" t="s">
        <v>180</v>
      </c>
      <c r="G85" s="4"/>
      <c r="H85" s="1"/>
    </row>
    <row r="86" spans="2:8" ht="21">
      <c r="B86" s="1" t="s">
        <v>127</v>
      </c>
      <c r="C86" s="22" t="s">
        <v>176</v>
      </c>
      <c r="D86" s="3">
        <v>69</v>
      </c>
      <c r="E86" s="5" t="s">
        <v>181</v>
      </c>
      <c r="F86" s="1" t="s">
        <v>182</v>
      </c>
      <c r="G86" s="4"/>
      <c r="H86" s="1"/>
    </row>
    <row r="87" spans="2:8" ht="14.25">
      <c r="B87" s="1" t="s">
        <v>127</v>
      </c>
      <c r="C87" s="22" t="s">
        <v>176</v>
      </c>
      <c r="D87" s="3">
        <v>70</v>
      </c>
      <c r="E87" s="5" t="s">
        <v>183</v>
      </c>
      <c r="F87" s="1" t="s">
        <v>184</v>
      </c>
      <c r="G87" s="4"/>
      <c r="H87" s="1"/>
    </row>
    <row r="88" spans="2:8" ht="14.25">
      <c r="B88" s="1" t="s">
        <v>127</v>
      </c>
      <c r="C88" s="22" t="s">
        <v>176</v>
      </c>
      <c r="D88" s="3">
        <v>71</v>
      </c>
      <c r="E88" s="5" t="s">
        <v>185</v>
      </c>
      <c r="F88" s="1" t="s">
        <v>186</v>
      </c>
      <c r="G88" s="4"/>
      <c r="H88" s="1"/>
    </row>
    <row r="89" spans="2:8" ht="14.25">
      <c r="B89" s="1" t="s">
        <v>127</v>
      </c>
      <c r="C89" s="22" t="s">
        <v>176</v>
      </c>
      <c r="D89" s="3">
        <v>72</v>
      </c>
      <c r="E89" s="5" t="s">
        <v>187</v>
      </c>
      <c r="F89" s="1" t="s">
        <v>188</v>
      </c>
      <c r="G89" s="4"/>
      <c r="H89" s="1"/>
    </row>
    <row r="90" spans="2:8" ht="14.25">
      <c r="B90" s="1" t="s">
        <v>127</v>
      </c>
      <c r="C90" s="22" t="s">
        <v>176</v>
      </c>
      <c r="D90" s="3">
        <v>73</v>
      </c>
      <c r="E90" s="5" t="s">
        <v>189</v>
      </c>
      <c r="F90" s="1" t="s">
        <v>190</v>
      </c>
      <c r="G90" s="4"/>
      <c r="H90" s="1"/>
    </row>
    <row r="91" spans="2:8" ht="14.25">
      <c r="B91" s="1" t="s">
        <v>127</v>
      </c>
      <c r="C91" s="22" t="s">
        <v>176</v>
      </c>
      <c r="D91" s="3">
        <v>74</v>
      </c>
      <c r="E91" s="5" t="s">
        <v>191</v>
      </c>
      <c r="F91" s="1" t="s">
        <v>192</v>
      </c>
      <c r="G91" s="4"/>
      <c r="H91" s="1"/>
    </row>
  </sheetData>
  <sheetProtection/>
  <mergeCells count="16">
    <mergeCell ref="E4:E7"/>
    <mergeCell ref="E9:E12"/>
    <mergeCell ref="F9:F12"/>
    <mergeCell ref="F4:F7"/>
    <mergeCell ref="D4:D7"/>
    <mergeCell ref="D9:D12"/>
    <mergeCell ref="E21:E23"/>
    <mergeCell ref="D21:D23"/>
    <mergeCell ref="F21:F23"/>
    <mergeCell ref="C4:C23"/>
    <mergeCell ref="E13:E16"/>
    <mergeCell ref="F13:F16"/>
    <mergeCell ref="D13:D16"/>
    <mergeCell ref="E17:E20"/>
    <mergeCell ref="F17:F20"/>
    <mergeCell ref="D17:D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D32" sqref="D32"/>
    </sheetView>
  </sheetViews>
  <sheetFormatPr defaultColWidth="11.421875" defaultRowHeight="15"/>
  <cols>
    <col min="1" max="1" width="24.8515625" style="0" customWidth="1"/>
    <col min="2" max="9" width="19.28125" style="0" customWidth="1"/>
  </cols>
  <sheetData>
    <row r="2" spans="2:9" ht="15" customHeight="1">
      <c r="B2" s="74" t="s">
        <v>193</v>
      </c>
      <c r="C2" s="75"/>
      <c r="D2" s="75"/>
      <c r="E2" s="76"/>
      <c r="F2" s="71" t="s">
        <v>194</v>
      </c>
      <c r="G2" s="72"/>
      <c r="H2" s="72"/>
      <c r="I2" s="73"/>
    </row>
    <row r="3" spans="1:9" ht="50.25" customHeight="1">
      <c r="A3" s="23"/>
      <c r="B3" s="27" t="s">
        <v>195</v>
      </c>
      <c r="C3" s="27" t="s">
        <v>196</v>
      </c>
      <c r="D3" s="27" t="s">
        <v>197</v>
      </c>
      <c r="E3" s="27" t="s">
        <v>198</v>
      </c>
      <c r="F3" s="28" t="s">
        <v>199</v>
      </c>
      <c r="G3" s="28" t="s">
        <v>200</v>
      </c>
      <c r="H3" s="28" t="s">
        <v>201</v>
      </c>
      <c r="I3" s="29" t="s">
        <v>202</v>
      </c>
    </row>
    <row r="4" spans="1:9" ht="14.25">
      <c r="A4" s="26" t="s">
        <v>203</v>
      </c>
      <c r="B4" s="26" t="s">
        <v>204</v>
      </c>
      <c r="C4" s="26" t="s">
        <v>205</v>
      </c>
      <c r="D4" s="26" t="s">
        <v>206</v>
      </c>
      <c r="E4" s="26" t="s">
        <v>207</v>
      </c>
      <c r="F4" s="26" t="s">
        <v>208</v>
      </c>
      <c r="G4" s="26" t="s">
        <v>209</v>
      </c>
      <c r="H4" s="26" t="s">
        <v>210</v>
      </c>
      <c r="I4" s="26" t="s">
        <v>211</v>
      </c>
    </row>
    <row r="5" spans="1:9" ht="14.25" hidden="1">
      <c r="A5" s="24" t="s">
        <v>9</v>
      </c>
      <c r="B5" s="25"/>
      <c r="C5" s="25"/>
      <c r="D5" s="25"/>
      <c r="E5" s="25"/>
      <c r="F5" s="25"/>
      <c r="G5" s="25"/>
      <c r="H5" s="25"/>
      <c r="I5" s="25"/>
    </row>
    <row r="6" spans="1:9" ht="14.25" hidden="1">
      <c r="A6" s="5" t="s">
        <v>15</v>
      </c>
      <c r="B6" s="25"/>
      <c r="C6" s="25"/>
      <c r="D6" s="25"/>
      <c r="E6" s="25"/>
      <c r="F6" s="25"/>
      <c r="G6" s="25"/>
      <c r="H6" s="25"/>
      <c r="I6" s="25"/>
    </row>
    <row r="7" spans="1:9" ht="14.25" hidden="1">
      <c r="A7" s="24" t="s">
        <v>17</v>
      </c>
      <c r="B7" s="25"/>
      <c r="C7" s="25"/>
      <c r="D7" s="25"/>
      <c r="E7" s="25"/>
      <c r="F7" s="25"/>
      <c r="G7" s="25"/>
      <c r="H7" s="25"/>
      <c r="I7" s="25"/>
    </row>
    <row r="8" spans="1:9" ht="20.25" hidden="1">
      <c r="A8" s="24" t="s">
        <v>23</v>
      </c>
      <c r="B8" s="25"/>
      <c r="C8" s="25"/>
      <c r="D8" s="25"/>
      <c r="E8" s="25"/>
      <c r="F8" s="25"/>
      <c r="G8" s="25"/>
      <c r="H8" s="25"/>
      <c r="I8" s="25"/>
    </row>
    <row r="9" spans="1:9" ht="20.25" hidden="1">
      <c r="A9" s="24" t="s">
        <v>29</v>
      </c>
      <c r="B9" s="25"/>
      <c r="C9" s="25"/>
      <c r="D9" s="25"/>
      <c r="E9" s="25"/>
      <c r="F9" s="25"/>
      <c r="G9" s="25"/>
      <c r="H9" s="25"/>
      <c r="I9" s="25"/>
    </row>
    <row r="10" spans="1:9" ht="20.25" hidden="1">
      <c r="A10" s="24" t="s">
        <v>35</v>
      </c>
      <c r="B10" s="25"/>
      <c r="C10" s="25"/>
      <c r="D10" s="25"/>
      <c r="E10" s="25"/>
      <c r="F10" s="25"/>
      <c r="G10" s="25"/>
      <c r="H10" s="25"/>
      <c r="I10" s="25"/>
    </row>
    <row r="11" spans="1:9" ht="21" hidden="1">
      <c r="A11" s="5" t="s">
        <v>41</v>
      </c>
      <c r="B11" s="25"/>
      <c r="C11" s="25"/>
      <c r="D11" s="25"/>
      <c r="E11" s="25"/>
      <c r="F11" s="25"/>
      <c r="G11" s="25"/>
      <c r="H11" s="25"/>
      <c r="I11" s="25"/>
    </row>
    <row r="12" spans="1:9" ht="14.25" hidden="1">
      <c r="A12" s="5" t="s">
        <v>44</v>
      </c>
      <c r="B12" s="25"/>
      <c r="C12" s="25"/>
      <c r="D12" s="25"/>
      <c r="E12" s="25"/>
      <c r="F12" s="25"/>
      <c r="G12" s="25"/>
      <c r="H12" s="25"/>
      <c r="I12" s="25"/>
    </row>
    <row r="13" spans="1:9" ht="14.25" hidden="1">
      <c r="A13" s="5" t="s">
        <v>46</v>
      </c>
      <c r="B13" s="25"/>
      <c r="C13" s="25"/>
      <c r="D13" s="25"/>
      <c r="E13" s="25"/>
      <c r="F13" s="25"/>
      <c r="G13" s="25"/>
      <c r="H13" s="25"/>
      <c r="I13" s="25"/>
    </row>
    <row r="14" spans="1:9" ht="15" customHeight="1" hidden="1">
      <c r="A14" s="5" t="s">
        <v>48</v>
      </c>
      <c r="B14" s="25"/>
      <c r="C14" s="25"/>
      <c r="D14" s="25"/>
      <c r="E14" s="25"/>
      <c r="F14" s="25"/>
      <c r="G14" s="25"/>
      <c r="H14" s="25"/>
      <c r="I14" s="25"/>
    </row>
    <row r="15" spans="1:9" ht="14.25" hidden="1">
      <c r="A15" s="5" t="s">
        <v>51</v>
      </c>
      <c r="B15" s="25"/>
      <c r="C15" s="25"/>
      <c r="D15" s="25"/>
      <c r="E15" s="25"/>
      <c r="F15" s="25"/>
      <c r="G15" s="25"/>
      <c r="H15" s="25"/>
      <c r="I15" s="25"/>
    </row>
    <row r="16" spans="1:9" ht="14.25" hidden="1">
      <c r="A16" s="5" t="s">
        <v>53</v>
      </c>
      <c r="B16" s="25"/>
      <c r="C16" s="25"/>
      <c r="D16" s="25"/>
      <c r="E16" s="25"/>
      <c r="F16" s="25"/>
      <c r="G16" s="25"/>
      <c r="H16" s="25"/>
      <c r="I16" s="25"/>
    </row>
    <row r="17" spans="1:9" ht="14.25" hidden="1">
      <c r="A17" s="5" t="s">
        <v>57</v>
      </c>
      <c r="B17" s="25"/>
      <c r="C17" s="25"/>
      <c r="D17" s="25"/>
      <c r="E17" s="25"/>
      <c r="F17" s="25"/>
      <c r="G17" s="25"/>
      <c r="H17" s="25"/>
      <c r="I17" s="25"/>
    </row>
    <row r="18" spans="1:9" ht="15" customHeight="1" hidden="1">
      <c r="A18" s="5" t="s">
        <v>59</v>
      </c>
      <c r="B18" s="25"/>
      <c r="C18" s="25"/>
      <c r="D18" s="25"/>
      <c r="E18" s="25"/>
      <c r="F18" s="25"/>
      <c r="G18" s="25"/>
      <c r="H18" s="25"/>
      <c r="I18" s="25"/>
    </row>
    <row r="19" spans="1:9" ht="14.25" hidden="1">
      <c r="A19" s="5" t="s">
        <v>61</v>
      </c>
      <c r="B19" s="25"/>
      <c r="C19" s="25"/>
      <c r="D19" s="25"/>
      <c r="E19" s="25"/>
      <c r="F19" s="25"/>
      <c r="G19" s="25"/>
      <c r="H19" s="25"/>
      <c r="I19" s="25"/>
    </row>
    <row r="20" spans="1:9" ht="21" hidden="1">
      <c r="A20" s="5" t="s">
        <v>63</v>
      </c>
      <c r="B20" s="25"/>
      <c r="C20" s="25"/>
      <c r="D20" s="25"/>
      <c r="E20" s="25"/>
      <c r="F20" s="25"/>
      <c r="G20" s="25"/>
      <c r="H20" s="25"/>
      <c r="I20" s="25"/>
    </row>
    <row r="21" spans="1:9" ht="14.25" hidden="1">
      <c r="A21" s="5" t="s">
        <v>65</v>
      </c>
      <c r="B21" s="25"/>
      <c r="C21" s="25"/>
      <c r="D21" s="25"/>
      <c r="E21" s="25"/>
      <c r="F21" s="25"/>
      <c r="G21" s="25"/>
      <c r="H21" s="25"/>
      <c r="I21" s="25"/>
    </row>
    <row r="22" spans="1:9" ht="15" customHeight="1" hidden="1">
      <c r="A22" s="5" t="s">
        <v>67</v>
      </c>
      <c r="B22" s="25"/>
      <c r="C22" s="25"/>
      <c r="D22" s="25"/>
      <c r="E22" s="25"/>
      <c r="F22" s="25"/>
      <c r="G22" s="25"/>
      <c r="H22" s="25"/>
      <c r="I22" s="25"/>
    </row>
    <row r="23" spans="1:9" ht="21" hidden="1">
      <c r="A23" s="5" t="s">
        <v>70</v>
      </c>
      <c r="B23" s="25"/>
      <c r="C23" s="25"/>
      <c r="D23" s="25"/>
      <c r="E23" s="25"/>
      <c r="F23" s="25"/>
      <c r="G23" s="25"/>
      <c r="H23" s="25"/>
      <c r="I23" s="25"/>
    </row>
    <row r="24" spans="1:9" ht="14.25" hidden="1">
      <c r="A24" s="5" t="s">
        <v>72</v>
      </c>
      <c r="B24" s="25"/>
      <c r="C24" s="25"/>
      <c r="D24" s="25"/>
      <c r="E24" s="25"/>
      <c r="F24" s="25"/>
      <c r="G24" s="25"/>
      <c r="H24" s="25"/>
      <c r="I24" s="25"/>
    </row>
    <row r="25" spans="1:9" ht="14.25" hidden="1">
      <c r="A25" s="5" t="s">
        <v>74</v>
      </c>
      <c r="B25" s="25"/>
      <c r="C25" s="25"/>
      <c r="D25" s="25"/>
      <c r="E25" s="25"/>
      <c r="F25" s="25"/>
      <c r="G25" s="25"/>
      <c r="H25" s="25"/>
      <c r="I25" s="25"/>
    </row>
    <row r="26" spans="1:9" ht="21" hidden="1">
      <c r="A26" s="5" t="s">
        <v>77</v>
      </c>
      <c r="B26" s="25"/>
      <c r="C26" s="25"/>
      <c r="D26" s="25"/>
      <c r="E26" s="25"/>
      <c r="F26" s="25"/>
      <c r="G26" s="25"/>
      <c r="H26" s="25"/>
      <c r="I26" s="25"/>
    </row>
    <row r="27" spans="1:9" ht="21" hidden="1">
      <c r="A27" s="5" t="s">
        <v>79</v>
      </c>
      <c r="B27" s="25"/>
      <c r="C27" s="25"/>
      <c r="D27" s="25"/>
      <c r="E27" s="25"/>
      <c r="F27" s="25"/>
      <c r="G27" s="25"/>
      <c r="H27" s="25"/>
      <c r="I27" s="25"/>
    </row>
    <row r="28" spans="1:9" ht="21" hidden="1">
      <c r="A28" s="5" t="s">
        <v>81</v>
      </c>
      <c r="B28" s="25"/>
      <c r="C28" s="25"/>
      <c r="D28" s="25"/>
      <c r="E28" s="25"/>
      <c r="F28" s="25"/>
      <c r="G28" s="25"/>
      <c r="H28" s="25"/>
      <c r="I28" s="25"/>
    </row>
    <row r="29" spans="1:9" ht="21" hidden="1">
      <c r="A29" s="5" t="s">
        <v>83</v>
      </c>
      <c r="B29" s="25"/>
      <c r="C29" s="25"/>
      <c r="D29" s="25"/>
      <c r="E29" s="25"/>
      <c r="F29" s="25"/>
      <c r="G29" s="25"/>
      <c r="H29" s="25"/>
      <c r="I29" s="25"/>
    </row>
    <row r="30" spans="1:9" ht="14.25" hidden="1">
      <c r="A30" s="5" t="s">
        <v>85</v>
      </c>
      <c r="B30" s="25"/>
      <c r="C30" s="25"/>
      <c r="D30" s="25"/>
      <c r="E30" s="25"/>
      <c r="F30" s="25"/>
      <c r="G30" s="25"/>
      <c r="H30" s="25"/>
      <c r="I30" s="25"/>
    </row>
    <row r="31" spans="1:9" ht="37.5" customHeight="1" hidden="1">
      <c r="A31" s="42" t="s">
        <v>88</v>
      </c>
      <c r="B31" s="25"/>
      <c r="C31" s="25"/>
      <c r="D31" s="25"/>
      <c r="E31" s="25"/>
      <c r="F31" s="25"/>
      <c r="G31" s="25"/>
      <c r="H31" s="25"/>
      <c r="I31" s="25"/>
    </row>
    <row r="32" spans="1:9" ht="136.5" customHeight="1">
      <c r="A32" s="59" t="s">
        <v>91</v>
      </c>
      <c r="B32" s="58" t="s">
        <v>334</v>
      </c>
      <c r="C32" s="58" t="s">
        <v>335</v>
      </c>
      <c r="D32" s="58" t="s">
        <v>336</v>
      </c>
      <c r="E32" s="60" t="s">
        <v>337</v>
      </c>
      <c r="F32" s="61" t="s">
        <v>338</v>
      </c>
      <c r="G32" s="58" t="s">
        <v>339</v>
      </c>
      <c r="H32" s="58" t="s">
        <v>340</v>
      </c>
      <c r="I32" s="58" t="s">
        <v>341</v>
      </c>
    </row>
    <row r="33" spans="1:9" ht="57.75" customHeight="1" hidden="1">
      <c r="A33" s="43" t="s">
        <v>93</v>
      </c>
      <c r="B33" s="25"/>
      <c r="C33" s="25"/>
      <c r="D33" s="25"/>
      <c r="E33" s="25"/>
      <c r="F33" s="25"/>
      <c r="G33" s="25"/>
      <c r="H33" s="25"/>
      <c r="I33" s="25"/>
    </row>
    <row r="34" spans="1:9" ht="26.25" customHeight="1" hidden="1">
      <c r="A34" s="43" t="s">
        <v>95</v>
      </c>
      <c r="B34" s="25"/>
      <c r="C34" s="25"/>
      <c r="D34" s="25"/>
      <c r="E34" s="25"/>
      <c r="F34" s="25"/>
      <c r="G34" s="25"/>
      <c r="H34" s="25"/>
      <c r="I34" s="25"/>
    </row>
    <row r="35" spans="1:9" ht="14.25" hidden="1">
      <c r="A35" s="43" t="s">
        <v>97</v>
      </c>
      <c r="B35" s="25"/>
      <c r="C35" s="25"/>
      <c r="D35" s="25"/>
      <c r="E35" s="25"/>
      <c r="F35" s="25"/>
      <c r="G35" s="25"/>
      <c r="H35" s="25"/>
      <c r="I35" s="25"/>
    </row>
    <row r="36" spans="1:9" ht="21" hidden="1">
      <c r="A36" s="5" t="s">
        <v>100</v>
      </c>
      <c r="B36" s="25"/>
      <c r="C36" s="25"/>
      <c r="D36" s="25"/>
      <c r="E36" s="25"/>
      <c r="F36" s="25"/>
      <c r="G36" s="25"/>
      <c r="H36" s="25"/>
      <c r="I36" s="25"/>
    </row>
    <row r="37" spans="1:9" ht="14.25" hidden="1">
      <c r="A37" s="5" t="s">
        <v>103</v>
      </c>
      <c r="B37" s="25"/>
      <c r="C37" s="25"/>
      <c r="D37" s="25"/>
      <c r="E37" s="25"/>
      <c r="F37" s="25"/>
      <c r="G37" s="25"/>
      <c r="H37" s="25"/>
      <c r="I37" s="25"/>
    </row>
    <row r="38" spans="1:9" ht="21" hidden="1">
      <c r="A38" s="5" t="s">
        <v>105</v>
      </c>
      <c r="B38" s="25"/>
      <c r="C38" s="25"/>
      <c r="D38" s="25"/>
      <c r="E38" s="25"/>
      <c r="F38" s="25"/>
      <c r="G38" s="25"/>
      <c r="H38" s="25"/>
      <c r="I38" s="25"/>
    </row>
    <row r="39" spans="1:9" ht="14.25" hidden="1">
      <c r="A39" s="5" t="s">
        <v>107</v>
      </c>
      <c r="B39" s="25"/>
      <c r="C39" s="25"/>
      <c r="D39" s="25"/>
      <c r="E39" s="25"/>
      <c r="F39" s="25"/>
      <c r="G39" s="25"/>
      <c r="H39" s="25"/>
      <c r="I39" s="25"/>
    </row>
    <row r="40" spans="1:9" ht="14.25" hidden="1">
      <c r="A40" s="5" t="s">
        <v>109</v>
      </c>
      <c r="B40" s="25"/>
      <c r="C40" s="25"/>
      <c r="D40" s="25"/>
      <c r="E40" s="25"/>
      <c r="F40" s="25"/>
      <c r="G40" s="25"/>
      <c r="H40" s="25"/>
      <c r="I40" s="25"/>
    </row>
    <row r="41" spans="1:9" ht="21" hidden="1">
      <c r="A41" s="5" t="s">
        <v>111</v>
      </c>
      <c r="B41" s="25"/>
      <c r="C41" s="25"/>
      <c r="D41" s="25"/>
      <c r="E41" s="25"/>
      <c r="F41" s="25"/>
      <c r="G41" s="25"/>
      <c r="H41" s="25"/>
      <c r="I41" s="25"/>
    </row>
    <row r="42" spans="1:9" ht="14.25" hidden="1">
      <c r="A42" s="5" t="s">
        <v>113</v>
      </c>
      <c r="B42" s="25"/>
      <c r="C42" s="25"/>
      <c r="D42" s="25"/>
      <c r="E42" s="25"/>
      <c r="F42" s="25"/>
      <c r="G42" s="25"/>
      <c r="H42" s="25"/>
      <c r="I42" s="25"/>
    </row>
    <row r="43" spans="1:9" ht="14.25" hidden="1">
      <c r="A43" s="5" t="s">
        <v>115</v>
      </c>
      <c r="B43" s="25"/>
      <c r="C43" s="25"/>
      <c r="D43" s="25"/>
      <c r="E43" s="25"/>
      <c r="F43" s="25"/>
      <c r="G43" s="25"/>
      <c r="H43" s="25"/>
      <c r="I43" s="25"/>
    </row>
    <row r="44" spans="1:9" ht="14.25" hidden="1">
      <c r="A44" s="5" t="s">
        <v>117</v>
      </c>
      <c r="B44" s="25"/>
      <c r="C44" s="25"/>
      <c r="D44" s="25"/>
      <c r="E44" s="25"/>
      <c r="F44" s="25"/>
      <c r="G44" s="25"/>
      <c r="H44" s="25"/>
      <c r="I44" s="25"/>
    </row>
    <row r="45" spans="1:9" ht="21" hidden="1">
      <c r="A45" s="5" t="s">
        <v>119</v>
      </c>
      <c r="B45" s="25"/>
      <c r="C45" s="25"/>
      <c r="D45" s="25"/>
      <c r="E45" s="25"/>
      <c r="F45" s="25"/>
      <c r="G45" s="25"/>
      <c r="H45" s="25"/>
      <c r="I45" s="25"/>
    </row>
    <row r="46" spans="1:9" ht="14.25" hidden="1">
      <c r="A46" s="5" t="s">
        <v>121</v>
      </c>
      <c r="B46" s="25"/>
      <c r="C46" s="25"/>
      <c r="D46" s="25"/>
      <c r="E46" s="25"/>
      <c r="F46" s="25"/>
      <c r="G46" s="25"/>
      <c r="H46" s="25"/>
      <c r="I46" s="25"/>
    </row>
    <row r="47" spans="1:9" ht="21" hidden="1">
      <c r="A47" s="5" t="s">
        <v>123</v>
      </c>
      <c r="B47" s="25"/>
      <c r="C47" s="25"/>
      <c r="D47" s="25"/>
      <c r="E47" s="25"/>
      <c r="F47" s="25"/>
      <c r="G47" s="25"/>
      <c r="H47" s="25"/>
      <c r="I47" s="25"/>
    </row>
    <row r="48" spans="1:9" ht="14.25" hidden="1">
      <c r="A48" s="5" t="s">
        <v>125</v>
      </c>
      <c r="B48" s="25"/>
      <c r="C48" s="25"/>
      <c r="D48" s="25"/>
      <c r="E48" s="25"/>
      <c r="F48" s="25"/>
      <c r="G48" s="25"/>
      <c r="H48" s="25"/>
      <c r="I48" s="25"/>
    </row>
    <row r="49" spans="1:9" ht="14.25" hidden="1">
      <c r="A49" s="5" t="s">
        <v>129</v>
      </c>
      <c r="B49" s="25"/>
      <c r="C49" s="25"/>
      <c r="D49" s="25"/>
      <c r="E49" s="25"/>
      <c r="F49" s="25"/>
      <c r="G49" s="25"/>
      <c r="H49" s="25"/>
      <c r="I49" s="25"/>
    </row>
    <row r="50" spans="1:9" ht="21" hidden="1">
      <c r="A50" s="5" t="s">
        <v>131</v>
      </c>
      <c r="B50" s="25"/>
      <c r="C50" s="25"/>
      <c r="D50" s="25"/>
      <c r="E50" s="25"/>
      <c r="F50" s="25"/>
      <c r="G50" s="25"/>
      <c r="H50" s="25"/>
      <c r="I50" s="25"/>
    </row>
    <row r="51" spans="1:9" ht="14.25" hidden="1">
      <c r="A51" s="5" t="s">
        <v>133</v>
      </c>
      <c r="B51" s="25"/>
      <c r="C51" s="25"/>
      <c r="D51" s="25"/>
      <c r="E51" s="25"/>
      <c r="F51" s="25"/>
      <c r="G51" s="25"/>
      <c r="H51" s="25"/>
      <c r="I51" s="25"/>
    </row>
    <row r="52" spans="1:9" ht="264" hidden="1">
      <c r="A52" s="40" t="s">
        <v>135</v>
      </c>
      <c r="B52" s="38" t="s">
        <v>212</v>
      </c>
      <c r="C52" s="39" t="s">
        <v>213</v>
      </c>
      <c r="D52" s="39" t="s">
        <v>214</v>
      </c>
      <c r="E52" s="39" t="s">
        <v>215</v>
      </c>
      <c r="F52" s="39" t="s">
        <v>216</v>
      </c>
      <c r="G52" s="39" t="s">
        <v>217</v>
      </c>
      <c r="H52" s="38" t="s">
        <v>218</v>
      </c>
      <c r="I52" s="39" t="s">
        <v>219</v>
      </c>
    </row>
    <row r="53" spans="1:9" ht="14.25" hidden="1">
      <c r="A53" s="5" t="s">
        <v>137</v>
      </c>
      <c r="B53" s="25"/>
      <c r="C53" s="25"/>
      <c r="D53" s="25"/>
      <c r="E53" s="25"/>
      <c r="F53" s="25"/>
      <c r="G53" s="25"/>
      <c r="H53" s="25"/>
      <c r="I53" s="25"/>
    </row>
    <row r="54" spans="1:9" ht="21" hidden="1">
      <c r="A54" s="5" t="s">
        <v>139</v>
      </c>
      <c r="B54" s="25"/>
      <c r="C54" s="25"/>
      <c r="D54" s="25"/>
      <c r="E54" s="25"/>
      <c r="F54" s="25"/>
      <c r="G54" s="25"/>
      <c r="H54" s="25"/>
      <c r="I54" s="25"/>
    </row>
    <row r="55" spans="1:9" ht="14.25" hidden="1">
      <c r="A55" s="5" t="s">
        <v>141</v>
      </c>
      <c r="B55" s="25"/>
      <c r="C55" s="25"/>
      <c r="D55" s="25"/>
      <c r="E55" s="25"/>
      <c r="F55" s="25"/>
      <c r="G55" s="25"/>
      <c r="H55" s="25"/>
      <c r="I55" s="25"/>
    </row>
    <row r="56" spans="1:9" ht="14.25" hidden="1">
      <c r="A56" s="5" t="s">
        <v>143</v>
      </c>
      <c r="B56" s="25"/>
      <c r="C56" s="25"/>
      <c r="D56" s="25"/>
      <c r="E56" s="25"/>
      <c r="F56" s="25"/>
      <c r="G56" s="25"/>
      <c r="H56" s="25"/>
      <c r="I56" s="25"/>
    </row>
    <row r="57" spans="1:9" ht="14.25" hidden="1">
      <c r="A57" s="5" t="s">
        <v>145</v>
      </c>
      <c r="B57" s="25"/>
      <c r="C57" s="25"/>
      <c r="D57" s="25"/>
      <c r="E57" s="25"/>
      <c r="F57" s="25"/>
      <c r="G57" s="25"/>
      <c r="H57" s="25"/>
      <c r="I57" s="25"/>
    </row>
    <row r="58" spans="1:9" ht="21" hidden="1">
      <c r="A58" s="5" t="s">
        <v>148</v>
      </c>
      <c r="B58" s="25"/>
      <c r="C58" s="25"/>
      <c r="D58" s="25"/>
      <c r="E58" s="25"/>
      <c r="F58" s="25"/>
      <c r="G58" s="25"/>
      <c r="H58" s="25"/>
      <c r="I58" s="25"/>
    </row>
    <row r="59" spans="1:9" ht="21" hidden="1">
      <c r="A59" s="5" t="s">
        <v>150</v>
      </c>
      <c r="B59" s="25"/>
      <c r="C59" s="25"/>
      <c r="D59" s="25"/>
      <c r="E59" s="25"/>
      <c r="F59" s="25"/>
      <c r="G59" s="25"/>
      <c r="H59" s="25"/>
      <c r="I59" s="25"/>
    </row>
    <row r="60" spans="1:9" ht="21" hidden="1">
      <c r="A60" s="5" t="s">
        <v>152</v>
      </c>
      <c r="B60" s="25"/>
      <c r="C60" s="25"/>
      <c r="D60" s="25"/>
      <c r="E60" s="25"/>
      <c r="F60" s="25"/>
      <c r="G60" s="25"/>
      <c r="H60" s="25"/>
      <c r="I60" s="25"/>
    </row>
    <row r="61" spans="1:9" ht="14.25" hidden="1">
      <c r="A61" s="5" t="s">
        <v>154</v>
      </c>
      <c r="B61" s="25"/>
      <c r="C61" s="25"/>
      <c r="D61" s="25"/>
      <c r="E61" s="25"/>
      <c r="F61" s="25"/>
      <c r="G61" s="25"/>
      <c r="H61" s="25"/>
      <c r="I61" s="25"/>
    </row>
    <row r="62" spans="1:9" ht="14.25" hidden="1">
      <c r="A62" s="5" t="s">
        <v>157</v>
      </c>
      <c r="B62" s="25"/>
      <c r="C62" s="25"/>
      <c r="D62" s="25"/>
      <c r="E62" s="25"/>
      <c r="F62" s="25"/>
      <c r="G62" s="25"/>
      <c r="H62" s="25"/>
      <c r="I62" s="25"/>
    </row>
    <row r="63" spans="1:9" ht="14.25" hidden="1">
      <c r="A63" s="5" t="s">
        <v>159</v>
      </c>
      <c r="B63" s="25"/>
      <c r="C63" s="25"/>
      <c r="D63" s="25"/>
      <c r="E63" s="25"/>
      <c r="F63" s="25"/>
      <c r="G63" s="25"/>
      <c r="H63" s="25"/>
      <c r="I63" s="25"/>
    </row>
    <row r="64" spans="1:9" ht="14.25" hidden="1">
      <c r="A64" s="5" t="s">
        <v>161</v>
      </c>
      <c r="B64" s="25"/>
      <c r="C64" s="25"/>
      <c r="D64" s="25"/>
      <c r="E64" s="25"/>
      <c r="F64" s="25"/>
      <c r="G64" s="25"/>
      <c r="H64" s="25"/>
      <c r="I64" s="25"/>
    </row>
    <row r="65" spans="1:9" ht="21" hidden="1">
      <c r="A65" s="5" t="s">
        <v>163</v>
      </c>
      <c r="B65" s="25"/>
      <c r="C65" s="25"/>
      <c r="D65" s="25"/>
      <c r="E65" s="25"/>
      <c r="F65" s="25"/>
      <c r="G65" s="25"/>
      <c r="H65" s="25"/>
      <c r="I65" s="25"/>
    </row>
    <row r="66" spans="1:9" ht="14.25" hidden="1">
      <c r="A66" s="5" t="s">
        <v>165</v>
      </c>
      <c r="B66" s="25"/>
      <c r="C66" s="25"/>
      <c r="D66" s="25"/>
      <c r="E66" s="25"/>
      <c r="F66" s="25"/>
      <c r="G66" s="25"/>
      <c r="H66" s="25"/>
      <c r="I66" s="25"/>
    </row>
    <row r="67" spans="1:9" ht="14.25" hidden="1">
      <c r="A67" s="5" t="s">
        <v>167</v>
      </c>
      <c r="B67" s="25"/>
      <c r="C67" s="25"/>
      <c r="D67" s="25"/>
      <c r="E67" s="25"/>
      <c r="F67" s="25"/>
      <c r="G67" s="25"/>
      <c r="H67" s="25"/>
      <c r="I67" s="25"/>
    </row>
    <row r="68" spans="1:9" ht="14.25" hidden="1">
      <c r="A68" s="5" t="s">
        <v>170</v>
      </c>
      <c r="B68" s="25"/>
      <c r="C68" s="25"/>
      <c r="D68" s="25"/>
      <c r="E68" s="25"/>
      <c r="F68" s="25"/>
      <c r="G68" s="25"/>
      <c r="H68" s="25"/>
      <c r="I68" s="25"/>
    </row>
    <row r="69" spans="1:9" ht="14.25" hidden="1">
      <c r="A69" s="5" t="s">
        <v>172</v>
      </c>
      <c r="B69" s="25"/>
      <c r="C69" s="25"/>
      <c r="D69" s="25"/>
      <c r="E69" s="25"/>
      <c r="F69" s="25"/>
      <c r="G69" s="25"/>
      <c r="H69" s="25"/>
      <c r="I69" s="25"/>
    </row>
    <row r="70" spans="1:9" ht="14.25" hidden="1">
      <c r="A70" s="5" t="s">
        <v>174</v>
      </c>
      <c r="B70" s="25"/>
      <c r="C70" s="25"/>
      <c r="D70" s="25"/>
      <c r="E70" s="25"/>
      <c r="F70" s="25"/>
      <c r="G70" s="25"/>
      <c r="H70" s="25"/>
      <c r="I70" s="25"/>
    </row>
    <row r="71" spans="1:9" ht="14.25" hidden="1">
      <c r="A71" s="5" t="s">
        <v>177</v>
      </c>
      <c r="B71" s="25"/>
      <c r="C71" s="25"/>
      <c r="D71" s="25"/>
      <c r="E71" s="25"/>
      <c r="F71" s="25"/>
      <c r="G71" s="25"/>
      <c r="H71" s="25"/>
      <c r="I71" s="25"/>
    </row>
    <row r="72" spans="1:9" ht="14.25" hidden="1">
      <c r="A72" s="5" t="s">
        <v>179</v>
      </c>
      <c r="B72" s="25"/>
      <c r="C72" s="25"/>
      <c r="D72" s="25"/>
      <c r="E72" s="25"/>
      <c r="F72" s="25"/>
      <c r="G72" s="25"/>
      <c r="H72" s="25"/>
      <c r="I72" s="25"/>
    </row>
    <row r="73" spans="1:9" ht="21" hidden="1">
      <c r="A73" s="5" t="s">
        <v>181</v>
      </c>
      <c r="B73" s="25"/>
      <c r="C73" s="25"/>
      <c r="D73" s="25"/>
      <c r="E73" s="25"/>
      <c r="F73" s="25"/>
      <c r="G73" s="25"/>
      <c r="H73" s="25"/>
      <c r="I73" s="25"/>
    </row>
    <row r="74" spans="1:9" ht="14.25" hidden="1">
      <c r="A74" s="5" t="s">
        <v>183</v>
      </c>
      <c r="B74" s="25"/>
      <c r="C74" s="25"/>
      <c r="D74" s="25"/>
      <c r="E74" s="25"/>
      <c r="F74" s="25"/>
      <c r="G74" s="25"/>
      <c r="H74" s="25"/>
      <c r="I74" s="25"/>
    </row>
    <row r="75" spans="1:9" ht="14.25" hidden="1">
      <c r="A75" s="5" t="s">
        <v>185</v>
      </c>
      <c r="B75" s="25"/>
      <c r="C75" s="25"/>
      <c r="D75" s="25"/>
      <c r="E75" s="25"/>
      <c r="F75" s="25"/>
      <c r="G75" s="25"/>
      <c r="H75" s="25"/>
      <c r="I75" s="25"/>
    </row>
    <row r="76" spans="1:9" ht="14.25" hidden="1">
      <c r="A76" s="5" t="s">
        <v>187</v>
      </c>
      <c r="B76" s="25"/>
      <c r="C76" s="25"/>
      <c r="D76" s="25"/>
      <c r="E76" s="25"/>
      <c r="F76" s="25"/>
      <c r="G76" s="25"/>
      <c r="H76" s="25"/>
      <c r="I76" s="25"/>
    </row>
    <row r="77" spans="1:9" ht="14.25" hidden="1">
      <c r="A77" s="5" t="s">
        <v>189</v>
      </c>
      <c r="B77" s="25"/>
      <c r="C77" s="25"/>
      <c r="D77" s="25"/>
      <c r="E77" s="25"/>
      <c r="F77" s="25"/>
      <c r="G77" s="25"/>
      <c r="H77" s="25"/>
      <c r="I77" s="25"/>
    </row>
    <row r="78" spans="1:9" ht="14.25" hidden="1">
      <c r="A78" s="5" t="s">
        <v>191</v>
      </c>
      <c r="B78" s="25"/>
      <c r="C78" s="25"/>
      <c r="D78" s="25"/>
      <c r="E78" s="25"/>
      <c r="F78" s="25"/>
      <c r="G78" s="25"/>
      <c r="H78" s="25"/>
      <c r="I78" s="25"/>
    </row>
  </sheetData>
  <sheetProtection/>
  <autoFilter ref="A4:I78"/>
  <mergeCells count="2">
    <mergeCell ref="F2:I2"/>
    <mergeCell ref="B2:E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7"/>
  <sheetViews>
    <sheetView tabSelected="1" zoomScale="90" zoomScaleNormal="90" zoomScalePageLayoutView="0" workbookViewId="0" topLeftCell="AA11">
      <selection activeCell="AK12" sqref="AK12"/>
    </sheetView>
  </sheetViews>
  <sheetFormatPr defaultColWidth="11.421875" defaultRowHeight="15"/>
  <cols>
    <col min="1" max="1" width="8.28125" style="0" customWidth="1"/>
    <col min="2" max="2" width="27.140625" style="0" customWidth="1"/>
    <col min="3" max="3" width="23.28125" style="0" customWidth="1"/>
    <col min="4" max="4" width="28.421875" style="0" customWidth="1"/>
    <col min="5" max="5" width="54.00390625" style="0" customWidth="1"/>
    <col min="6" max="6" width="39.421875" style="0" bestFit="1" customWidth="1"/>
    <col min="7" max="9" width="15.8515625" style="0" customWidth="1"/>
    <col min="10" max="10" width="7.28125" style="0" customWidth="1"/>
    <col min="11" max="11" width="11.57421875" style="0" customWidth="1"/>
    <col min="12" max="12" width="6.7109375" style="0" customWidth="1"/>
    <col min="13" max="13" width="14.8515625" style="0" customWidth="1"/>
    <col min="14" max="14" width="6.7109375" style="0" customWidth="1"/>
    <col min="15" max="15" width="12.140625" style="0" customWidth="1"/>
    <col min="16" max="16" width="15.421875" style="0" customWidth="1"/>
    <col min="17" max="17" width="11.57421875" style="0" hidden="1" customWidth="1"/>
    <col min="18" max="18" width="13.421875" style="0" customWidth="1"/>
    <col min="19" max="19" width="7.00390625" style="0" customWidth="1"/>
    <col min="20" max="20" width="12.7109375" style="0" customWidth="1"/>
    <col min="21" max="21" width="8.28125" style="0" customWidth="1"/>
    <col min="22" max="22" width="12.7109375" style="0" customWidth="1"/>
    <col min="23" max="23" width="8.421875" style="0" customWidth="1"/>
    <col min="24" max="24" width="17.57421875" style="0" customWidth="1"/>
    <col min="25" max="25" width="42.28125" style="0" customWidth="1"/>
    <col min="26" max="26" width="21.8515625" style="0" customWidth="1"/>
    <col min="27" max="27" width="37.28125" style="0" customWidth="1"/>
    <col min="28" max="28" width="9.8515625" style="0" customWidth="1"/>
    <col min="29" max="29" width="8.8515625" style="0" customWidth="1"/>
    <col min="30" max="30" width="13.7109375" style="0" customWidth="1"/>
    <col min="31" max="31" width="10.8515625" style="0" customWidth="1"/>
    <col min="32" max="32" width="9.57421875" style="0" customWidth="1"/>
    <col min="33" max="33" width="10.421875" style="0" customWidth="1"/>
    <col min="34" max="34" width="9.140625" style="0" customWidth="1"/>
    <col min="35" max="35" width="8.8515625" style="0" customWidth="1"/>
    <col min="36" max="37" width="8.7109375" style="0" customWidth="1"/>
    <col min="38" max="40" width="8.421875" style="0" customWidth="1"/>
    <col min="41" max="41" width="13.28125" style="0" customWidth="1"/>
    <col min="42" max="42" width="7.7109375" style="0" customWidth="1"/>
    <col min="43" max="43" width="13.28125" style="0" customWidth="1"/>
    <col min="44" max="44" width="12.7109375" style="0" customWidth="1"/>
    <col min="45" max="45" width="12.00390625" style="0" customWidth="1"/>
    <col min="46" max="47" width="17.28125" style="0" customWidth="1"/>
    <col min="48" max="49" width="9.57421875" style="0" customWidth="1"/>
    <col min="50" max="52" width="17.28125" style="0" customWidth="1"/>
    <col min="53" max="54" width="22.00390625" style="0" customWidth="1"/>
    <col min="55" max="55" width="12.140625" style="0" customWidth="1"/>
    <col min="56" max="60" width="11.421875" style="0" customWidth="1"/>
    <col min="61" max="61" width="54.140625" style="0" customWidth="1"/>
  </cols>
  <sheetData>
    <row r="1" spans="1:55" s="7" customFormat="1" ht="16.5" customHeight="1">
      <c r="A1" s="94"/>
      <c r="B1" s="95"/>
      <c r="C1" s="96" t="s">
        <v>220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7" t="s">
        <v>324</v>
      </c>
      <c r="BC1" s="98"/>
    </row>
    <row r="2" spans="1:55" s="7" customFormat="1" ht="16.5" customHeight="1">
      <c r="A2" s="94"/>
      <c r="B2" s="95"/>
      <c r="C2" s="96" t="s">
        <v>221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7" t="s">
        <v>222</v>
      </c>
      <c r="BC2" s="98"/>
    </row>
    <row r="3" spans="1:55" s="7" customFormat="1" ht="16.5" customHeight="1">
      <c r="A3" s="94"/>
      <c r="B3" s="95"/>
      <c r="C3" s="96" t="s">
        <v>223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7" t="s">
        <v>325</v>
      </c>
      <c r="BC3" s="98"/>
    </row>
    <row r="4" spans="1:55" s="7" customFormat="1" ht="16.5" customHeight="1">
      <c r="A4" s="94"/>
      <c r="B4" s="95"/>
      <c r="C4" s="96" t="s">
        <v>224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7" t="s">
        <v>225</v>
      </c>
      <c r="BC4" s="98"/>
    </row>
    <row r="5" spans="1:55" s="8" customFormat="1" ht="45" customHeight="1">
      <c r="A5" s="79" t="s">
        <v>226</v>
      </c>
      <c r="B5" s="79"/>
      <c r="C5" s="89" t="s">
        <v>322</v>
      </c>
      <c r="D5" s="90"/>
      <c r="E5" s="44" t="s">
        <v>227</v>
      </c>
      <c r="F5" s="36" t="s">
        <v>91</v>
      </c>
      <c r="G5" s="44" t="s">
        <v>0</v>
      </c>
      <c r="H5" s="37" t="s">
        <v>323</v>
      </c>
      <c r="I5" s="134" t="s">
        <v>228</v>
      </c>
      <c r="J5" s="135"/>
      <c r="K5" s="135"/>
      <c r="L5" s="135"/>
      <c r="M5" s="135"/>
      <c r="N5" s="135"/>
      <c r="O5" s="136"/>
      <c r="P5" s="131" t="s">
        <v>229</v>
      </c>
      <c r="Q5" s="132"/>
      <c r="R5" s="132"/>
      <c r="S5" s="132"/>
      <c r="T5" s="133"/>
      <c r="AS5" s="80"/>
      <c r="BB5" s="81"/>
      <c r="BC5" s="81"/>
    </row>
    <row r="6" spans="1:55" s="8" customFormat="1" ht="33.75" customHeight="1">
      <c r="A6" s="82" t="s">
        <v>230</v>
      </c>
      <c r="B6" s="83"/>
      <c r="C6" s="84" t="s">
        <v>333</v>
      </c>
      <c r="D6" s="85"/>
      <c r="E6" s="85"/>
      <c r="F6" s="85"/>
      <c r="G6" s="85"/>
      <c r="H6" s="86"/>
      <c r="I6" s="134" t="s">
        <v>231</v>
      </c>
      <c r="J6" s="135"/>
      <c r="K6" s="135"/>
      <c r="L6" s="135"/>
      <c r="M6" s="135"/>
      <c r="N6" s="135"/>
      <c r="O6" s="136"/>
      <c r="P6" s="137" t="s">
        <v>232</v>
      </c>
      <c r="Q6" s="138"/>
      <c r="R6" s="138"/>
      <c r="S6" s="138"/>
      <c r="T6" s="138"/>
      <c r="W6" s="9" t="s">
        <v>233</v>
      </c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10"/>
      <c r="AK6" s="10"/>
      <c r="AL6" s="10"/>
      <c r="AM6" s="10"/>
      <c r="AN6" s="11"/>
      <c r="AO6" s="12"/>
      <c r="AP6" s="12"/>
      <c r="AQ6" s="12"/>
      <c r="AS6" s="80"/>
      <c r="BB6" s="88"/>
      <c r="BC6" s="88"/>
    </row>
    <row r="7" spans="1:55" s="8" customFormat="1" ht="33.75" customHeight="1">
      <c r="A7" s="91" t="s">
        <v>234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3"/>
      <c r="W7" s="99" t="s">
        <v>235</v>
      </c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1"/>
      <c r="AT7" s="79" t="s">
        <v>236</v>
      </c>
      <c r="AU7" s="79"/>
      <c r="AV7" s="79"/>
      <c r="AW7" s="79"/>
      <c r="AX7" s="79"/>
      <c r="AY7" s="79"/>
      <c r="AZ7" s="79"/>
      <c r="BA7" s="79"/>
      <c r="BB7" s="79"/>
      <c r="BC7" s="79"/>
    </row>
    <row r="8" spans="1:55" s="8" customFormat="1" ht="33" customHeight="1">
      <c r="A8" s="79" t="s">
        <v>237</v>
      </c>
      <c r="B8" s="79"/>
      <c r="C8" s="79"/>
      <c r="D8" s="79"/>
      <c r="E8" s="79"/>
      <c r="F8" s="79"/>
      <c r="G8" s="79"/>
      <c r="H8" s="79"/>
      <c r="I8" s="79"/>
      <c r="J8" s="79" t="s">
        <v>238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102" t="s">
        <v>239</v>
      </c>
      <c r="X8" s="102"/>
      <c r="Y8" s="102"/>
      <c r="Z8" s="102"/>
      <c r="AA8" s="102"/>
      <c r="AB8" s="103" t="s">
        <v>240</v>
      </c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79"/>
      <c r="AU8" s="79"/>
      <c r="AV8" s="79"/>
      <c r="AW8" s="79"/>
      <c r="AX8" s="79"/>
      <c r="AY8" s="79"/>
      <c r="AZ8" s="79"/>
      <c r="BA8" s="79"/>
      <c r="BB8" s="79"/>
      <c r="BC8" s="79"/>
    </row>
    <row r="9" spans="1:61" s="13" customFormat="1" ht="33" customHeight="1">
      <c r="A9" s="79"/>
      <c r="B9" s="79"/>
      <c r="C9" s="79"/>
      <c r="D9" s="79"/>
      <c r="E9" s="79"/>
      <c r="F9" s="79"/>
      <c r="G9" s="79"/>
      <c r="H9" s="79"/>
      <c r="I9" s="79"/>
      <c r="J9" s="104" t="s">
        <v>241</v>
      </c>
      <c r="K9" s="104" t="s">
        <v>242</v>
      </c>
      <c r="L9" s="104" t="s">
        <v>243</v>
      </c>
      <c r="M9" s="104" t="s">
        <v>244</v>
      </c>
      <c r="N9" s="104" t="s">
        <v>245</v>
      </c>
      <c r="O9" s="104" t="s">
        <v>246</v>
      </c>
      <c r="P9" s="104" t="s">
        <v>247</v>
      </c>
      <c r="Q9" s="104" t="s">
        <v>248</v>
      </c>
      <c r="R9" s="104" t="s">
        <v>249</v>
      </c>
      <c r="S9" s="104" t="s">
        <v>250</v>
      </c>
      <c r="T9" s="104" t="s">
        <v>251</v>
      </c>
      <c r="U9" s="104" t="s">
        <v>252</v>
      </c>
      <c r="V9" s="104" t="s">
        <v>253</v>
      </c>
      <c r="W9" s="102"/>
      <c r="X9" s="102"/>
      <c r="Y9" s="102"/>
      <c r="Z9" s="102"/>
      <c r="AA9" s="102"/>
      <c r="AB9" s="105" t="s">
        <v>254</v>
      </c>
      <c r="AC9" s="105"/>
      <c r="AD9" s="105"/>
      <c r="AE9" s="105"/>
      <c r="AF9" s="105"/>
      <c r="AG9" s="105"/>
      <c r="AH9" s="105"/>
      <c r="AI9" s="105"/>
      <c r="AJ9" s="106" t="s">
        <v>255</v>
      </c>
      <c r="AK9" s="45"/>
      <c r="AL9" s="106" t="s">
        <v>256</v>
      </c>
      <c r="AM9" s="106" t="s">
        <v>257</v>
      </c>
      <c r="AN9" s="107" t="s">
        <v>258</v>
      </c>
      <c r="AO9" s="107" t="s">
        <v>259</v>
      </c>
      <c r="AP9" s="106" t="s">
        <v>260</v>
      </c>
      <c r="AQ9" s="107" t="s">
        <v>261</v>
      </c>
      <c r="AR9" s="107" t="s">
        <v>262</v>
      </c>
      <c r="AS9" s="107" t="s">
        <v>263</v>
      </c>
      <c r="AT9" s="79"/>
      <c r="AU9" s="79"/>
      <c r="AV9" s="79"/>
      <c r="AW9" s="79"/>
      <c r="AX9" s="79"/>
      <c r="AY9" s="79"/>
      <c r="AZ9" s="79"/>
      <c r="BA9" s="79"/>
      <c r="BB9" s="79"/>
      <c r="BC9" s="79"/>
      <c r="BI9" s="13" t="s">
        <v>264</v>
      </c>
    </row>
    <row r="10" spans="1:61" s="13" customFormat="1" ht="49.5" customHeight="1">
      <c r="A10" s="105" t="s">
        <v>265</v>
      </c>
      <c r="B10" s="105" t="s">
        <v>266</v>
      </c>
      <c r="C10" s="105" t="s">
        <v>267</v>
      </c>
      <c r="D10" s="105" t="s">
        <v>268</v>
      </c>
      <c r="E10" s="105" t="s">
        <v>269</v>
      </c>
      <c r="F10" s="105" t="s">
        <v>270</v>
      </c>
      <c r="G10" s="105"/>
      <c r="H10" s="105"/>
      <c r="I10" s="105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2"/>
      <c r="X10" s="102"/>
      <c r="Y10" s="102"/>
      <c r="Z10" s="102"/>
      <c r="AA10" s="102"/>
      <c r="AB10" s="106" t="s">
        <v>271</v>
      </c>
      <c r="AC10" s="106"/>
      <c r="AD10" s="106"/>
      <c r="AE10" s="106"/>
      <c r="AF10" s="106"/>
      <c r="AG10" s="106" t="s">
        <v>272</v>
      </c>
      <c r="AH10" s="106"/>
      <c r="AI10" s="106"/>
      <c r="AJ10" s="106"/>
      <c r="AK10" s="45"/>
      <c r="AL10" s="106"/>
      <c r="AM10" s="106"/>
      <c r="AN10" s="107"/>
      <c r="AO10" s="107"/>
      <c r="AP10" s="106"/>
      <c r="AQ10" s="107"/>
      <c r="AR10" s="107"/>
      <c r="AS10" s="107"/>
      <c r="AT10" s="112" t="s">
        <v>273</v>
      </c>
      <c r="AU10" s="112" t="s">
        <v>274</v>
      </c>
      <c r="AV10" s="112" t="s">
        <v>275</v>
      </c>
      <c r="AW10" s="112" t="s">
        <v>276</v>
      </c>
      <c r="AX10" s="114" t="s">
        <v>277</v>
      </c>
      <c r="AY10" s="114"/>
      <c r="AZ10" s="114"/>
      <c r="BA10" s="105" t="s">
        <v>278</v>
      </c>
      <c r="BB10" s="105" t="s">
        <v>279</v>
      </c>
      <c r="BC10" s="105" t="s">
        <v>280</v>
      </c>
      <c r="BI10" s="13" t="s">
        <v>281</v>
      </c>
    </row>
    <row r="11" spans="1:61" s="13" customFormat="1" ht="57.75" customHeight="1">
      <c r="A11" s="105"/>
      <c r="B11" s="105"/>
      <c r="C11" s="105"/>
      <c r="D11" s="105"/>
      <c r="E11" s="105"/>
      <c r="F11" s="46" t="s">
        <v>282</v>
      </c>
      <c r="G11" s="46" t="s">
        <v>283</v>
      </c>
      <c r="H11" s="46" t="s">
        <v>284</v>
      </c>
      <c r="I11" s="46" t="s">
        <v>285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47" t="s">
        <v>286</v>
      </c>
      <c r="X11" s="47" t="s">
        <v>287</v>
      </c>
      <c r="Y11" s="47" t="s">
        <v>288</v>
      </c>
      <c r="Z11" s="47" t="s">
        <v>289</v>
      </c>
      <c r="AA11" s="48" t="s">
        <v>290</v>
      </c>
      <c r="AB11" s="49" t="s">
        <v>291</v>
      </c>
      <c r="AC11" s="47" t="s">
        <v>292</v>
      </c>
      <c r="AD11" s="47" t="s">
        <v>293</v>
      </c>
      <c r="AE11" s="49" t="s">
        <v>294</v>
      </c>
      <c r="AF11" s="47" t="s">
        <v>295</v>
      </c>
      <c r="AG11" s="47" t="s">
        <v>296</v>
      </c>
      <c r="AH11" s="47" t="s">
        <v>297</v>
      </c>
      <c r="AI11" s="47" t="s">
        <v>298</v>
      </c>
      <c r="AJ11" s="45" t="s">
        <v>299</v>
      </c>
      <c r="AK11" s="45"/>
      <c r="AL11" s="45" t="s">
        <v>300</v>
      </c>
      <c r="AM11" s="45" t="s">
        <v>301</v>
      </c>
      <c r="AN11" s="107"/>
      <c r="AO11" s="107"/>
      <c r="AP11" s="106"/>
      <c r="AQ11" s="107"/>
      <c r="AR11" s="107"/>
      <c r="AS11" s="107"/>
      <c r="AT11" s="113"/>
      <c r="AU11" s="113"/>
      <c r="AV11" s="113"/>
      <c r="AW11" s="113"/>
      <c r="AX11" s="48" t="s">
        <v>302</v>
      </c>
      <c r="AY11" s="48" t="s">
        <v>303</v>
      </c>
      <c r="AZ11" s="48" t="s">
        <v>304</v>
      </c>
      <c r="BA11" s="105"/>
      <c r="BB11" s="105"/>
      <c r="BC11" s="105"/>
      <c r="BF11" s="30"/>
      <c r="BI11" s="13" t="s">
        <v>305</v>
      </c>
    </row>
    <row r="12" spans="1:61" s="17" customFormat="1" ht="53.25" customHeight="1">
      <c r="A12" s="108" t="s">
        <v>306</v>
      </c>
      <c r="B12" s="109" t="s">
        <v>326</v>
      </c>
      <c r="C12" s="109" t="s">
        <v>343</v>
      </c>
      <c r="D12" s="109" t="s">
        <v>342</v>
      </c>
      <c r="E12" s="110" t="str">
        <f>+CONCATENATE(B12," ",C12," ",D12)</f>
        <v>Posibilidad de perdida reputacional y economica por una deficiente planeacion
 para la realización de las actividades,  debido a baja asignación de recursos y demoras en los procesos de contratación.
</v>
      </c>
      <c r="F12" s="109" t="s">
        <v>321</v>
      </c>
      <c r="G12" s="111"/>
      <c r="H12" s="111" t="s">
        <v>307</v>
      </c>
      <c r="I12" s="128" t="str">
        <f>+G12&amp;H12</f>
        <v>Procesos</v>
      </c>
      <c r="J12" s="129">
        <v>2</v>
      </c>
      <c r="K12" s="126" t="str">
        <f>IF(J12&lt;=0,"",IF(J12&lt;=2,"Muy Baja",IF(J12&lt;=24,"Baja",IF(J12&lt;=500,"Media",IF(J12&lt;=5000,"Alta","Muy Alta")))))</f>
        <v>Muy Baja</v>
      </c>
      <c r="L12" s="118">
        <f>IF(K12="","",IF(K12="Muy Baja",0.2,IF(K12="Baja",0.4,IF(K12="Media",0.6,IF(K12="Alta",0.8,IF(K12="Muy Alta",1,))))))</f>
        <v>0.2</v>
      </c>
      <c r="M12" s="130" t="s">
        <v>327</v>
      </c>
      <c r="N12" s="118">
        <f>IF(M12="","",IF(M12="menor a 10 SMLMV",0.2,IF(M12="ENTRE 10 Y 50 SMLMV",0.4,IF(M12="entre 50 y 100 SMLMV",0.6,IF(M12="entre 100 y 500 SMLMV",0.8,IF(M12="Mayor a 500 SMLMV",1,))))))</f>
        <v>0.6</v>
      </c>
      <c r="O12" s="126" t="str">
        <f>IF(N12&lt;=0,"",IF(N12&lt;=20%,"Leve",IF(N12&lt;=40%,"Menor",IF(N12&lt;=60%,"Moderado",IF(N12&lt;=80%,"Mayor","Catastrofico")))))</f>
        <v>Moderado</v>
      </c>
      <c r="P12" s="139" t="s">
        <v>319</v>
      </c>
      <c r="Q12" s="31" t="s">
        <v>264</v>
      </c>
      <c r="R12" s="126" t="str">
        <f>IF(S12&lt;=0,"",IF(S12&lt;=20%,"Leve",IF(S12&lt;=40%,"Menor",IF(S12&lt;=60%,"Moderado",IF(S12&lt;=80%,"Mayor","Catastrofico")))))</f>
        <v>Moderado</v>
      </c>
      <c r="S12" s="118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0.6</v>
      </c>
      <c r="T12" s="125" t="str">
        <f>IF(U12&lt;=0,"",IF(U12&lt;=20%,"Leve",IF(U12&lt;=40%,"Menor",IF(U12&lt;=60%,"Moderado",IF(U12&lt;=80%,"Mayor","Catastrofico")))))</f>
        <v>Moderado</v>
      </c>
      <c r="U12" s="127">
        <f>+S12</f>
        <v>0.6</v>
      </c>
      <c r="V12" s="123" t="str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Moderado</v>
      </c>
      <c r="W12" s="14">
        <v>1</v>
      </c>
      <c r="X12" s="54" t="s">
        <v>328</v>
      </c>
      <c r="Y12" s="50" t="s">
        <v>329</v>
      </c>
      <c r="Z12" s="50" t="s">
        <v>309</v>
      </c>
      <c r="AA12" s="15" t="str">
        <f>+CONCATENATE(X12," ",Y12," ",Z12)</f>
        <v>Secretaria/o de Particiáción y Desarrollo Social - Coordinador/a UIC 1. Ruta para proceso de vinculacion OPS definida e implementada
 Seguimiento trimestral</v>
      </c>
      <c r="AB12" s="51" t="s">
        <v>310</v>
      </c>
      <c r="AC12" s="52">
        <f>IF(AB12="","",IF(AB12="Preventivo",0.25,IF(AB12="Detectivo",0.15,IF(AB12="Correctivo",0.1,))))</f>
        <v>0.25</v>
      </c>
      <c r="AD12" s="53" t="str">
        <f>+IF(OR(AB12='[1]11 FORMULAS'!$O$4,AB12='[1]11 FORMULAS'!$O$5),'[1]11 FORMULAS'!$P$5,IF(AB12='[1]11 FORMULAS'!$O$6,'[1]11 FORMULAS'!$P$6,""))</f>
        <v>Probabilidad</v>
      </c>
      <c r="AE12" s="51" t="s">
        <v>311</v>
      </c>
      <c r="AF12" s="35">
        <f>IF(AE12="","",IF(AE12="Manual",0.15,IF(AE12="Automatico",0.25,)))</f>
        <v>0.15</v>
      </c>
      <c r="AG12" s="57" t="s">
        <v>312</v>
      </c>
      <c r="AH12" s="57" t="s">
        <v>313</v>
      </c>
      <c r="AI12" s="57" t="s">
        <v>314</v>
      </c>
      <c r="AJ12" s="16">
        <f>+AC12+AF12</f>
        <v>0.4</v>
      </c>
      <c r="AK12" s="16">
        <f>+L12*AJ12</f>
        <v>0.08000000000000002</v>
      </c>
      <c r="AL12" s="16">
        <f>+L12-AK12</f>
        <v>0.12</v>
      </c>
      <c r="AM12" s="16">
        <f>IF(AD12='[1]11 FORMULAS'!$P$6,U12-(U12*AJ12),U12)</f>
        <v>0.6</v>
      </c>
      <c r="AN12" s="124">
        <f>+AL16</f>
        <v>0.025919999999999995</v>
      </c>
      <c r="AO12" s="125" t="str">
        <f>IF(AN12&lt;=0,"",IF(AN12&lt;=20%,"Muy Baja",IF(AN12&lt;=40%,"Baja",IF(AN12&lt;=60%,"Media",IF(AN12&lt;=80%,"Alta","Muy Alta")))))</f>
        <v>Muy Baja</v>
      </c>
      <c r="AP12" s="124">
        <f>+AM16</f>
        <v>0.6</v>
      </c>
      <c r="AQ12" s="125" t="str">
        <f>IF(AP12&lt;=0,"",IF(AP12&lt;=20%,"Leve",IF(AP12&lt;=40%,"Menor",IF(AP12&lt;=60%,"Moderado",IF(AP12&lt;=80%,"Mayor","Catastrofico")))))</f>
        <v>Moderado</v>
      </c>
      <c r="AR12" s="123" t="str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  <v>Moderado</v>
      </c>
      <c r="AS12" s="120" t="s">
        <v>315</v>
      </c>
      <c r="AT12" s="115" t="s">
        <v>345</v>
      </c>
      <c r="AU12" s="115" t="s">
        <v>344</v>
      </c>
      <c r="AV12" s="115"/>
      <c r="AW12" s="115"/>
      <c r="AX12" s="115"/>
      <c r="AY12" s="115"/>
      <c r="AZ12" s="115"/>
      <c r="BA12" s="115"/>
      <c r="BB12" s="115"/>
      <c r="BC12" s="115"/>
      <c r="BE12" s="32">
        <f>IF(BD12="","",IF(BD12="Muy Baja",0.2,IF(BD12="Baja",0.4,IF(BD12="Media",0.6,IF(BD12="Alta",0.8,IF(BD12="Muy Alta",1,))))))</f>
      </c>
      <c r="BF12" s="77" t="s">
        <v>316</v>
      </c>
      <c r="BG12" s="78"/>
      <c r="BI12" s="13" t="s">
        <v>317</v>
      </c>
    </row>
    <row r="13" spans="1:61" s="17" customFormat="1" ht="75" customHeight="1">
      <c r="A13" s="108"/>
      <c r="B13" s="109"/>
      <c r="C13" s="109"/>
      <c r="D13" s="109"/>
      <c r="E13" s="110"/>
      <c r="F13" s="109"/>
      <c r="G13" s="111"/>
      <c r="H13" s="111"/>
      <c r="I13" s="128"/>
      <c r="J13" s="129"/>
      <c r="K13" s="126"/>
      <c r="L13" s="119"/>
      <c r="M13" s="130"/>
      <c r="N13" s="119"/>
      <c r="O13" s="126"/>
      <c r="P13" s="140"/>
      <c r="Q13" s="31" t="s">
        <v>281</v>
      </c>
      <c r="R13" s="126"/>
      <c r="S13" s="119"/>
      <c r="T13" s="125"/>
      <c r="U13" s="127"/>
      <c r="V13" s="123"/>
      <c r="W13" s="14">
        <v>2</v>
      </c>
      <c r="X13" s="54" t="s">
        <v>328</v>
      </c>
      <c r="Y13" s="50" t="s">
        <v>330</v>
      </c>
      <c r="Z13" s="50" t="s">
        <v>309</v>
      </c>
      <c r="AA13" s="15" t="str">
        <f>+CONCATENATE(X13," ",Y13," ",Z13)</f>
        <v>Secretaria/o de Particiáción y Desarrollo Social - Coordinador/a UIC 2. Reporte de necesidades de contaratacion de personal y sus perfiles por parte de coordinadores de programa
 Seguimiento trimestral</v>
      </c>
      <c r="AB13" s="51" t="s">
        <v>310</v>
      </c>
      <c r="AC13" s="52">
        <f>IF(AB13="","",IF(AB13="Preventivo",0.25,IF(AB13="Detectivo",0.15,IF(AB13="Correctivo",0.1,))))</f>
        <v>0.25</v>
      </c>
      <c r="AD13" s="53" t="str">
        <f>+IF(OR(AB13='[1]11 FORMULAS'!$O$4,AB13='[1]11 FORMULAS'!$O$5),'[1]11 FORMULAS'!$P$5,IF(AB13='[1]11 FORMULAS'!$O$6,'[1]11 FORMULAS'!$P$6,""))</f>
        <v>Probabilidad</v>
      </c>
      <c r="AE13" s="51" t="s">
        <v>311</v>
      </c>
      <c r="AF13" s="35">
        <f>IF(AE13="","",IF(AE13="Manual",0.15,IF(AE13="Automatico",0.25,)))</f>
        <v>0.15</v>
      </c>
      <c r="AG13" s="57" t="s">
        <v>318</v>
      </c>
      <c r="AH13" s="57" t="s">
        <v>313</v>
      </c>
      <c r="AI13" s="57" t="s">
        <v>314</v>
      </c>
      <c r="AJ13" s="16">
        <f>+AC13+AF13</f>
        <v>0.4</v>
      </c>
      <c r="AK13" s="16">
        <f>+AL12*AJ13</f>
        <v>0.048</v>
      </c>
      <c r="AL13" s="16">
        <f>+AL12-AK13</f>
        <v>0.072</v>
      </c>
      <c r="AM13" s="16">
        <f>IF(AD13='[1]11 FORMULAS'!$P$6,AM12-(AM12*AJ13),AM12)</f>
        <v>0.6</v>
      </c>
      <c r="AN13" s="124"/>
      <c r="AO13" s="125"/>
      <c r="AP13" s="124"/>
      <c r="AQ13" s="125"/>
      <c r="AR13" s="123"/>
      <c r="AS13" s="121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E13" s="33"/>
      <c r="BF13"/>
      <c r="BI13" s="13" t="s">
        <v>308</v>
      </c>
    </row>
    <row r="14" spans="1:58" s="17" customFormat="1" ht="49.5" customHeight="1">
      <c r="A14" s="108"/>
      <c r="B14" s="109"/>
      <c r="C14" s="109"/>
      <c r="D14" s="109"/>
      <c r="E14" s="110"/>
      <c r="F14" s="109"/>
      <c r="G14" s="111"/>
      <c r="H14" s="111"/>
      <c r="I14" s="128"/>
      <c r="J14" s="129"/>
      <c r="K14" s="126"/>
      <c r="L14" s="119"/>
      <c r="M14" s="130"/>
      <c r="N14" s="119"/>
      <c r="O14" s="126"/>
      <c r="P14" s="140"/>
      <c r="Q14" s="31" t="s">
        <v>319</v>
      </c>
      <c r="R14" s="126"/>
      <c r="S14" s="119"/>
      <c r="T14" s="125"/>
      <c r="U14" s="127"/>
      <c r="V14" s="123"/>
      <c r="W14" s="14">
        <v>3</v>
      </c>
      <c r="X14" s="54" t="s">
        <v>328</v>
      </c>
      <c r="Y14" s="50" t="s">
        <v>331</v>
      </c>
      <c r="Z14" s="50" t="s">
        <v>309</v>
      </c>
      <c r="AA14" s="15" t="str">
        <f>+CONCATENATE(X14," ",Y14," ",Z14)</f>
        <v>Secretaria/o de Particiáción y Desarrollo Social - Coordinador/a UIC 3. Verificacion de requisitos por parte de profesional de la UIC, a traves de Lista de chequeo por cada contratista
 Seguimiento trimestral</v>
      </c>
      <c r="AB14" s="51" t="s">
        <v>310</v>
      </c>
      <c r="AC14" s="52">
        <f>IF(AB14="","",IF(AB14="Preventivo",0.25,IF(AB14="Detectivo",0.15,IF(AB14="Correctivo",0.1,))))</f>
        <v>0.25</v>
      </c>
      <c r="AD14" s="53" t="str">
        <f>+IF(OR(AB14='[1]11 FORMULAS'!$O$4,AB14='[1]11 FORMULAS'!$O$5),'[1]11 FORMULAS'!$P$5,IF(AB14='[1]11 FORMULAS'!$O$6,'[1]11 FORMULAS'!$P$6,""))</f>
        <v>Probabilidad</v>
      </c>
      <c r="AE14" s="51" t="s">
        <v>311</v>
      </c>
      <c r="AF14" s="35">
        <f>IF(AE14="","",IF(AE14="Manual",0.15,IF(AE14="Automatico",0.25,)))</f>
        <v>0.15</v>
      </c>
      <c r="AG14" s="57" t="s">
        <v>312</v>
      </c>
      <c r="AH14" s="57" t="s">
        <v>313</v>
      </c>
      <c r="AI14" s="57" t="s">
        <v>314</v>
      </c>
      <c r="AJ14" s="16">
        <f>+AC14+AF14</f>
        <v>0.4</v>
      </c>
      <c r="AK14" s="16">
        <f>+AL13*AJ14</f>
        <v>0.0288</v>
      </c>
      <c r="AL14" s="16">
        <f>+AL13-AK14</f>
        <v>0.043199999999999995</v>
      </c>
      <c r="AM14" s="16">
        <f>IF(AD14='[1]11 FORMULAS'!$P$6,AM13-(AM13*AJ14),AM13)</f>
        <v>0.6</v>
      </c>
      <c r="AN14" s="124"/>
      <c r="AO14" s="125"/>
      <c r="AP14" s="124"/>
      <c r="AQ14" s="125"/>
      <c r="AR14" s="123"/>
      <c r="AS14" s="121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E14" s="33"/>
      <c r="BF14"/>
    </row>
    <row r="15" spans="1:58" s="17" customFormat="1" ht="46.5" customHeight="1">
      <c r="A15" s="108"/>
      <c r="B15" s="109"/>
      <c r="C15" s="109"/>
      <c r="D15" s="109"/>
      <c r="E15" s="110"/>
      <c r="F15" s="109"/>
      <c r="G15" s="111"/>
      <c r="H15" s="111"/>
      <c r="I15" s="128"/>
      <c r="J15" s="129"/>
      <c r="K15" s="126"/>
      <c r="L15" s="119"/>
      <c r="M15" s="130"/>
      <c r="N15" s="119"/>
      <c r="O15" s="126"/>
      <c r="P15" s="140"/>
      <c r="Q15" s="31" t="s">
        <v>320</v>
      </c>
      <c r="R15" s="126"/>
      <c r="S15" s="119"/>
      <c r="T15" s="125"/>
      <c r="U15" s="127"/>
      <c r="V15" s="123"/>
      <c r="W15" s="14">
        <v>4</v>
      </c>
      <c r="X15" s="54" t="s">
        <v>328</v>
      </c>
      <c r="Y15" s="50" t="s">
        <v>332</v>
      </c>
      <c r="Z15" s="50" t="s">
        <v>309</v>
      </c>
      <c r="AA15" s="15" t="str">
        <f>+CONCATENATE(X15," ",Y15," ",Z15)</f>
        <v>Secretaria/o de Particiáción y Desarrollo Social - Coordinador/a UIC 4. Informe Trimestral Seguimiento trimestral</v>
      </c>
      <c r="AB15" s="51" t="s">
        <v>310</v>
      </c>
      <c r="AC15" s="52">
        <f>IF(AB15="","",IF(AB15="Preventivo",0.25,IF(AB15="Detectivo",0.15,IF(AB15="Correctivo",0.1,))))</f>
        <v>0.25</v>
      </c>
      <c r="AD15" s="53" t="str">
        <f>+IF(OR(AB15='[1]11 FORMULAS'!$O$4,AB15='[1]11 FORMULAS'!$O$5),'[1]11 FORMULAS'!$P$5,IF(AB15='[1]11 FORMULAS'!$O$6,'[1]11 FORMULAS'!$P$6,""))</f>
        <v>Probabilidad</v>
      </c>
      <c r="AE15" s="51" t="s">
        <v>311</v>
      </c>
      <c r="AF15" s="35">
        <f>IF(AE15="","",IF(AE15="Manual",0.15,IF(AE15="Automatico",0.25,)))</f>
        <v>0.15</v>
      </c>
      <c r="AG15" s="57" t="s">
        <v>312</v>
      </c>
      <c r="AH15" s="57" t="s">
        <v>313</v>
      </c>
      <c r="AI15" s="57" t="s">
        <v>314</v>
      </c>
      <c r="AJ15" s="16">
        <f>+AC15+AF15</f>
        <v>0.4</v>
      </c>
      <c r="AK15" s="16">
        <f>+AL14*AJ15</f>
        <v>0.01728</v>
      </c>
      <c r="AL15" s="16">
        <f>+AL14-AK15</f>
        <v>0.025919999999999995</v>
      </c>
      <c r="AM15" s="16">
        <f>IF(AD15='[1]11 FORMULAS'!$P$6,AM14-(AM14*AJ15),AM14)</f>
        <v>0.6</v>
      </c>
      <c r="AN15" s="124"/>
      <c r="AO15" s="125"/>
      <c r="AP15" s="124"/>
      <c r="AQ15" s="125"/>
      <c r="AR15" s="123"/>
      <c r="AS15" s="121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E15" s="33"/>
      <c r="BF15"/>
    </row>
    <row r="16" spans="1:57" s="17" customFormat="1" ht="48.75" customHeight="1">
      <c r="A16" s="108"/>
      <c r="B16" s="109"/>
      <c r="C16" s="109"/>
      <c r="D16" s="109"/>
      <c r="E16" s="110"/>
      <c r="F16" s="109"/>
      <c r="G16" s="111"/>
      <c r="H16" s="111"/>
      <c r="I16" s="128"/>
      <c r="J16" s="129"/>
      <c r="K16" s="126"/>
      <c r="L16" s="119"/>
      <c r="M16" s="130"/>
      <c r="N16" s="119"/>
      <c r="O16" s="126"/>
      <c r="P16" s="141"/>
      <c r="Q16" s="31" t="s">
        <v>308</v>
      </c>
      <c r="R16" s="126"/>
      <c r="S16" s="119"/>
      <c r="T16" s="125"/>
      <c r="U16" s="127"/>
      <c r="V16" s="123"/>
      <c r="W16" s="14"/>
      <c r="X16" s="54"/>
      <c r="Y16" s="55"/>
      <c r="Z16" s="55"/>
      <c r="AA16" s="18"/>
      <c r="AB16" s="19"/>
      <c r="AC16" s="41">
        <f>IF(AB16="","",IF(AB16="Preventivo",0.25,IF(AB16="Detectivo",0.15,IF(AB16="Correctivo",0.1,))))</f>
      </c>
      <c r="AD16" s="19"/>
      <c r="AE16" s="19"/>
      <c r="AF16" s="41">
        <f>IF(AE16="","",IF(AE16="Manual",0.15,IF(AE16="Automatico",0.25,)))</f>
      </c>
      <c r="AG16" s="57" t="s">
        <v>312</v>
      </c>
      <c r="AH16" s="57" t="s">
        <v>313</v>
      </c>
      <c r="AI16" s="57" t="s">
        <v>314</v>
      </c>
      <c r="AJ16" s="16"/>
      <c r="AK16" s="16">
        <f>+AL15*AJ16</f>
        <v>0</v>
      </c>
      <c r="AL16" s="16">
        <f>+AL15-AK16</f>
        <v>0.025919999999999995</v>
      </c>
      <c r="AM16" s="16">
        <f>IF(AD16='[1]11 FORMULAS'!$P$6,AM15-(AM15*AJ16),AM15)</f>
        <v>0.6</v>
      </c>
      <c r="AN16" s="124"/>
      <c r="AO16" s="125"/>
      <c r="AP16" s="124"/>
      <c r="AQ16" s="125"/>
      <c r="AR16" s="123"/>
      <c r="AS16" s="122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E16" s="34"/>
    </row>
    <row r="17" spans="24:26" ht="15">
      <c r="X17" s="56"/>
      <c r="Y17" s="56"/>
      <c r="Z17" s="56"/>
    </row>
  </sheetData>
  <sheetProtection/>
  <mergeCells count="105">
    <mergeCell ref="P5:T5"/>
    <mergeCell ref="I5:O5"/>
    <mergeCell ref="I6:O6"/>
    <mergeCell ref="P6:T6"/>
    <mergeCell ref="AY12:AY16"/>
    <mergeCell ref="AZ12:AZ16"/>
    <mergeCell ref="Q9:Q11"/>
    <mergeCell ref="AR12:AR16"/>
    <mergeCell ref="P12:P16"/>
    <mergeCell ref="R12:R16"/>
    <mergeCell ref="BA12:BA16"/>
    <mergeCell ref="U12:U16"/>
    <mergeCell ref="I12:I16"/>
    <mergeCell ref="J12:J16"/>
    <mergeCell ref="K12:K16"/>
    <mergeCell ref="L12:L16"/>
    <mergeCell ref="M12:M16"/>
    <mergeCell ref="N12:N16"/>
    <mergeCell ref="T12:T16"/>
    <mergeCell ref="AQ12:AQ16"/>
    <mergeCell ref="A10:A11"/>
    <mergeCell ref="B10:B11"/>
    <mergeCell ref="C10:C11"/>
    <mergeCell ref="D10:D11"/>
    <mergeCell ref="E10:E11"/>
    <mergeCell ref="O12:O16"/>
    <mergeCell ref="S12:S16"/>
    <mergeCell ref="AS12:AS16"/>
    <mergeCell ref="V12:V16"/>
    <mergeCell ref="AN12:AN16"/>
    <mergeCell ref="AO12:AO16"/>
    <mergeCell ref="AP12:AP16"/>
    <mergeCell ref="AQ9:AQ11"/>
    <mergeCell ref="AR9:AR11"/>
    <mergeCell ref="AS9:AS11"/>
    <mergeCell ref="BB12:BB16"/>
    <mergeCell ref="BC12:BC16"/>
    <mergeCell ref="AW12:AW16"/>
    <mergeCell ref="AX12:AX16"/>
    <mergeCell ref="AT12:AT16"/>
    <mergeCell ref="AU12:AU16"/>
    <mergeCell ref="AV12:AV16"/>
    <mergeCell ref="AT10:AT11"/>
    <mergeCell ref="AU10:AU11"/>
    <mergeCell ref="AV10:AV11"/>
    <mergeCell ref="AW10:AW11"/>
    <mergeCell ref="AX10:AZ10"/>
    <mergeCell ref="BA10:BA11"/>
    <mergeCell ref="BB10:BB11"/>
    <mergeCell ref="BC10:BC11"/>
    <mergeCell ref="A12:A16"/>
    <mergeCell ref="B12:B16"/>
    <mergeCell ref="C12:C16"/>
    <mergeCell ref="D12:D16"/>
    <mergeCell ref="E12:E16"/>
    <mergeCell ref="F12:F16"/>
    <mergeCell ref="G12:G16"/>
    <mergeCell ref="H12:H16"/>
    <mergeCell ref="AB9:AI9"/>
    <mergeCell ref="AG10:AI10"/>
    <mergeCell ref="K9:K11"/>
    <mergeCell ref="M9:M11"/>
    <mergeCell ref="N9:N11"/>
    <mergeCell ref="O9:O11"/>
    <mergeCell ref="P9:P11"/>
    <mergeCell ref="L9:L11"/>
    <mergeCell ref="AL9:AL10"/>
    <mergeCell ref="AM9:AM10"/>
    <mergeCell ref="AN9:AN11"/>
    <mergeCell ref="AO9:AO11"/>
    <mergeCell ref="AP9:AP11"/>
    <mergeCell ref="R9:R11"/>
    <mergeCell ref="S9:S11"/>
    <mergeCell ref="T9:T11"/>
    <mergeCell ref="U9:U11"/>
    <mergeCell ref="V9:V11"/>
    <mergeCell ref="W7:AS7"/>
    <mergeCell ref="AT7:BC9"/>
    <mergeCell ref="A8:I9"/>
    <mergeCell ref="J8:V8"/>
    <mergeCell ref="W8:AA10"/>
    <mergeCell ref="AB8:AS8"/>
    <mergeCell ref="J9:J11"/>
    <mergeCell ref="F10:I10"/>
    <mergeCell ref="AB10:AF10"/>
    <mergeCell ref="AJ9:AJ10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BF12:BG12"/>
    <mergeCell ref="A5:B5"/>
    <mergeCell ref="AS5:AS6"/>
    <mergeCell ref="BB5:BC5"/>
    <mergeCell ref="A6:B6"/>
    <mergeCell ref="C6:H6"/>
    <mergeCell ref="X6:AI6"/>
    <mergeCell ref="BB6:BC6"/>
    <mergeCell ref="C5:D5"/>
    <mergeCell ref="A7:V7"/>
  </mergeCells>
  <conditionalFormatting sqref="K12">
    <cfRule type="cellIs" priority="252" dxfId="8" operator="equal">
      <formula>"Muy Alta"</formula>
    </cfRule>
    <cfRule type="cellIs" priority="253" dxfId="7" operator="equal">
      <formula>"Alta"</formula>
    </cfRule>
    <cfRule type="cellIs" priority="254" dxfId="6" operator="equal">
      <formula>"Media"</formula>
    </cfRule>
    <cfRule type="cellIs" priority="255" dxfId="33" operator="equal">
      <formula>"Baja"</formula>
    </cfRule>
    <cfRule type="cellIs" priority="256" dxfId="34" operator="equal">
      <formula>"Muy Baja"</formula>
    </cfRule>
  </conditionalFormatting>
  <conditionalFormatting sqref="M12">
    <cfRule type="cellIs" priority="262" dxfId="17" operator="equal">
      <formula>$U$12</formula>
    </cfRule>
    <cfRule type="cellIs" priority="263" dxfId="16" operator="equal">
      <formula>$U$13</formula>
    </cfRule>
    <cfRule type="cellIs" priority="264" dxfId="15" operator="equal">
      <formula>$U$14</formula>
    </cfRule>
    <cfRule type="cellIs" priority="265" dxfId="35" operator="equal">
      <formula>$U$15</formula>
    </cfRule>
    <cfRule type="cellIs" priority="266" dxfId="36" operator="equal">
      <formula>$U$16</formula>
    </cfRule>
  </conditionalFormatting>
  <conditionalFormatting sqref="O12">
    <cfRule type="cellIs" priority="247" dxfId="8" operator="equal">
      <formula>"catastrofico"</formula>
    </cfRule>
    <cfRule type="cellIs" priority="248" dxfId="7" operator="equal">
      <formula>"Mayor"</formula>
    </cfRule>
    <cfRule type="cellIs" priority="249" dxfId="6" operator="equal">
      <formula>"Moderado"</formula>
    </cfRule>
    <cfRule type="cellIs" priority="250" dxfId="33" operator="equal">
      <formula>"menor"</formula>
    </cfRule>
    <cfRule type="cellIs" priority="251" dxfId="34" operator="equal">
      <formula>"leve"</formula>
    </cfRule>
  </conditionalFormatting>
  <conditionalFormatting sqref="R12">
    <cfRule type="cellIs" priority="242" dxfId="8" operator="equal">
      <formula>"catastrofico"</formula>
    </cfRule>
    <cfRule type="cellIs" priority="243" dxfId="7" operator="equal">
      <formula>"Mayor"</formula>
    </cfRule>
    <cfRule type="cellIs" priority="244" dxfId="6" operator="equal">
      <formula>"Moderado"</formula>
    </cfRule>
    <cfRule type="cellIs" priority="245" dxfId="33" operator="equal">
      <formula>"menor"</formula>
    </cfRule>
    <cfRule type="cellIs" priority="246" dxfId="34" operator="equal">
      <formula>"leve"</formula>
    </cfRule>
  </conditionalFormatting>
  <conditionalFormatting sqref="T12">
    <cfRule type="cellIs" priority="237" dxfId="8" operator="equal">
      <formula>"catastrofico"</formula>
    </cfRule>
    <cfRule type="cellIs" priority="238" dxfId="7" operator="equal">
      <formula>"Mayor"</formula>
    </cfRule>
    <cfRule type="cellIs" priority="239" dxfId="6" operator="equal">
      <formula>"Moderado"</formula>
    </cfRule>
    <cfRule type="cellIs" priority="240" dxfId="33" operator="equal">
      <formula>"menor"</formula>
    </cfRule>
    <cfRule type="cellIs" priority="241" dxfId="34" operator="equal">
      <formula>"leve"</formula>
    </cfRule>
  </conditionalFormatting>
  <conditionalFormatting sqref="U12">
    <cfRule type="cellIs" priority="257" dxfId="17" operator="equal">
      <formula>'ASIST. Y ACOMP. SOCIAL 2023.'!#REF!</formula>
    </cfRule>
    <cfRule type="cellIs" priority="258" dxfId="16" operator="equal">
      <formula>'ASIST. Y ACOMP. SOCIAL 2023.'!#REF!</formula>
    </cfRule>
    <cfRule type="cellIs" priority="259" dxfId="15" operator="equal">
      <formula>'ASIST. Y ACOMP. SOCIAL 2023.'!#REF!</formula>
    </cfRule>
    <cfRule type="cellIs" priority="260" dxfId="35" operator="equal">
      <formula>'ASIST. Y ACOMP. SOCIAL 2023.'!#REF!</formula>
    </cfRule>
    <cfRule type="cellIs" priority="261" dxfId="36" operator="equal">
      <formula>'ASIST. Y ACOMP. SOCIAL 2023.'!#REF!</formula>
    </cfRule>
  </conditionalFormatting>
  <conditionalFormatting sqref="V12">
    <cfRule type="cellIs" priority="31" dxfId="5" operator="equal">
      <formula>"Extremo"</formula>
    </cfRule>
    <cfRule type="cellIs" priority="32" dxfId="4" operator="equal">
      <formula>"Alto"</formula>
    </cfRule>
    <cfRule type="cellIs" priority="33" dxfId="3" operator="equal">
      <formula>"Moderado"</formula>
    </cfRule>
    <cfRule type="cellIs" priority="34" dxfId="34" operator="equal">
      <formula>"Bajo"</formula>
    </cfRule>
  </conditionalFormatting>
  <conditionalFormatting sqref="AO12">
    <cfRule type="cellIs" priority="232" dxfId="8" operator="equal">
      <formula>"Muy Alta"</formula>
    </cfRule>
    <cfRule type="cellIs" priority="233" dxfId="7" operator="equal">
      <formula>"Alta"</formula>
    </cfRule>
    <cfRule type="cellIs" priority="234" dxfId="6" operator="equal">
      <formula>"Media"</formula>
    </cfRule>
    <cfRule type="cellIs" priority="235" dxfId="33" operator="equal">
      <formula>"Baja"</formula>
    </cfRule>
    <cfRule type="cellIs" priority="236" dxfId="34" operator="equal">
      <formula>"Muy Baja"</formula>
    </cfRule>
  </conditionalFormatting>
  <conditionalFormatting sqref="AQ12">
    <cfRule type="cellIs" priority="227" dxfId="8" operator="equal">
      <formula>"Catastrofico"</formula>
    </cfRule>
    <cfRule type="cellIs" priority="228" dxfId="7" operator="equal">
      <formula>"Mayor"</formula>
    </cfRule>
    <cfRule type="cellIs" priority="229" dxfId="6" operator="equal">
      <formula>"Moderado"</formula>
    </cfRule>
    <cfRule type="cellIs" priority="230" dxfId="33" operator="equal">
      <formula>"Menor"</formula>
    </cfRule>
    <cfRule type="cellIs" priority="231" dxfId="34" operator="equal">
      <formula>"Leve"</formula>
    </cfRule>
  </conditionalFormatting>
  <conditionalFormatting sqref="AR12">
    <cfRule type="cellIs" priority="70" dxfId="5" operator="equal">
      <formula>"Extremo"</formula>
    </cfRule>
    <cfRule type="cellIs" priority="71" dxfId="4" operator="equal">
      <formula>"Alto"</formula>
    </cfRule>
    <cfRule type="cellIs" priority="72" dxfId="3" operator="equal">
      <formula>"Moderado"</formula>
    </cfRule>
    <cfRule type="cellIs" priority="73" dxfId="34" operator="equal">
      <formula>"Bajo"</formula>
    </cfRule>
  </conditionalFormatting>
  <conditionalFormatting sqref="AS12">
    <cfRule type="cellIs" priority="105" dxfId="2" operator="equal">
      <formula>"Evitar"</formula>
    </cfRule>
    <cfRule type="cellIs" priority="106" dxfId="1" operator="equal">
      <formula>"Aceptar"</formula>
    </cfRule>
    <cfRule type="cellIs" priority="107" dxfId="0" operator="equal">
      <formula>"reducir transferir"</formula>
    </cfRule>
    <cfRule type="cellIs" priority="108" dxfId="37" operator="equal">
      <formula>"reducir mitigar"</formula>
    </cfRule>
    <cfRule type="cellIs" priority="109" dxfId="37" operator="equal">
      <formula>"Reducir mitigar"</formula>
    </cfRule>
  </conditionalFormatting>
  <dataValidations count="14">
    <dataValidation type="list" allowBlank="1" showInputMessage="1" showErrorMessage="1" sqref="AS12">
      <formula1>"Reducir mitigar,Reducir Transferir,Aceptar,Evitar"</formula1>
    </dataValidation>
    <dataValidation type="list" allowBlank="1" showInputMessage="1" showErrorMessage="1" sqref="G12:H12">
      <formula1>"Procesos,Evento externo,Talento humano,Tecnologias,Infraestructura"</formula1>
    </dataValidation>
    <dataValidation type="list" allowBlank="1" showInputMessage="1" showErrorMessage="1" sqref="B12:B16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16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16">
      <formula1>"N/A,menor a 10 SMLMV,ENTRE 10 Y 50 SMLMV,entre 50 y 100 SMLMV,entre 100 y 500 SMLMV,Mayor a 500 SMLMV"</formula1>
    </dataValidation>
    <dataValidation type="list" allowBlank="1" showInputMessage="1" showErrorMessage="1" sqref="AB12:AB13">
      <formula1>"Preventivo,Detectivo,Correctivo"</formula1>
    </dataValidation>
    <dataValidation type="list" allowBlank="1" showInputMessage="1" showErrorMessage="1" sqref="AE12:AE13">
      <formula1>"Manual,Automatico"</formula1>
    </dataValidation>
    <dataValidation type="list" allowBlank="1" showInputMessage="1" showErrorMessage="1" sqref="AG12:AG16">
      <formula1>"Documentado,Sin Documentar"</formula1>
    </dataValidation>
    <dataValidation type="list" allowBlank="1" showInputMessage="1" showErrorMessage="1" sqref="AI12:AI16">
      <formula1>"Con Registro,Sin Registro"</formula1>
    </dataValidation>
    <dataValidation type="list" allowBlank="1" showInputMessage="1" showErrorMessage="1" sqref="BI6">
      <formula1>$BI$9:$BI$13</formula1>
    </dataValidation>
    <dataValidation type="list" allowBlank="1" showInputMessage="1" showErrorMessage="1" sqref="P12">
      <formula1>$Q$12:$Q$16</formula1>
    </dataValidation>
    <dataValidation type="list" allowBlank="1" showInputMessage="1" showErrorMessage="1" sqref="H5">
      <formula1>"Estrategico,Misional,Apoyo"</formula1>
    </dataValidation>
    <dataValidation type="list" allowBlank="1" showInputMessage="1" showErrorMessage="1" sqref="BC12:BC16">
      <formula1>"Sin Iniciar,En proceso,Cerrado"</formula1>
    </dataValidation>
    <dataValidation type="list" allowBlank="1" showInputMessage="1" showErrorMessage="1" sqref="AH12:AH16">
      <formula1>"Continua,Aleatoria"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2023-09-29T18:48:57Z</dcterms:modified>
  <cp:category/>
  <cp:version/>
  <cp:contentType/>
  <cp:contentStatus/>
</cp:coreProperties>
</file>