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050" tabRatio="597" activeTab="2"/>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21" i="29" l="1"/>
  <c r="AC21" i="29"/>
  <c r="AB21" i="29"/>
  <c r="AE20" i="29"/>
  <c r="AC20" i="29"/>
  <c r="AB20" i="29"/>
  <c r="AE19" i="29"/>
  <c r="AC19" i="29"/>
  <c r="AB19" i="29"/>
  <c r="AE18" i="29"/>
  <c r="AC18" i="29"/>
  <c r="AB18" i="29"/>
  <c r="AE17" i="29"/>
  <c r="AC17" i="29"/>
  <c r="AB17" i="29"/>
  <c r="AE16" i="29"/>
  <c r="AC16" i="29"/>
  <c r="AB16" i="29"/>
  <c r="AE15" i="29"/>
  <c r="AC15" i="29"/>
  <c r="AB15" i="29"/>
  <c r="AE13" i="29"/>
  <c r="AC13" i="29"/>
  <c r="AB13" i="29"/>
  <c r="AE12" i="29"/>
  <c r="AC12" i="29"/>
  <c r="AB12" i="29"/>
  <c r="Z18" i="29" l="1"/>
  <c r="Z13" i="29" l="1"/>
  <c r="AI18" i="29" l="1"/>
  <c r="AI20" i="29"/>
  <c r="AI21" i="29"/>
  <c r="AE14" i="29"/>
  <c r="AB14" i="29"/>
  <c r="R17" i="29"/>
  <c r="R12" i="29"/>
  <c r="N12" i="29"/>
  <c r="T12" i="29" s="1"/>
  <c r="AI14" i="29" l="1"/>
  <c r="AI19" i="29"/>
  <c r="AI16" i="29"/>
  <c r="AI15" i="29"/>
  <c r="AI17" i="29"/>
  <c r="AI13" i="29" l="1"/>
  <c r="AI12" i="29"/>
  <c r="Z20" i="29"/>
  <c r="Z19" i="29"/>
  <c r="Z17" i="29"/>
  <c r="Q17" i="29"/>
  <c r="N17" i="29"/>
  <c r="O17" i="29" s="1"/>
  <c r="K17" i="29"/>
  <c r="L17" i="29" s="1"/>
  <c r="AJ17" i="29" s="1"/>
  <c r="AK17" i="29" s="1"/>
  <c r="AJ18" i="29" s="1"/>
  <c r="AK18" i="29" s="1"/>
  <c r="I17" i="29"/>
  <c r="E17" i="29"/>
  <c r="Z15" i="29"/>
  <c r="AC14" i="29"/>
  <c r="Z14" i="29"/>
  <c r="Z12" i="29"/>
  <c r="O12" i="29"/>
  <c r="K12" i="29"/>
  <c r="L12" i="29" s="1"/>
  <c r="I12" i="29"/>
  <c r="E12" i="29"/>
  <c r="AJ19" i="29" l="1"/>
  <c r="AK19" i="29" s="1"/>
  <c r="AJ12" i="29"/>
  <c r="AK12" i="29" s="1"/>
  <c r="AJ13" i="29" s="1"/>
  <c r="AK13" i="29" s="1"/>
  <c r="AJ14" i="29" s="1"/>
  <c r="S12" i="29"/>
  <c r="U12" i="29" s="1"/>
  <c r="Q12" i="29"/>
  <c r="T17" i="29"/>
  <c r="S17" i="29" s="1"/>
  <c r="U17" i="29" s="1"/>
  <c r="AJ20" i="29" l="1"/>
  <c r="AK20" i="29"/>
  <c r="AJ21" i="29" s="1"/>
  <c r="AL17" i="29"/>
  <c r="AL18" i="29" s="1"/>
  <c r="AL19" i="29" s="1"/>
  <c r="AL20" i="29" s="1"/>
  <c r="AL21" i="29" s="1"/>
  <c r="AO17" i="29" s="1"/>
  <c r="AP17" i="29" s="1"/>
  <c r="AK14" i="29"/>
  <c r="AJ15" i="29" s="1"/>
  <c r="AL12" i="29"/>
  <c r="AL13" i="29" s="1"/>
  <c r="AL14" i="29" s="1"/>
  <c r="AL15" i="29" s="1"/>
  <c r="AL16" i="29" s="1"/>
  <c r="AK21" i="29" l="1"/>
  <c r="AM17" i="29" s="1"/>
  <c r="AN17" i="29" s="1"/>
  <c r="AQ17" i="29" s="1"/>
  <c r="AK15" i="29"/>
  <c r="AJ16" i="29" s="1"/>
  <c r="AO12" i="29"/>
  <c r="AP12" i="29" s="1"/>
  <c r="AK16" i="29" l="1"/>
  <c r="AM12" i="29" s="1"/>
  <c r="AN12" i="29" s="1"/>
  <c r="AQ12" i="29" s="1"/>
</calcChain>
</file>

<file path=xl/sharedStrings.xml><?xml version="1.0" encoding="utf-8"?>
<sst xmlns="http://schemas.openxmlformats.org/spreadsheetml/2006/main" count="579" uniqueCount="336">
  <si>
    <t>TIPO</t>
  </si>
  <si>
    <t>MACROPROCESO</t>
  </si>
  <si>
    <t>ITEM</t>
  </si>
  <si>
    <t>PROCESOS ALCALDÍA CARTAGENA</t>
  </si>
  <si>
    <t>CODIGO</t>
  </si>
  <si>
    <t>SUBPROCESO</t>
  </si>
  <si>
    <t>Cód. Sp</t>
  </si>
  <si>
    <t>ESTRATEGICO</t>
  </si>
  <si>
    <t>PLANEACION TERRITORIAL Y DIRECCIONAMIENTO ESTRATEGICO</t>
  </si>
  <si>
    <t>DIRECCIONAMIENTO  ESTRATÉGICO</t>
  </si>
  <si>
    <t>PTDDE</t>
  </si>
  <si>
    <t xml:space="preserve">PLANEACIÓN ESTRATEGICA </t>
  </si>
  <si>
    <t>GESTIÓN DE POLITICAS PÚBLICAS E INSTITUCIONALES</t>
  </si>
  <si>
    <t xml:space="preserve">ADMINISTRACIÓN DE RIESGO </t>
  </si>
  <si>
    <t>EVALUACIÓN Y GESTIÓN DE LOS GRUPOS DE VALOR</t>
  </si>
  <si>
    <t>SEGUIMIENTO Y EVALUACIÓN</t>
  </si>
  <si>
    <t>PTDSE</t>
  </si>
  <si>
    <t>GESTIÓN DE LA INVERSIÓN PUBLICA</t>
  </si>
  <si>
    <t>PTDGI</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</si>
  <si>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</si>
  <si>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</si>
  <si>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</si>
  <si>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</si>
  <si>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GESTIÓN DE DATOS E INFORMACIÓN ESTADISTICA DISTRITAL</t>
  </si>
  <si>
    <t>PTDSI</t>
  </si>
  <si>
    <t>SISTEMA DE INFORMACION - SISBEN</t>
  </si>
  <si>
    <t>SISTEMA DE INFORMACIÓN DE LA ESTRATIFICACIÓN SOCIOECONOMICA</t>
  </si>
  <si>
    <t>SISTEMA DE INFORMACIÓN GEOGRAFICA</t>
  </si>
  <si>
    <t>GESTIÓN ESTADISTICA</t>
  </si>
  <si>
    <t xml:space="preserve">GESTIÓN TERRITORIAL Y GESTIÓN DE SUS INSTRUMENTOS </t>
  </si>
  <si>
    <t>PTDGT</t>
  </si>
  <si>
    <t>FORMULACIÓN DE PLANES PARCIALES</t>
  </si>
  <si>
    <t>FORMULACIÓN Y SEGUIMIENTO DEL POT</t>
  </si>
  <si>
    <t>PLUSVALIA</t>
  </si>
  <si>
    <t>EXPEDIENTE URBANO</t>
  </si>
  <si>
    <t>GESTIÓN EN LA VIGILANCIA Y CONTROL DE LAS NORMAS URBANAS</t>
  </si>
  <si>
    <t>PTDCU</t>
  </si>
  <si>
    <t>INSPECCIÓN, CONTROL Y LA VIGILANCIA DE LOS ENAJENADORES DE VIVIENDA</t>
  </si>
  <si>
    <t>RECEPCIÓN DE BIENES DESTINADOS AL USO PÚBLICO EN ACTUACIONES URBANÍSTICAS</t>
  </si>
  <si>
    <t xml:space="preserve">PROCESOS POLICIVOS URBANÍSTICOS POR INFRACCIÓN URBANÍSTICA </t>
  </si>
  <si>
    <t>GESTIÓN DE PENSAMIENTO ESTRATEGICO INSTITUCIONAL Y DE LA COMUNIDAD</t>
  </si>
  <si>
    <t>GESTIÓN INSTITUCIONAL Y DE LA COMUNIDAD</t>
  </si>
  <si>
    <t>GPEGI</t>
  </si>
  <si>
    <t>COMUNICACIÓN PUBLICA</t>
  </si>
  <si>
    <t>COMUNICACIÓN ESTRATÉGICA</t>
  </si>
  <si>
    <t>COMCE</t>
  </si>
  <si>
    <t>COMUNICACIÓN ORGANIZACIONAL</t>
  </si>
  <si>
    <t>COMCO</t>
  </si>
  <si>
    <t>GESTION DE LA COMUNICACION INSTITUCIONAL</t>
  </si>
  <si>
    <t>COMCI</t>
  </si>
  <si>
    <t>EVALUACION Y CONTROL DE LA GESTION PUBLICA</t>
  </si>
  <si>
    <t>CONTROL DISCIPLINARIO</t>
  </si>
  <si>
    <t>ECGCD</t>
  </si>
  <si>
    <t>EVALUACIÓN INDEPENDIENTE</t>
  </si>
  <si>
    <t>ECGEI</t>
  </si>
  <si>
    <t>MISIONAL</t>
  </si>
  <si>
    <t xml:space="preserve">GESTION SALUD </t>
  </si>
  <si>
    <t>PROMOCIÓN SOCIAL EN SALUD</t>
  </si>
  <si>
    <t>GESPA</t>
  </si>
  <si>
    <t>SALUD PUBLICA</t>
  </si>
  <si>
    <t>GESSP</t>
  </si>
  <si>
    <t>ASEGURAMIENTO EN SALUD</t>
  </si>
  <si>
    <t>GESAS</t>
  </si>
  <si>
    <t xml:space="preserve">SALUD PÚBLICA EN EMERGENCIAS Y DESASTRES </t>
  </si>
  <si>
    <t>GESED</t>
  </si>
  <si>
    <t>PRESTACIÓN DE SERVICIOS EN SALUD</t>
  </si>
  <si>
    <t>GESPS</t>
  </si>
  <si>
    <t>VIGILANCIA Y CONTROL DEL SISTEMA OBLIGATORIO DE GARANTIA DE LA CALIDAD DE LA ATENCIÓN EN SALUD</t>
  </si>
  <si>
    <t>GESVC</t>
  </si>
  <si>
    <t>GESTION EN TRANSITO Y TRANSPORTE</t>
  </si>
  <si>
    <t>GESTION OPERATIVA,  CONTROL DE TRÁNSITO Y TRANSPORTE</t>
  </si>
  <si>
    <t>GTTGO</t>
  </si>
  <si>
    <t>EDUCACION VIAL</t>
  </si>
  <si>
    <t>GTTEV</t>
  </si>
  <si>
    <t>GESTION TECNICA</t>
  </si>
  <si>
    <t>GTTGT</t>
  </si>
  <si>
    <t>GESTIÓN EN SEGURIDAD Y CONVIVENCIA</t>
  </si>
  <si>
    <t>GESTION DE LA SEGURIDAD Y CONVIVENCIA</t>
  </si>
  <si>
    <t>GSCPS</t>
  </si>
  <si>
    <t>GESTION INTEGRAL DEL RIESGO CONTRAINCENDIO</t>
  </si>
  <si>
    <t>GSCBO</t>
  </si>
  <si>
    <t>DERECHOS HUMANOS Y CONSTRUCCCIÓN DE PAZ</t>
  </si>
  <si>
    <t>GSCDH</t>
  </si>
  <si>
    <t>EQUIDAD E INCLUSIÓN DE LOS NEGROS, AFROS, PALENQUEROS E INDÍGENAS</t>
  </si>
  <si>
    <t>GSCFO</t>
  </si>
  <si>
    <t xml:space="preserve">ACCESO A LA JUSTICIA </t>
  </si>
  <si>
    <t>GSCJU</t>
  </si>
  <si>
    <t>GESTIÓN EN PARTICIPACION CIUDADANA</t>
  </si>
  <si>
    <t>FORTALECIMIENTO DE LA PARTICIPACIÓN CIUDADANA Y COMUNITARIA</t>
  </si>
  <si>
    <t>GPCFP</t>
  </si>
  <si>
    <t>GESTIÓN EN DESARROLLO SOCIAL</t>
  </si>
  <si>
    <t>ASISTENCIA Y ACOMPAÑAMIENTO SOCIAL A LA POBLACIÓN HABITANTE DEL DISTRITO DE CARTAGENA</t>
  </si>
  <si>
    <t>GDSAA</t>
  </si>
  <si>
    <t>DESARROLLO DE ESTRATEGIAS DE EMPRENDIMIENTO Y EMPRESARISMO PARA LA INCLUSION SOCIAL, PRODUCTIVA Y LA VINCULACION LABORAL</t>
  </si>
  <si>
    <t>GDSDE</t>
  </si>
  <si>
    <t>EXTENSION AGROPECUARIA EN EL DISTRIRO DE CARTAGENA</t>
  </si>
  <si>
    <t>GDSAT</t>
  </si>
  <si>
    <t>GERENCIA SOCIAL</t>
  </si>
  <si>
    <t>GDSGS</t>
  </si>
  <si>
    <t>GESTIÓN EN INFRAESTRUCTURA</t>
  </si>
  <si>
    <t>GESTIÓN DE PROYECTOS DE OBRAS PUBLICAS</t>
  </si>
  <si>
    <t>GINOP</t>
  </si>
  <si>
    <t>GESTIÓN EN EDUCACION</t>
  </si>
  <si>
    <t>ATENCIÓN AL CIUDADANO EDUCACIÓN</t>
  </si>
  <si>
    <t>GEDAC</t>
  </si>
  <si>
    <t>ADMINISTRACIÓN DEL SISTEMA DE GESTIÓN DE CALIDAD - EDUCACIÓN</t>
  </si>
  <si>
    <t>GEDAS</t>
  </si>
  <si>
    <t>CALIDAD EDUCATIVA</t>
  </si>
  <si>
    <t>GEDCE</t>
  </si>
  <si>
    <t>COBERTURA EDUCATIVA</t>
  </si>
  <si>
    <t>GEDCO</t>
  </si>
  <si>
    <t>GESTIÓN ADMINISTRATIVA DE BIENES Y SERVICIOS - EDUCACIÓN</t>
  </si>
  <si>
    <t>GEDGA</t>
  </si>
  <si>
    <t>GESTIÓN ESTRATÉGICA EN EDUCACIÓN</t>
  </si>
  <si>
    <t>GEDGE</t>
  </si>
  <si>
    <t>GESTIÓN FINANCIERA - EDUCACIÓN</t>
  </si>
  <si>
    <t>GEDGF</t>
  </si>
  <si>
    <t>GESTIÓN LEGAL EDUCATIVA</t>
  </si>
  <si>
    <t>GEDGL</t>
  </si>
  <si>
    <t>GESTIÓN DE PROGRAMAS Y PROYECTOS EDUCATIVOS</t>
  </si>
  <si>
    <t>GEDGP</t>
  </si>
  <si>
    <t>GESTIÓN DE TICS - EDUCACIÓN</t>
  </si>
  <si>
    <t>GEDGT</t>
  </si>
  <si>
    <t>GESTIÓN DE LA INSPECCIÓN Y VIGILANCIA DEL SERVICIO EDUCATIVO</t>
  </si>
  <si>
    <t>GEDIV</t>
  </si>
  <si>
    <t>TALENTO HUMANO - EDUCACIÓN</t>
  </si>
  <si>
    <t>GEDTH</t>
  </si>
  <si>
    <t>APOYO</t>
  </si>
  <si>
    <t>GESTIÓN ADMINISTRATIVA</t>
  </si>
  <si>
    <t xml:space="preserve">GESTIÓN DEL TALENTO HUMANO </t>
  </si>
  <si>
    <t>GADAT</t>
  </si>
  <si>
    <t xml:space="preserve">ADMINISTRACIÓN DE BIENES Y SERVICIOS </t>
  </si>
  <si>
    <t>GADAD</t>
  </si>
  <si>
    <t>FONDO DE PENSIONES</t>
  </si>
  <si>
    <t>GADFP</t>
  </si>
  <si>
    <t>CALIDAD</t>
  </si>
  <si>
    <t>GADCA</t>
  </si>
  <si>
    <t>SERVICIO AL CIUDADANO</t>
  </si>
  <si>
    <t>GADSC</t>
  </si>
  <si>
    <t>TRANSPARENCIA Y PREVENCIÓN DE LA CORRUPCIÓN</t>
  </si>
  <si>
    <t>GADTR</t>
  </si>
  <si>
    <t>COOPERACION INTERNACIONAL</t>
  </si>
  <si>
    <t>GADCO</t>
  </si>
  <si>
    <t>MERCADOS PÚBLICOS</t>
  </si>
  <si>
    <t>GADMP</t>
  </si>
  <si>
    <t>SERVICIOS PÚBLICOS</t>
  </si>
  <si>
    <t>GADSP</t>
  </si>
  <si>
    <t>GESTION DE LAS TECNOLOGIAS DE LA INFORMACION</t>
  </si>
  <si>
    <t>GESTIÓN DE INFRAESTRUCTURA Y TELECOMUNICACIONES</t>
  </si>
  <si>
    <t>GTIGI</t>
  </si>
  <si>
    <t>GESTION DE PROYECTOS DE TECNOLOGIAS DE LA INFORMACION</t>
  </si>
  <si>
    <t>GTIGP</t>
  </si>
  <si>
    <t>GESTION DE SEGURIDAD Y LA PRIVACIDAD DE LA INFORMACIÓN</t>
  </si>
  <si>
    <t>GTIGPS</t>
  </si>
  <si>
    <t>GESTIÓN DE SOFTWARE</t>
  </si>
  <si>
    <t>GTIGS</t>
  </si>
  <si>
    <t>GESTION DOCUMENTAL</t>
  </si>
  <si>
    <t xml:space="preserve">DIRECCIONAMIENTO ESTRATÉGICO </t>
  </si>
  <si>
    <t>GDODE</t>
  </si>
  <si>
    <t>PLANEACIÓN DOCUMENTAL</t>
  </si>
  <si>
    <t>GDOPD</t>
  </si>
  <si>
    <t>GESTIÓN DEL ARCHIVO GENERAL</t>
  </si>
  <si>
    <t>GDOGA</t>
  </si>
  <si>
    <t xml:space="preserve">GESTIÓN  DE LAS COMUNICACIONES OFICIALES </t>
  </si>
  <si>
    <t>GDOGC</t>
  </si>
  <si>
    <t>GESTIÓN DE PROCESOS ARCHIVÍSTICOS</t>
  </si>
  <si>
    <t>GDOGP</t>
  </si>
  <si>
    <t>INFRAESTRUCTURA AMBIENTAL</t>
  </si>
  <si>
    <t>GDOIA</t>
  </si>
  <si>
    <t>GESTIÓN LEGAL</t>
  </si>
  <si>
    <t>DEFENSA JURIDICA</t>
  </si>
  <si>
    <t>GLEDJ</t>
  </si>
  <si>
    <t>GESTIÓN NORMATIVA</t>
  </si>
  <si>
    <t>GLEGN</t>
  </si>
  <si>
    <t>CONTRATACION ESTATAL</t>
  </si>
  <si>
    <t>GLECE</t>
  </si>
  <si>
    <t>GESTION DE HACIENDA</t>
  </si>
  <si>
    <t>DESARROLLO ECONOMICO</t>
  </si>
  <si>
    <t>GHADE</t>
  </si>
  <si>
    <t>DIRECCIONAMIENTO ESTRATEGICO</t>
  </si>
  <si>
    <t>GHADI</t>
  </si>
  <si>
    <t>ADMINISTRACION DEL SISTEMA DE GESTION DE CALIDAD</t>
  </si>
  <si>
    <t>GHAAS</t>
  </si>
  <si>
    <t>PRESUPUESTO</t>
  </si>
  <si>
    <t>GHAPR</t>
  </si>
  <si>
    <t>GESTION TRIBUTARIA</t>
  </si>
  <si>
    <t>GHAGT</t>
  </si>
  <si>
    <t>TESORERIA</t>
  </si>
  <si>
    <t>GHATE</t>
  </si>
  <si>
    <t>CONTABILIDAD</t>
  </si>
  <si>
    <t>GHACO</t>
  </si>
  <si>
    <t>GESTION ADMINISTRATIVA</t>
  </si>
  <si>
    <t>GHAGA</t>
  </si>
  <si>
    <t>MATRIZ DOFA IDENTIFICACION DE FACTORES</t>
  </si>
  <si>
    <t>MATRIZ DOFA FORMULACION DE ESTRATEGIAS</t>
  </si>
  <si>
    <t>Factores positivos internos</t>
  </si>
  <si>
    <t>Factores negativos internos</t>
  </si>
  <si>
    <t>Factores positivos externos</t>
  </si>
  <si>
    <t>Factores negativos externos</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</si>
  <si>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</si>
  <si>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</si>
  <si>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</si>
  <si>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</si>
  <si>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PROCESO</t>
  </si>
  <si>
    <t>FORTALEZAS</t>
  </si>
  <si>
    <t>DEBILIDADES</t>
  </si>
  <si>
    <t xml:space="preserve">OPORTUNIDADES </t>
  </si>
  <si>
    <t>AMENAZAS</t>
  </si>
  <si>
    <t>Estrategias DO</t>
  </si>
  <si>
    <t>Estrategias FA</t>
  </si>
  <si>
    <t>Estrategias FO</t>
  </si>
  <si>
    <t>Estrategias DA</t>
  </si>
  <si>
    <t xml:space="preserve">1.-Equipo con compromisos para asumir los proyectos de software que se presenten, 
2.-personal capacitado para atender solicitudes de las distintas dependencias. 
3.-Plantemiento de procesos de mejora, en el ambito del cumplimiento de la politica de gobierno Digital. </t>
  </si>
  <si>
    <t xml:space="preserve">1. Desarrollos realizados apriori sin ninguna documentación
2. Poco personal de desarrollo para asumir las necesidades de la entidad.                                                                           3. Limitaciones en acceso a servidores para gestión y publicación de aplicaciones. 4. Debido al poco personal, es dificil aplicar el proceso metodológico del desarrollo de software. </t>
  </si>
  <si>
    <t>1. Capacitar el equipo de desarrollo en las tecnologias actuales y buenas practicas para la misma.
2. Levantar la informacion para documentar los procesos
3. Contratar el personal idoneo para las necesidades de la entidad.</t>
  </si>
  <si>
    <t xml:space="preserve">1. Poco tiempo de ejecución por las reuniones que se programan de las diferentes oficinas.
2. En vista de tanta solicitud de software tener que recargar a desarrolladores con mas proyectos de software, lo que generaría la no terminación ni de lo uno, ni de lo otro.
3. Por la pandemia, todos quieren una aplicación para trabajar desde casa, en la cual, por falta de personal no podriamos responder a todo lo que se requiere. </t>
  </si>
  <si>
    <t>Fortalecer la planificacion de los proyectos de desarrollo de acuerdo a las necesidades y proyecciones de crecimiento del distrito</t>
  </si>
  <si>
    <t>Garantizar la continuidad de los proyectos de desarrollo con el fin de mejorar la utilidad de los mismos y garantizar el uso por parte de la cominidad</t>
  </si>
  <si>
    <t xml:space="preserve">Mejorar las herrameintas tecnologicas para el diseño de aplicativos </t>
  </si>
  <si>
    <t>Establecer estrategias para la contratacion de personal competente en temas de Ti dado que lasd tendencias actuales para este tipo de trabajo se desarrollan de manera virtual lo que va en contra de las politicas del distrito</t>
  </si>
  <si>
    <t xml:space="preserve">ALCALDIA MAYOR DE CARTAGENA DE INDIAS </t>
  </si>
  <si>
    <t>Código:GADCA03-F009</t>
  </si>
  <si>
    <t>NA</t>
  </si>
  <si>
    <t>MACROPROCESO: GESTIÓN ADMINISTRATIVA</t>
  </si>
  <si>
    <t>Versión: 1.0</t>
  </si>
  <si>
    <t>El riesgo afecta la imagen de algún área de la organización</t>
  </si>
  <si>
    <t>PROCESO/SUBPROCESO: CALIDAD/ IMPLEMENTACIÓN MODELOS DE GESTIÓN</t>
  </si>
  <si>
    <t>Vigencia: 04-01-2022</t>
  </si>
  <si>
    <t>El riesgo afecta la imagen de la entidad internamente, de conocimiento general nivel interno, de junta directiva y accionistas y/o de proveedores</t>
  </si>
  <si>
    <t>MATRIZ DE RIESGOS INSTITUCIONALES - CONTEXTO E IDENTIFICACIÓN</t>
  </si>
  <si>
    <t>Página: 1 de 1</t>
  </si>
  <si>
    <t>El riesgo afecta la imagen de la entidad con algunos usuarios de relevancia frente al logro de los objetivos</t>
  </si>
  <si>
    <t>ENTIDAD:</t>
  </si>
  <si>
    <t>Alcaldia de Cartagena</t>
  </si>
  <si>
    <t>PROCESO:</t>
  </si>
  <si>
    <t>Apoyo</t>
  </si>
  <si>
    <t>Elaboración o Actualización:</t>
  </si>
  <si>
    <t>El riesgo afecta la imagen de la entidad con efecto publicitario sostenido a nivel de sector administrativo, nivel departamental o municipal</t>
  </si>
  <si>
    <t>OBJETIVO DEL PROCESO:</t>
  </si>
  <si>
    <t>Planear, analizar, viabilizar, desarrollar , probar implementar y mantener el 100% de los productos de software imprescindibles para garantizar el normal funcionamiento de los procesos del distrito de Cartagena, mediante la seguridad, eficiencia, estabilidad y fiabilidad de uso de los programas  de manera permanente.</t>
  </si>
  <si>
    <t>Vigencia del:</t>
  </si>
  <si>
    <t>2023-2024</t>
  </si>
  <si>
    <t xml:space="preserve"> </t>
  </si>
  <si>
    <t>El riesgo afecta la imagen de la entidad a nivel nacional, con efecto publicitario sostenido a nivel país</t>
  </si>
  <si>
    <t>1. IDENTIFICACION DEL RIESGO</t>
  </si>
  <si>
    <t>2. VALORACION DEL RIESGO</t>
  </si>
  <si>
    <t>3. PLANES DE ACCION</t>
  </si>
  <si>
    <t>1.1. DESCRIPCION DEL RIESGO</t>
  </si>
  <si>
    <t>1.2. ANALISIS DEL RIESGO</t>
  </si>
  <si>
    <t>2.1. Descripción del Control</t>
  </si>
  <si>
    <t>2.2. EVALUACION DE RESGOS</t>
  </si>
  <si>
    <t>1.2.1. Frecuencia de la Actividad</t>
  </si>
  <si>
    <t>1.2.2. Probabilidad inherente</t>
  </si>
  <si>
    <t>1.2.3. %</t>
  </si>
  <si>
    <t>1.2.4. Criterio Afectación Económica</t>
  </si>
  <si>
    <t>1.2.5.%</t>
  </si>
  <si>
    <t>1.2.6. Impacto Inherente economico</t>
  </si>
  <si>
    <t>1.2.7. Criterio Reputacional</t>
  </si>
  <si>
    <t>1.2.8. Impacto Inherente reputacional</t>
  </si>
  <si>
    <t>1.2.9. %</t>
  </si>
  <si>
    <t>1.2.10. Impacto Inherente mas alto</t>
  </si>
  <si>
    <t>1.2.11. % mas alto</t>
  </si>
  <si>
    <t>1.2.12. Zona de riesgo inherente</t>
  </si>
  <si>
    <t>2.2.1. Atributos del control</t>
  </si>
  <si>
    <t>2.2.2. Valor Total del Control</t>
  </si>
  <si>
    <t>2.2.3. Probabilidad residual</t>
  </si>
  <si>
    <t>2.2.4. Impacto Residual</t>
  </si>
  <si>
    <t>2.2.5. %</t>
  </si>
  <si>
    <t>2.2.6. Probabilidad Residual Final</t>
  </si>
  <si>
    <t>2.2.7. %</t>
  </si>
  <si>
    <t>2.2.8. Impacto Residual Final</t>
  </si>
  <si>
    <t>2.2.9. Zona de Riesgo Final</t>
  </si>
  <si>
    <t>2.2.10. Tratamiento</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</si>
  <si>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</si>
  <si>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</si>
  <si>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</si>
  <si>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</si>
  <si>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</si>
  <si>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</si>
  <si>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2.2.1.1. Eficiencia</t>
  </si>
  <si>
    <t>2.2.1.2. Informativos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</si>
  <si>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</si>
  <si>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</si>
  <si>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</si>
  <si>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</si>
  <si>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</si>
  <si>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</si>
  <si>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</si>
  <si>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</si>
  <si>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1.1.6.1. TIPO</t>
  </si>
  <si>
    <t>1.1.6.2. FUENTE GENERADORA DEL EVENTO PARA TIPO E,F,G</t>
  </si>
  <si>
    <t>1.1.6.3. VALIDACIÓN FUENTE GENERADORA DEL EVENTO PARA TIPO A,B,C,D</t>
  </si>
  <si>
    <t>1.1.6.4. RESULTADO FUENTE GENERADORA DEL EVENTO</t>
  </si>
  <si>
    <t>2.1.2. No. Control</t>
  </si>
  <si>
    <t>2.1.3. Responsable (Cargo y/o Aplicativo)</t>
  </si>
  <si>
    <t>2.1.4. Acción (Inicia con un verbo)</t>
  </si>
  <si>
    <t>2.1.5. Complemento (Periodicidad - Observaciones o Desviaciones)</t>
  </si>
  <si>
    <t>2.1.6. Descripción del control</t>
  </si>
  <si>
    <t>Tipo de control</t>
  </si>
  <si>
    <t>Peso del Control</t>
  </si>
  <si>
    <t>Afectación o Desplazamiento en la Matriz</t>
  </si>
  <si>
    <t>Implementación</t>
  </si>
  <si>
    <t>Peso de la implementación</t>
  </si>
  <si>
    <t>Documentación</t>
  </si>
  <si>
    <t>Frecuencia</t>
  </si>
  <si>
    <t>Evidencia</t>
  </si>
  <si>
    <t xml:space="preserve">2.2.2. Peso del Control + Peso de la implementación </t>
  </si>
  <si>
    <t>2.2.3. % Probabilidad Riesgo Inherente-(% Probabilidad Riesgo Inherente*Valor Total del Control)</t>
  </si>
  <si>
    <t>2.2.4. % Impacto Riesgo Inherente-(% Impacto Riesgo Inherente*Valor Total del Control)</t>
  </si>
  <si>
    <t>3.5.1. Seguimiento 1 (Fecha y avance)</t>
  </si>
  <si>
    <t>3.5.2. Seguimiento 2 (Fecha y avance)</t>
  </si>
  <si>
    <t>3.5.3. Seguimiento 3 (Fecha y avance)</t>
  </si>
  <si>
    <t>R1</t>
  </si>
  <si>
    <t>Posibilidad de perdida reputacional y economica</t>
  </si>
  <si>
    <t>por retraso en el cumplimiento de  las etapas del ciclo de desarrollo de las funcionalidades nuevas o ajustes a las aplicaciones o software</t>
  </si>
  <si>
    <t>por falta de protocolos y metodologías adecuadas para el desarrollo de software</t>
  </si>
  <si>
    <t>D Fallas teconologicas</t>
  </si>
  <si>
    <t>Tecnologias</t>
  </si>
  <si>
    <t>Procesos</t>
  </si>
  <si>
    <t>menor a 10 SMLMV</t>
  </si>
  <si>
    <t>Lider del proceso gestión de software</t>
  </si>
  <si>
    <t>verifica mensualmente en  las reuniones de Dailys, (reunion de seguimiento de equipo de desarrrollo OAI), la elaboración de la documentacion que soporta cada etapa del ciclo de vida del desarrollo,  de acuerdo a la metodología establecida en el procedimiento codigo GTIGS01-P001 para el desarrollo de aplicaciones, establecido en el área de desarrollo;  con el proposito de  garantizar la trazabilidad de los proyectos y solicitudes recibidas, dejando como evidencia de la   estructuración y el  seguimiento de la documentación  el formato de cronograma de actividades codigo GTIS01- F010 , el cual se archiva en el repositorio share point del proceso de desarrollo de aplicaciones, al igual que el acta de reunion , ambos  como soporte de la validacion de las  actividades asignadas dentro del repositorio de Azure DevOps el cual se diligencia en tiempo real en todas las  reuniones de Dailys, con el fin de establecer y validar el estado de la documentación asignada a cada desarrollador.</t>
  </si>
  <si>
    <t>Seguimiento trimestral</t>
  </si>
  <si>
    <t>Preventivo</t>
  </si>
  <si>
    <t>Manual</t>
  </si>
  <si>
    <t>Documentado</t>
  </si>
  <si>
    <t>Continua</t>
  </si>
  <si>
    <t>Con Registro</t>
  </si>
  <si>
    <t>Evitar</t>
  </si>
  <si>
    <t>R2</t>
  </si>
  <si>
    <t>Posibilidad de perdida reputacional</t>
  </si>
  <si>
    <t>por incumplimiento en los criterios de usabilidad y accesibilidad en los desarrollos web</t>
  </si>
  <si>
    <t>por falta de verificacion de los criterios de aceptacion establecidos en la ley de transparencia</t>
  </si>
  <si>
    <t>N/A</t>
  </si>
  <si>
    <t xml:space="preserve">verifica mensualmente  las solicitudes de creacion/ actualizacion de aplicativos y de los proyectos asignados por el comite de proyectos, analizando  la viabilidad y el desarrollo del aplicativo, asignando el recurso humano y tecnica para el proceso de desarrollo, para asi dar la salida a producción de los sitios web y aplicativos desarrollados en el distrito de Cartagena, dejando como evidencia el levantamiento de requerimiento codigo GTIGS01-F002 el cual se archiva en el repositorio de sharepoint del proceso de desarrollo; el insumo para la validación de los despliegues realizados  se hacen por medio del formato de diagnostico de usabilidad y accesibilidad codigo GTIGS01-F008 y GTIGS01-F005 en cumplimiento a la ley 1519 de gobierno Digital, en el cual se valida por medio de mesas de trabajos con la Diseñadora web, analista de desarrollo, documentadora y desarrollador a cargo del aplicativo, dejando acta de reunion de esta actividad,  con el proposito de dar cumplimiento a los establecido en la ley y en el manual grafico definido por la Alcadía. </t>
  </si>
  <si>
    <t>Aceptar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</si>
</sst>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numFmt numFmtId="165" formatCode="00"/>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25">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4" xfId="2" applyFont="1" applyBorder="1" applyAlignment="1">
      <alignment horizontal="center" vertical="center" wrapText="1"/>
    </xf>
    <xf numFmtId="0" fontId="13" fillId="0" borderId="5"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9" fillId="0" borderId="1" xfId="2" applyFont="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0" borderId="1" xfId="0" applyFont="1" applyBorder="1" applyAlignment="1" applyProtection="1">
      <alignment horizontal="center" vertical="center" wrapText="1"/>
      <protection locked="0"/>
    </xf>
    <xf numFmtId="9" fontId="28" fillId="0" borderId="2" xfId="2" applyNumberFormat="1" applyFont="1" applyBorder="1" applyAlignment="1">
      <alignment horizontal="center" vertical="center" wrapText="1"/>
    </xf>
    <xf numFmtId="9" fontId="23" fillId="0" borderId="1" xfId="0" applyNumberFormat="1" applyFont="1" applyBorder="1" applyAlignment="1" applyProtection="1">
      <alignment horizontal="center" vertical="center" wrapText="1"/>
      <protection locked="0"/>
    </xf>
    <xf numFmtId="0" fontId="23" fillId="0" borderId="1" xfId="2" applyFont="1" applyBorder="1" applyAlignment="1">
      <alignment horizontal="justify" vertical="top"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9" fontId="27" fillId="0" borderId="1" xfId="0" applyNumberFormat="1" applyFont="1" applyBorder="1" applyAlignment="1">
      <alignment horizontal="center" vertical="center"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0" fontId="27" fillId="0" borderId="1" xfId="2" applyFont="1" applyBorder="1" applyAlignment="1">
      <alignment horizontal="center" vertical="center" wrapText="1"/>
    </xf>
    <xf numFmtId="9" fontId="28" fillId="0" borderId="2" xfId="0" applyNumberFormat="1" applyFont="1" applyBorder="1" applyAlignment="1" applyProtection="1">
      <alignment horizontal="center" vertical="center" wrapText="1"/>
      <protection locked="0"/>
    </xf>
    <xf numFmtId="9" fontId="28" fillId="0" borderId="10" xfId="0" applyNumberFormat="1" applyFont="1" applyBorder="1" applyAlignment="1" applyProtection="1">
      <alignment horizontal="center" vertical="center" wrapText="1"/>
      <protection locked="0"/>
    </xf>
    <xf numFmtId="9" fontId="28" fillId="0" borderId="6" xfId="0" applyNumberFormat="1" applyFont="1" applyBorder="1" applyAlignment="1" applyProtection="1">
      <alignment horizontal="center" vertical="center" wrapText="1"/>
      <protection locked="0"/>
    </xf>
    <xf numFmtId="0" fontId="23" fillId="0" borderId="1" xfId="2" applyFont="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3" fillId="0" borderId="1" xfId="2" applyFont="1" applyBorder="1" applyAlignment="1">
      <alignment horizontal="center" vertical="center" wrapText="1"/>
    </xf>
    <xf numFmtId="3" fontId="23" fillId="0" borderId="2" xfId="2" applyNumberFormat="1" applyFont="1" applyBorder="1" applyAlignment="1" applyProtection="1">
      <alignment horizontal="center" vertical="center" wrapText="1"/>
      <protection locked="0"/>
    </xf>
    <xf numFmtId="3" fontId="23" fillId="0" borderId="10" xfId="2" applyNumberFormat="1" applyFont="1" applyBorder="1" applyAlignment="1" applyProtection="1">
      <alignment horizontal="center" vertical="center" wrapText="1"/>
      <protection locked="0"/>
    </xf>
    <xf numFmtId="3" fontId="23" fillId="0" borderId="6" xfId="2" applyNumberFormat="1" applyFont="1" applyBorder="1" applyAlignment="1" applyProtection="1">
      <alignment horizontal="center" vertical="center" wrapText="1"/>
      <protection locked="0"/>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8" fillId="0" borderId="1" xfId="0" applyNumberFormat="1" applyFont="1" applyBorder="1" applyAlignment="1" applyProtection="1">
      <alignment horizontal="center" vertical="center" wrapText="1"/>
      <protection locked="0"/>
    </xf>
    <xf numFmtId="9" fontId="28" fillId="0" borderId="2" xfId="0" applyNumberFormat="1" applyFont="1" applyBorder="1" applyAlignment="1" applyProtection="1">
      <alignment horizontal="center" vertical="top" wrapText="1"/>
      <protection locked="0"/>
    </xf>
    <xf numFmtId="9" fontId="28" fillId="0" borderId="10" xfId="0" applyNumberFormat="1" applyFont="1" applyBorder="1" applyAlignment="1" applyProtection="1">
      <alignment horizontal="center" vertical="top" wrapText="1"/>
      <protection locked="0"/>
    </xf>
    <xf numFmtId="9" fontId="28" fillId="0" borderId="6" xfId="0" applyNumberFormat="1" applyFont="1" applyBorder="1" applyAlignment="1" applyProtection="1">
      <alignment horizontal="center" vertical="top" wrapText="1"/>
      <protection locked="0"/>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3" fillId="0" borderId="7"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2" fillId="4" borderId="1" xfId="2" applyFont="1" applyFill="1" applyBorder="1" applyAlignment="1">
      <alignment horizontal="center" vertical="center" wrapText="1"/>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left" vertical="justify" wrapText="1"/>
      <protection locked="0"/>
    </xf>
    <xf numFmtId="0" fontId="13" fillId="0" borderId="8" xfId="2" applyFont="1" applyBorder="1" applyAlignment="1" applyProtection="1">
      <alignment horizontal="left" vertical="justify" wrapText="1"/>
      <protection locked="0"/>
    </xf>
    <xf numFmtId="0" fontId="13" fillId="0" borderId="9" xfId="2" applyFont="1" applyBorder="1" applyAlignment="1" applyProtection="1">
      <alignment horizontal="left" vertical="justify" wrapText="1"/>
      <protection locked="0"/>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101">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414074</xdr:colOff>
      <xdr:row>0</xdr:row>
      <xdr:rowOff>35719</xdr:rowOff>
    </xdr:from>
    <xdr:to>
      <xdr:col>1</xdr:col>
      <xdr:colOff>1057010</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074" y="35719"/>
          <a:ext cx="1198561" cy="7672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eucar\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Anexo%203%20Racionalizaci&#243;n%20de%20Tr&#225;mites%20(V4).xlsx?5E9B312B" TargetMode="External"/><Relationship Id="rId1" Type="http://schemas.openxmlformats.org/officeDocument/2006/relationships/externalLinkPath" Target="file:///\\5E9B312B\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efreshError="1">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E77" sqref="E77"/>
    </sheetView>
  </sheetViews>
  <sheetFormatPr baseColWidth="10" defaultColWidth="11.42578125"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0</v>
      </c>
      <c r="C3" s="2" t="s">
        <v>1</v>
      </c>
      <c r="D3" s="2" t="s">
        <v>2</v>
      </c>
      <c r="E3" s="2" t="s">
        <v>3</v>
      </c>
      <c r="F3" s="2" t="s">
        <v>4</v>
      </c>
      <c r="G3" s="2" t="s">
        <v>5</v>
      </c>
      <c r="H3" s="2" t="s">
        <v>6</v>
      </c>
    </row>
    <row r="4" spans="2:8" ht="19.5" customHeight="1" x14ac:dyDescent="0.25">
      <c r="B4" s="1" t="s">
        <v>7</v>
      </c>
      <c r="C4" s="52" t="s">
        <v>8</v>
      </c>
      <c r="D4" s="49">
        <v>1</v>
      </c>
      <c r="E4" s="46" t="s">
        <v>9</v>
      </c>
      <c r="F4" s="49" t="s">
        <v>10</v>
      </c>
      <c r="G4" s="23" t="s">
        <v>11</v>
      </c>
      <c r="H4" s="22">
        <v>1</v>
      </c>
    </row>
    <row r="5" spans="2:8" ht="19.5" customHeight="1" x14ac:dyDescent="0.25">
      <c r="B5" s="1" t="s">
        <v>7</v>
      </c>
      <c r="C5" s="53"/>
      <c r="D5" s="50"/>
      <c r="E5" s="47"/>
      <c r="F5" s="50"/>
      <c r="G5" s="23" t="s">
        <v>12</v>
      </c>
      <c r="H5" s="22">
        <v>2</v>
      </c>
    </row>
    <row r="6" spans="2:8" ht="19.5" customHeight="1" x14ac:dyDescent="0.25">
      <c r="B6" s="1" t="s">
        <v>7</v>
      </c>
      <c r="C6" s="53"/>
      <c r="D6" s="50"/>
      <c r="E6" s="47"/>
      <c r="F6" s="50"/>
      <c r="G6" s="23" t="s">
        <v>13</v>
      </c>
      <c r="H6" s="22">
        <v>3</v>
      </c>
    </row>
    <row r="7" spans="2:8" ht="19.5" customHeight="1" x14ac:dyDescent="0.25">
      <c r="B7" s="1" t="s">
        <v>7</v>
      </c>
      <c r="C7" s="53"/>
      <c r="D7" s="51"/>
      <c r="E7" s="48"/>
      <c r="F7" s="51"/>
      <c r="G7" s="23" t="s">
        <v>14</v>
      </c>
      <c r="H7" s="22">
        <v>4</v>
      </c>
    </row>
    <row r="8" spans="2:8" ht="19.5" customHeight="1" x14ac:dyDescent="0.25">
      <c r="B8" s="1" t="s">
        <v>7</v>
      </c>
      <c r="C8" s="53"/>
      <c r="D8" s="3">
        <v>2</v>
      </c>
      <c r="E8" s="5" t="s">
        <v>15</v>
      </c>
      <c r="F8" s="3" t="s">
        <v>16</v>
      </c>
      <c r="G8" s="23" t="s">
        <v>14</v>
      </c>
      <c r="H8" s="22">
        <v>1</v>
      </c>
    </row>
    <row r="9" spans="2:8" ht="19.5" customHeight="1" x14ac:dyDescent="0.25">
      <c r="B9" s="1" t="s">
        <v>7</v>
      </c>
      <c r="C9" s="53"/>
      <c r="D9" s="49">
        <v>3</v>
      </c>
      <c r="E9" s="46" t="s">
        <v>17</v>
      </c>
      <c r="F9" s="49" t="s">
        <v>18</v>
      </c>
      <c r="G9" s="23" t="s">
        <v>19</v>
      </c>
      <c r="H9" s="22">
        <v>1</v>
      </c>
    </row>
    <row r="10" spans="2:8" ht="19.5" customHeight="1" x14ac:dyDescent="0.25">
      <c r="B10" s="1" t="s">
        <v>7</v>
      </c>
      <c r="C10" s="53"/>
      <c r="D10" s="50"/>
      <c r="E10" s="47"/>
      <c r="F10" s="50"/>
      <c r="G10" s="23" t="s">
        <v>20</v>
      </c>
      <c r="H10" s="22">
        <v>2</v>
      </c>
    </row>
    <row r="11" spans="2:8" ht="19.5" customHeight="1" x14ac:dyDescent="0.25">
      <c r="B11" s="1" t="s">
        <v>7</v>
      </c>
      <c r="C11" s="53"/>
      <c r="D11" s="50"/>
      <c r="E11" s="47"/>
      <c r="F11" s="50"/>
      <c r="G11" s="23" t="s">
        <v>21</v>
      </c>
      <c r="H11" s="22">
        <v>3</v>
      </c>
    </row>
    <row r="12" spans="2:8" ht="19.5" customHeight="1" x14ac:dyDescent="0.25">
      <c r="B12" s="1" t="s">
        <v>7</v>
      </c>
      <c r="C12" s="53"/>
      <c r="D12" s="51"/>
      <c r="E12" s="48"/>
      <c r="F12" s="51"/>
      <c r="G12" s="23" t="s">
        <v>22</v>
      </c>
      <c r="H12" s="22">
        <v>4</v>
      </c>
    </row>
    <row r="13" spans="2:8" ht="34.5" customHeight="1" x14ac:dyDescent="0.25">
      <c r="B13" s="1" t="s">
        <v>7</v>
      </c>
      <c r="C13" s="53"/>
      <c r="D13" s="49">
        <v>4</v>
      </c>
      <c r="E13" s="46" t="s">
        <v>23</v>
      </c>
      <c r="F13" s="49" t="s">
        <v>24</v>
      </c>
      <c r="G13" s="23" t="s">
        <v>25</v>
      </c>
      <c r="H13" s="22">
        <v>1</v>
      </c>
    </row>
    <row r="14" spans="2:8" ht="22.5" x14ac:dyDescent="0.25">
      <c r="B14" s="1" t="s">
        <v>7</v>
      </c>
      <c r="C14" s="53"/>
      <c r="D14" s="50"/>
      <c r="E14" s="47"/>
      <c r="F14" s="50"/>
      <c r="G14" s="23" t="s">
        <v>26</v>
      </c>
      <c r="H14" s="22">
        <v>2</v>
      </c>
    </row>
    <row r="15" spans="2:8" x14ac:dyDescent="0.25">
      <c r="B15" s="1" t="s">
        <v>7</v>
      </c>
      <c r="C15" s="53"/>
      <c r="D15" s="50"/>
      <c r="E15" s="47"/>
      <c r="F15" s="50"/>
      <c r="G15" s="23" t="s">
        <v>27</v>
      </c>
      <c r="H15" s="22">
        <v>3</v>
      </c>
    </row>
    <row r="16" spans="2:8" x14ac:dyDescent="0.25">
      <c r="B16" s="1" t="s">
        <v>7</v>
      </c>
      <c r="C16" s="53"/>
      <c r="D16" s="51"/>
      <c r="E16" s="48"/>
      <c r="F16" s="51"/>
      <c r="G16" s="23" t="s">
        <v>28</v>
      </c>
      <c r="H16" s="22">
        <v>4</v>
      </c>
    </row>
    <row r="17" spans="2:8" ht="34.5" customHeight="1" x14ac:dyDescent="0.25">
      <c r="B17" s="1" t="s">
        <v>7</v>
      </c>
      <c r="C17" s="53"/>
      <c r="D17" s="49">
        <v>5</v>
      </c>
      <c r="E17" s="46" t="s">
        <v>29</v>
      </c>
      <c r="F17" s="49" t="s">
        <v>30</v>
      </c>
      <c r="G17" s="23" t="s">
        <v>31</v>
      </c>
      <c r="H17" s="22">
        <v>1</v>
      </c>
    </row>
    <row r="18" spans="2:8" x14ac:dyDescent="0.25">
      <c r="B18" s="1" t="s">
        <v>7</v>
      </c>
      <c r="C18" s="53"/>
      <c r="D18" s="50"/>
      <c r="E18" s="47"/>
      <c r="F18" s="50"/>
      <c r="G18" s="23" t="s">
        <v>32</v>
      </c>
      <c r="H18" s="22">
        <v>2</v>
      </c>
    </row>
    <row r="19" spans="2:8" x14ac:dyDescent="0.25">
      <c r="B19" s="1" t="s">
        <v>7</v>
      </c>
      <c r="C19" s="53"/>
      <c r="D19" s="50"/>
      <c r="E19" s="47"/>
      <c r="F19" s="50"/>
      <c r="G19" s="23" t="s">
        <v>33</v>
      </c>
      <c r="H19" s="22">
        <v>3</v>
      </c>
    </row>
    <row r="20" spans="2:8" x14ac:dyDescent="0.25">
      <c r="B20" s="1" t="s">
        <v>7</v>
      </c>
      <c r="C20" s="53"/>
      <c r="D20" s="51"/>
      <c r="E20" s="48"/>
      <c r="F20" s="51"/>
      <c r="G20" s="23" t="s">
        <v>34</v>
      </c>
      <c r="H20" s="22">
        <v>4</v>
      </c>
    </row>
    <row r="21" spans="2:8" ht="34.5" customHeight="1" x14ac:dyDescent="0.25">
      <c r="B21" s="1" t="s">
        <v>7</v>
      </c>
      <c r="C21" s="53"/>
      <c r="D21" s="49">
        <v>6</v>
      </c>
      <c r="E21" s="46" t="s">
        <v>35</v>
      </c>
      <c r="F21" s="49" t="s">
        <v>36</v>
      </c>
      <c r="G21" s="23" t="s">
        <v>37</v>
      </c>
      <c r="H21" s="22">
        <v>1</v>
      </c>
    </row>
    <row r="22" spans="2:8" ht="33.75" x14ac:dyDescent="0.25">
      <c r="B22" s="1" t="s">
        <v>7</v>
      </c>
      <c r="C22" s="53"/>
      <c r="D22" s="50"/>
      <c r="E22" s="47"/>
      <c r="F22" s="50"/>
      <c r="G22" s="23" t="s">
        <v>38</v>
      </c>
      <c r="H22" s="22">
        <v>2</v>
      </c>
    </row>
    <row r="23" spans="2:8" ht="22.5" x14ac:dyDescent="0.25">
      <c r="B23" s="1" t="s">
        <v>7</v>
      </c>
      <c r="C23" s="54"/>
      <c r="D23" s="51"/>
      <c r="E23" s="48"/>
      <c r="F23" s="51"/>
      <c r="G23" s="23" t="s">
        <v>39</v>
      </c>
      <c r="H23" s="22">
        <v>3</v>
      </c>
    </row>
    <row r="24" spans="2:8" ht="30" customHeight="1" x14ac:dyDescent="0.25">
      <c r="B24" s="1" t="s">
        <v>7</v>
      </c>
      <c r="C24" s="24" t="s">
        <v>40</v>
      </c>
      <c r="D24" s="3">
        <v>7</v>
      </c>
      <c r="E24" s="5" t="s">
        <v>41</v>
      </c>
      <c r="F24" s="1" t="s">
        <v>42</v>
      </c>
      <c r="G24" s="4"/>
      <c r="H24" s="1"/>
    </row>
    <row r="25" spans="2:8" x14ac:dyDescent="0.25">
      <c r="B25" s="1" t="s">
        <v>7</v>
      </c>
      <c r="C25" s="24" t="s">
        <v>43</v>
      </c>
      <c r="D25" s="3">
        <v>8</v>
      </c>
      <c r="E25" s="5" t="s">
        <v>44</v>
      </c>
      <c r="F25" s="1" t="s">
        <v>45</v>
      </c>
      <c r="G25" s="4"/>
      <c r="H25" s="1"/>
    </row>
    <row r="26" spans="2:8" ht="23.25" x14ac:dyDescent="0.25">
      <c r="B26" s="1" t="s">
        <v>7</v>
      </c>
      <c r="C26" s="24" t="s">
        <v>43</v>
      </c>
      <c r="D26" s="3">
        <v>9</v>
      </c>
      <c r="E26" s="5" t="s">
        <v>46</v>
      </c>
      <c r="F26" s="1" t="s">
        <v>47</v>
      </c>
      <c r="G26" s="4"/>
      <c r="H26" s="1"/>
    </row>
    <row r="27" spans="2:8" ht="34.5" x14ac:dyDescent="0.25">
      <c r="B27" s="1" t="s">
        <v>7</v>
      </c>
      <c r="C27" s="24" t="s">
        <v>43</v>
      </c>
      <c r="D27" s="3">
        <v>10</v>
      </c>
      <c r="E27" s="5" t="s">
        <v>48</v>
      </c>
      <c r="F27" s="1" t="s">
        <v>49</v>
      </c>
      <c r="G27" s="4"/>
      <c r="H27" s="1"/>
    </row>
    <row r="28" spans="2:8" ht="22.5" x14ac:dyDescent="0.25">
      <c r="B28" s="1" t="s">
        <v>7</v>
      </c>
      <c r="C28" s="24" t="s">
        <v>50</v>
      </c>
      <c r="D28" s="3">
        <v>11</v>
      </c>
      <c r="E28" s="5" t="s">
        <v>51</v>
      </c>
      <c r="F28" s="1" t="s">
        <v>52</v>
      </c>
      <c r="G28" s="4"/>
      <c r="H28" s="1"/>
    </row>
    <row r="29" spans="2:8" ht="22.5" x14ac:dyDescent="0.25">
      <c r="B29" s="1" t="s">
        <v>7</v>
      </c>
      <c r="C29" s="24" t="s">
        <v>50</v>
      </c>
      <c r="D29" s="3">
        <v>12</v>
      </c>
      <c r="E29" s="5" t="s">
        <v>53</v>
      </c>
      <c r="F29" s="1" t="s">
        <v>54</v>
      </c>
      <c r="G29" s="4"/>
      <c r="H29" s="1"/>
    </row>
    <row r="30" spans="2:8" x14ac:dyDescent="0.25">
      <c r="B30" s="1" t="s">
        <v>55</v>
      </c>
      <c r="C30" s="24" t="s">
        <v>56</v>
      </c>
      <c r="D30" s="3">
        <v>13</v>
      </c>
      <c r="E30" s="5" t="s">
        <v>57</v>
      </c>
      <c r="F30" s="1" t="s">
        <v>58</v>
      </c>
      <c r="G30" s="4"/>
      <c r="H30" s="1"/>
    </row>
    <row r="31" spans="2:8" x14ac:dyDescent="0.25">
      <c r="B31" s="1" t="s">
        <v>55</v>
      </c>
      <c r="C31" s="24" t="s">
        <v>56</v>
      </c>
      <c r="D31" s="3">
        <v>14</v>
      </c>
      <c r="E31" s="5" t="s">
        <v>59</v>
      </c>
      <c r="F31" s="1" t="s">
        <v>60</v>
      </c>
      <c r="G31" s="4"/>
      <c r="H31" s="1"/>
    </row>
    <row r="32" spans="2:8" x14ac:dyDescent="0.25">
      <c r="B32" s="1" t="s">
        <v>55</v>
      </c>
      <c r="C32" s="24" t="s">
        <v>56</v>
      </c>
      <c r="D32" s="3">
        <v>15</v>
      </c>
      <c r="E32" s="5" t="s">
        <v>61</v>
      </c>
      <c r="F32" s="1" t="s">
        <v>62</v>
      </c>
      <c r="G32" s="4"/>
      <c r="H32" s="1"/>
    </row>
    <row r="33" spans="2:8" ht="23.25" x14ac:dyDescent="0.25">
      <c r="B33" s="1" t="s">
        <v>55</v>
      </c>
      <c r="C33" s="24" t="s">
        <v>56</v>
      </c>
      <c r="D33" s="3">
        <v>16</v>
      </c>
      <c r="E33" s="5" t="s">
        <v>63</v>
      </c>
      <c r="F33" s="1" t="s">
        <v>64</v>
      </c>
      <c r="G33" s="4"/>
      <c r="H33" s="1"/>
    </row>
    <row r="34" spans="2:8" ht="23.25" x14ac:dyDescent="0.25">
      <c r="B34" s="1" t="s">
        <v>55</v>
      </c>
      <c r="C34" s="24" t="s">
        <v>56</v>
      </c>
      <c r="D34" s="3">
        <v>17</v>
      </c>
      <c r="E34" s="5" t="s">
        <v>65</v>
      </c>
      <c r="F34" s="1" t="s">
        <v>66</v>
      </c>
      <c r="G34" s="4"/>
      <c r="H34" s="1"/>
    </row>
    <row r="35" spans="2:8" ht="45.75" x14ac:dyDescent="0.25">
      <c r="B35" s="1" t="s">
        <v>55</v>
      </c>
      <c r="C35" s="24" t="s">
        <v>56</v>
      </c>
      <c r="D35" s="3">
        <v>18</v>
      </c>
      <c r="E35" s="5" t="s">
        <v>67</v>
      </c>
      <c r="F35" s="1" t="s">
        <v>68</v>
      </c>
      <c r="G35" s="5"/>
      <c r="H35" s="1"/>
    </row>
    <row r="36" spans="2:8" ht="34.5" x14ac:dyDescent="0.25">
      <c r="B36" s="1" t="s">
        <v>55</v>
      </c>
      <c r="C36" s="24" t="s">
        <v>69</v>
      </c>
      <c r="D36" s="3">
        <v>19</v>
      </c>
      <c r="E36" s="5" t="s">
        <v>70</v>
      </c>
      <c r="F36" s="1" t="s">
        <v>71</v>
      </c>
      <c r="G36" s="4"/>
      <c r="H36" s="1"/>
    </row>
    <row r="37" spans="2:8" ht="22.5" x14ac:dyDescent="0.25">
      <c r="B37" s="1" t="s">
        <v>55</v>
      </c>
      <c r="C37" s="24" t="s">
        <v>69</v>
      </c>
      <c r="D37" s="3">
        <v>20</v>
      </c>
      <c r="E37" s="5" t="s">
        <v>72</v>
      </c>
      <c r="F37" s="1" t="s">
        <v>73</v>
      </c>
      <c r="G37" s="4"/>
      <c r="H37" s="1"/>
    </row>
    <row r="38" spans="2:8" ht="22.5" x14ac:dyDescent="0.25">
      <c r="B38" s="1" t="s">
        <v>55</v>
      </c>
      <c r="C38" s="24" t="s">
        <v>69</v>
      </c>
      <c r="D38" s="3">
        <v>21</v>
      </c>
      <c r="E38" s="5" t="s">
        <v>74</v>
      </c>
      <c r="F38" s="1" t="s">
        <v>75</v>
      </c>
      <c r="G38" s="4"/>
      <c r="H38" s="1"/>
    </row>
    <row r="39" spans="2:8" ht="23.25" x14ac:dyDescent="0.25">
      <c r="B39" s="1" t="s">
        <v>55</v>
      </c>
      <c r="C39" s="24" t="s">
        <v>76</v>
      </c>
      <c r="D39" s="3">
        <v>22</v>
      </c>
      <c r="E39" s="5" t="s">
        <v>77</v>
      </c>
      <c r="F39" s="1" t="s">
        <v>78</v>
      </c>
      <c r="G39" s="4"/>
      <c r="H39" s="1"/>
    </row>
    <row r="40" spans="2:8" ht="23.25" x14ac:dyDescent="0.25">
      <c r="B40" s="1" t="s">
        <v>55</v>
      </c>
      <c r="C40" s="24" t="s">
        <v>76</v>
      </c>
      <c r="D40" s="3">
        <v>23</v>
      </c>
      <c r="E40" s="5" t="s">
        <v>79</v>
      </c>
      <c r="F40" s="1" t="s">
        <v>80</v>
      </c>
      <c r="G40" s="4"/>
      <c r="H40" s="1"/>
    </row>
    <row r="41" spans="2:8" ht="23.25" x14ac:dyDescent="0.25">
      <c r="B41" s="1" t="s">
        <v>55</v>
      </c>
      <c r="C41" s="24" t="s">
        <v>76</v>
      </c>
      <c r="D41" s="3">
        <v>24</v>
      </c>
      <c r="E41" s="5" t="s">
        <v>81</v>
      </c>
      <c r="F41" s="1" t="s">
        <v>82</v>
      </c>
      <c r="G41" s="4"/>
      <c r="H41" s="1"/>
    </row>
    <row r="42" spans="2:8" ht="34.5" x14ac:dyDescent="0.25">
      <c r="B42" s="1" t="s">
        <v>55</v>
      </c>
      <c r="C42" s="24" t="s">
        <v>76</v>
      </c>
      <c r="D42" s="3">
        <v>25</v>
      </c>
      <c r="E42" s="5" t="s">
        <v>83</v>
      </c>
      <c r="F42" s="1" t="s">
        <v>84</v>
      </c>
      <c r="G42" s="4"/>
      <c r="H42" s="1"/>
    </row>
    <row r="43" spans="2:8" ht="22.5" x14ac:dyDescent="0.25">
      <c r="B43" s="1" t="s">
        <v>55</v>
      </c>
      <c r="C43" s="24" t="s">
        <v>76</v>
      </c>
      <c r="D43" s="3">
        <v>26</v>
      </c>
      <c r="E43" s="5" t="s">
        <v>85</v>
      </c>
      <c r="F43" s="1" t="s">
        <v>86</v>
      </c>
      <c r="G43" s="4"/>
      <c r="H43" s="1"/>
    </row>
    <row r="44" spans="2:8" ht="34.5" x14ac:dyDescent="0.25">
      <c r="B44" s="1" t="s">
        <v>55</v>
      </c>
      <c r="C44" s="24" t="s">
        <v>87</v>
      </c>
      <c r="D44" s="3">
        <v>27</v>
      </c>
      <c r="E44" s="5" t="s">
        <v>88</v>
      </c>
      <c r="F44" s="1" t="s">
        <v>89</v>
      </c>
      <c r="G44" s="4"/>
      <c r="H44" s="1"/>
    </row>
    <row r="45" spans="2:8" ht="45.75" x14ac:dyDescent="0.25">
      <c r="B45" s="1" t="s">
        <v>55</v>
      </c>
      <c r="C45" s="24" t="s">
        <v>90</v>
      </c>
      <c r="D45" s="3">
        <v>28</v>
      </c>
      <c r="E45" s="5" t="s">
        <v>91</v>
      </c>
      <c r="F45" s="1" t="s">
        <v>92</v>
      </c>
      <c r="G45" s="6"/>
      <c r="H45" s="1"/>
    </row>
    <row r="46" spans="2:8" ht="68.25" x14ac:dyDescent="0.25">
      <c r="B46" s="1" t="s">
        <v>55</v>
      </c>
      <c r="C46" s="24" t="s">
        <v>90</v>
      </c>
      <c r="D46" s="3">
        <v>29</v>
      </c>
      <c r="E46" s="5" t="s">
        <v>93</v>
      </c>
      <c r="F46" s="1" t="s">
        <v>94</v>
      </c>
      <c r="G46" s="5"/>
      <c r="H46" s="1"/>
    </row>
    <row r="47" spans="2:8" ht="23.25" x14ac:dyDescent="0.25">
      <c r="B47" s="1" t="s">
        <v>55</v>
      </c>
      <c r="C47" s="24" t="s">
        <v>90</v>
      </c>
      <c r="D47" s="3">
        <v>30</v>
      </c>
      <c r="E47" s="5" t="s">
        <v>95</v>
      </c>
      <c r="F47" s="1" t="s">
        <v>96</v>
      </c>
      <c r="G47" s="4"/>
      <c r="H47" s="1"/>
    </row>
    <row r="48" spans="2:8" x14ac:dyDescent="0.25">
      <c r="B48" s="1" t="s">
        <v>55</v>
      </c>
      <c r="C48" s="24" t="s">
        <v>90</v>
      </c>
      <c r="D48" s="3">
        <v>31</v>
      </c>
      <c r="E48" s="5" t="s">
        <v>97</v>
      </c>
      <c r="F48" s="1" t="s">
        <v>98</v>
      </c>
      <c r="G48" s="4"/>
      <c r="H48" s="1"/>
    </row>
    <row r="49" spans="2:8" ht="23.25" x14ac:dyDescent="0.25">
      <c r="B49" s="1" t="s">
        <v>55</v>
      </c>
      <c r="C49" s="24" t="s">
        <v>99</v>
      </c>
      <c r="D49" s="3">
        <v>32</v>
      </c>
      <c r="E49" s="5" t="s">
        <v>100</v>
      </c>
      <c r="F49" s="1" t="s">
        <v>101</v>
      </c>
      <c r="G49" s="4"/>
      <c r="H49" s="1"/>
    </row>
    <row r="50" spans="2:8" ht="23.25" x14ac:dyDescent="0.25">
      <c r="B50" s="1" t="s">
        <v>55</v>
      </c>
      <c r="C50" s="24" t="s">
        <v>102</v>
      </c>
      <c r="D50" s="3">
        <v>33</v>
      </c>
      <c r="E50" s="5" t="s">
        <v>103</v>
      </c>
      <c r="F50" s="1" t="s">
        <v>104</v>
      </c>
      <c r="G50" s="4"/>
      <c r="H50" s="1"/>
    </row>
    <row r="51" spans="2:8" ht="34.5" x14ac:dyDescent="0.25">
      <c r="B51" s="1" t="s">
        <v>55</v>
      </c>
      <c r="C51" s="24" t="s">
        <v>102</v>
      </c>
      <c r="D51" s="3">
        <v>34</v>
      </c>
      <c r="E51" s="5" t="s">
        <v>105</v>
      </c>
      <c r="F51" s="1" t="s">
        <v>106</v>
      </c>
      <c r="G51" s="4"/>
      <c r="H51" s="1"/>
    </row>
    <row r="52" spans="2:8" x14ac:dyDescent="0.25">
      <c r="B52" s="1" t="s">
        <v>55</v>
      </c>
      <c r="C52" s="24" t="s">
        <v>102</v>
      </c>
      <c r="D52" s="3">
        <v>35</v>
      </c>
      <c r="E52" s="5" t="s">
        <v>107</v>
      </c>
      <c r="F52" s="1" t="s">
        <v>108</v>
      </c>
      <c r="G52" s="4"/>
      <c r="H52" s="1"/>
    </row>
    <row r="53" spans="2:8" x14ac:dyDescent="0.25">
      <c r="B53" s="1" t="s">
        <v>55</v>
      </c>
      <c r="C53" s="24" t="s">
        <v>102</v>
      </c>
      <c r="D53" s="3">
        <v>36</v>
      </c>
      <c r="E53" s="5" t="s">
        <v>109</v>
      </c>
      <c r="F53" s="1" t="s">
        <v>110</v>
      </c>
      <c r="G53" s="4"/>
      <c r="H53" s="1"/>
    </row>
    <row r="54" spans="2:8" ht="34.5" x14ac:dyDescent="0.25">
      <c r="B54" s="1" t="s">
        <v>55</v>
      </c>
      <c r="C54" s="24" t="s">
        <v>102</v>
      </c>
      <c r="D54" s="3">
        <v>37</v>
      </c>
      <c r="E54" s="5" t="s">
        <v>111</v>
      </c>
      <c r="F54" s="1" t="s">
        <v>112</v>
      </c>
      <c r="G54" s="4"/>
      <c r="H54" s="1"/>
    </row>
    <row r="55" spans="2:8" ht="23.25" x14ac:dyDescent="0.25">
      <c r="B55" s="1" t="s">
        <v>55</v>
      </c>
      <c r="C55" s="24" t="s">
        <v>102</v>
      </c>
      <c r="D55" s="3">
        <v>38</v>
      </c>
      <c r="E55" s="5" t="s">
        <v>113</v>
      </c>
      <c r="F55" s="1" t="s">
        <v>114</v>
      </c>
      <c r="G55" s="4"/>
      <c r="H55" s="1"/>
    </row>
    <row r="56" spans="2:8" ht="23.25" x14ac:dyDescent="0.25">
      <c r="B56" s="1" t="s">
        <v>55</v>
      </c>
      <c r="C56" s="24" t="s">
        <v>102</v>
      </c>
      <c r="D56" s="3">
        <v>39</v>
      </c>
      <c r="E56" s="5" t="s">
        <v>115</v>
      </c>
      <c r="F56" s="1" t="s">
        <v>116</v>
      </c>
      <c r="G56" s="4"/>
      <c r="H56" s="1"/>
    </row>
    <row r="57" spans="2:8" x14ac:dyDescent="0.25">
      <c r="B57" s="1" t="s">
        <v>55</v>
      </c>
      <c r="C57" s="24" t="s">
        <v>102</v>
      </c>
      <c r="D57" s="3">
        <v>40</v>
      </c>
      <c r="E57" s="5" t="s">
        <v>117</v>
      </c>
      <c r="F57" s="1" t="s">
        <v>118</v>
      </c>
      <c r="G57" s="4"/>
      <c r="H57" s="1"/>
    </row>
    <row r="58" spans="2:8" ht="23.25" x14ac:dyDescent="0.25">
      <c r="B58" s="1" t="s">
        <v>55</v>
      </c>
      <c r="C58" s="24" t="s">
        <v>102</v>
      </c>
      <c r="D58" s="3">
        <v>41</v>
      </c>
      <c r="E58" s="5" t="s">
        <v>119</v>
      </c>
      <c r="F58" s="1" t="s">
        <v>120</v>
      </c>
      <c r="G58" s="4"/>
      <c r="H58" s="1"/>
    </row>
    <row r="59" spans="2:8" x14ac:dyDescent="0.25">
      <c r="B59" s="1" t="s">
        <v>55</v>
      </c>
      <c r="C59" s="24" t="s">
        <v>102</v>
      </c>
      <c r="D59" s="3">
        <v>42</v>
      </c>
      <c r="E59" s="5" t="s">
        <v>121</v>
      </c>
      <c r="F59" s="1" t="s">
        <v>122</v>
      </c>
      <c r="G59" s="4"/>
      <c r="H59" s="1"/>
    </row>
    <row r="60" spans="2:8" ht="34.5" x14ac:dyDescent="0.25">
      <c r="B60" s="1" t="s">
        <v>55</v>
      </c>
      <c r="C60" s="24" t="s">
        <v>102</v>
      </c>
      <c r="D60" s="3">
        <v>43</v>
      </c>
      <c r="E60" s="5" t="s">
        <v>123</v>
      </c>
      <c r="F60" s="1" t="s">
        <v>124</v>
      </c>
      <c r="G60" s="4"/>
      <c r="H60" s="1"/>
    </row>
    <row r="61" spans="2:8" ht="23.25" x14ac:dyDescent="0.25">
      <c r="B61" s="1" t="s">
        <v>55</v>
      </c>
      <c r="C61" s="24" t="s">
        <v>102</v>
      </c>
      <c r="D61" s="3">
        <v>44</v>
      </c>
      <c r="E61" s="5" t="s">
        <v>125</v>
      </c>
      <c r="F61" s="1" t="s">
        <v>126</v>
      </c>
      <c r="G61" s="4"/>
      <c r="H61" s="1"/>
    </row>
    <row r="62" spans="2:8" ht="23.25" x14ac:dyDescent="0.25">
      <c r="B62" s="1" t="s">
        <v>127</v>
      </c>
      <c r="C62" s="24" t="s">
        <v>128</v>
      </c>
      <c r="D62" s="3">
        <v>45</v>
      </c>
      <c r="E62" s="5" t="s">
        <v>129</v>
      </c>
      <c r="F62" s="1" t="s">
        <v>130</v>
      </c>
      <c r="G62" s="4"/>
      <c r="H62" s="1"/>
    </row>
    <row r="63" spans="2:8" ht="23.25" x14ac:dyDescent="0.25">
      <c r="B63" s="1" t="s">
        <v>127</v>
      </c>
      <c r="C63" s="24" t="s">
        <v>128</v>
      </c>
      <c r="D63" s="3">
        <v>46</v>
      </c>
      <c r="E63" s="5" t="s">
        <v>131</v>
      </c>
      <c r="F63" s="1" t="s">
        <v>132</v>
      </c>
      <c r="G63" s="4"/>
      <c r="H63" s="1"/>
    </row>
    <row r="64" spans="2:8" x14ac:dyDescent="0.25">
      <c r="B64" s="1" t="s">
        <v>127</v>
      </c>
      <c r="C64" s="24" t="s">
        <v>128</v>
      </c>
      <c r="D64" s="3">
        <v>47</v>
      </c>
      <c r="E64" s="5" t="s">
        <v>133</v>
      </c>
      <c r="F64" s="1" t="s">
        <v>134</v>
      </c>
      <c r="G64" s="4"/>
      <c r="H64" s="1"/>
    </row>
    <row r="65" spans="2:8" x14ac:dyDescent="0.25">
      <c r="B65" s="1" t="s">
        <v>127</v>
      </c>
      <c r="C65" s="24" t="s">
        <v>128</v>
      </c>
      <c r="D65" s="3">
        <v>48</v>
      </c>
      <c r="E65" s="5" t="s">
        <v>135</v>
      </c>
      <c r="F65" s="1" t="s">
        <v>136</v>
      </c>
      <c r="G65" s="4"/>
      <c r="H65" s="1"/>
    </row>
    <row r="66" spans="2:8" x14ac:dyDescent="0.25">
      <c r="B66" s="1" t="s">
        <v>127</v>
      </c>
      <c r="C66" s="24" t="s">
        <v>128</v>
      </c>
      <c r="D66" s="3">
        <v>49</v>
      </c>
      <c r="E66" s="5" t="s">
        <v>137</v>
      </c>
      <c r="F66" s="1" t="s">
        <v>138</v>
      </c>
      <c r="G66" s="4"/>
      <c r="H66" s="1"/>
    </row>
    <row r="67" spans="2:8" ht="34.5" x14ac:dyDescent="0.25">
      <c r="B67" s="1" t="s">
        <v>127</v>
      </c>
      <c r="C67" s="24" t="s">
        <v>128</v>
      </c>
      <c r="D67" s="3">
        <v>50</v>
      </c>
      <c r="E67" s="5" t="s">
        <v>139</v>
      </c>
      <c r="F67" s="1" t="s">
        <v>140</v>
      </c>
      <c r="G67" s="4"/>
      <c r="H67" s="1"/>
    </row>
    <row r="68" spans="2:8" ht="23.25" x14ac:dyDescent="0.25">
      <c r="B68" s="1" t="s">
        <v>127</v>
      </c>
      <c r="C68" s="24" t="s">
        <v>128</v>
      </c>
      <c r="D68" s="3">
        <v>51</v>
      </c>
      <c r="E68" s="5" t="s">
        <v>141</v>
      </c>
      <c r="F68" s="1" t="s">
        <v>142</v>
      </c>
      <c r="G68" s="4"/>
      <c r="H68" s="1"/>
    </row>
    <row r="69" spans="2:8" x14ac:dyDescent="0.25">
      <c r="B69" s="1" t="s">
        <v>127</v>
      </c>
      <c r="C69" s="24" t="s">
        <v>128</v>
      </c>
      <c r="D69" s="3">
        <v>52</v>
      </c>
      <c r="E69" s="5" t="s">
        <v>143</v>
      </c>
      <c r="F69" s="1" t="s">
        <v>144</v>
      </c>
      <c r="G69" s="4"/>
      <c r="H69" s="1"/>
    </row>
    <row r="70" spans="2:8" x14ac:dyDescent="0.25">
      <c r="B70" s="1" t="s">
        <v>127</v>
      </c>
      <c r="C70" s="24" t="s">
        <v>128</v>
      </c>
      <c r="D70" s="3">
        <v>53</v>
      </c>
      <c r="E70" s="5" t="s">
        <v>145</v>
      </c>
      <c r="F70" s="1" t="s">
        <v>146</v>
      </c>
      <c r="G70" s="4"/>
      <c r="H70" s="1"/>
    </row>
    <row r="71" spans="2:8" ht="34.5" x14ac:dyDescent="0.25">
      <c r="B71" s="1" t="s">
        <v>127</v>
      </c>
      <c r="C71" s="24" t="s">
        <v>147</v>
      </c>
      <c r="D71" s="3">
        <v>54</v>
      </c>
      <c r="E71" s="5" t="s">
        <v>148</v>
      </c>
      <c r="F71" s="1" t="s">
        <v>149</v>
      </c>
      <c r="G71" s="4"/>
      <c r="H71" s="1"/>
    </row>
    <row r="72" spans="2:8" ht="34.5" x14ac:dyDescent="0.25">
      <c r="B72" s="1" t="s">
        <v>127</v>
      </c>
      <c r="C72" s="24" t="s">
        <v>147</v>
      </c>
      <c r="D72" s="3">
        <v>55</v>
      </c>
      <c r="E72" s="5" t="s">
        <v>150</v>
      </c>
      <c r="F72" s="1" t="s">
        <v>151</v>
      </c>
      <c r="G72" s="4"/>
      <c r="H72" s="1"/>
    </row>
    <row r="73" spans="2:8" ht="34.5" x14ac:dyDescent="0.25">
      <c r="B73" s="1" t="s">
        <v>127</v>
      </c>
      <c r="C73" s="24" t="s">
        <v>147</v>
      </c>
      <c r="D73" s="3">
        <v>56</v>
      </c>
      <c r="E73" s="5" t="s">
        <v>152</v>
      </c>
      <c r="F73" s="1" t="s">
        <v>153</v>
      </c>
      <c r="G73" s="4"/>
      <c r="H73" s="1"/>
    </row>
    <row r="74" spans="2:8" ht="22.5" x14ac:dyDescent="0.25">
      <c r="B74" s="1" t="s">
        <v>127</v>
      </c>
      <c r="C74" s="24" t="s">
        <v>147</v>
      </c>
      <c r="D74" s="3">
        <v>57</v>
      </c>
      <c r="E74" s="5" t="s">
        <v>154</v>
      </c>
      <c r="F74" s="1" t="s">
        <v>155</v>
      </c>
      <c r="G74" s="4"/>
      <c r="H74" s="1"/>
    </row>
    <row r="75" spans="2:8" ht="23.25" x14ac:dyDescent="0.25">
      <c r="B75" s="1" t="s">
        <v>127</v>
      </c>
      <c r="C75" s="24" t="s">
        <v>156</v>
      </c>
      <c r="D75" s="3">
        <v>58</v>
      </c>
      <c r="E75" s="5" t="s">
        <v>157</v>
      </c>
      <c r="F75" s="1" t="s">
        <v>158</v>
      </c>
      <c r="G75" s="4"/>
      <c r="H75" s="1"/>
    </row>
    <row r="76" spans="2:8" x14ac:dyDescent="0.25">
      <c r="B76" s="1" t="s">
        <v>127</v>
      </c>
      <c r="C76" s="24" t="s">
        <v>156</v>
      </c>
      <c r="D76" s="3">
        <v>59</v>
      </c>
      <c r="E76" s="5" t="s">
        <v>159</v>
      </c>
      <c r="F76" s="1" t="s">
        <v>160</v>
      </c>
      <c r="G76" s="4"/>
      <c r="H76" s="1"/>
    </row>
    <row r="77" spans="2:8" ht="23.25" x14ac:dyDescent="0.25">
      <c r="B77" s="1" t="s">
        <v>127</v>
      </c>
      <c r="C77" s="24" t="s">
        <v>156</v>
      </c>
      <c r="D77" s="3">
        <v>60</v>
      </c>
      <c r="E77" s="5" t="s">
        <v>161</v>
      </c>
      <c r="F77" s="1" t="s">
        <v>162</v>
      </c>
      <c r="G77" s="4"/>
      <c r="H77" s="1"/>
    </row>
    <row r="78" spans="2:8" ht="23.25" x14ac:dyDescent="0.25">
      <c r="B78" s="1" t="s">
        <v>127</v>
      </c>
      <c r="C78" s="24" t="s">
        <v>156</v>
      </c>
      <c r="D78" s="3">
        <v>61</v>
      </c>
      <c r="E78" s="5" t="s">
        <v>163</v>
      </c>
      <c r="F78" s="1" t="s">
        <v>164</v>
      </c>
      <c r="G78" s="4"/>
      <c r="H78" s="1"/>
    </row>
    <row r="79" spans="2:8" ht="23.25" x14ac:dyDescent="0.25">
      <c r="B79" s="1" t="s">
        <v>127</v>
      </c>
      <c r="C79" s="24" t="s">
        <v>156</v>
      </c>
      <c r="D79" s="3">
        <v>62</v>
      </c>
      <c r="E79" s="5" t="s">
        <v>165</v>
      </c>
      <c r="F79" s="1" t="s">
        <v>166</v>
      </c>
      <c r="G79" s="4"/>
      <c r="H79" s="1"/>
    </row>
    <row r="80" spans="2:8" x14ac:dyDescent="0.25">
      <c r="B80" s="1" t="s">
        <v>127</v>
      </c>
      <c r="C80" s="24" t="s">
        <v>156</v>
      </c>
      <c r="D80" s="3">
        <v>63</v>
      </c>
      <c r="E80" s="5" t="s">
        <v>167</v>
      </c>
      <c r="F80" s="1" t="s">
        <v>168</v>
      </c>
      <c r="G80" s="4"/>
      <c r="H80" s="1"/>
    </row>
    <row r="81" spans="2:8" x14ac:dyDescent="0.25">
      <c r="B81" s="1" t="s">
        <v>127</v>
      </c>
      <c r="C81" s="24" t="s">
        <v>169</v>
      </c>
      <c r="D81" s="3">
        <v>64</v>
      </c>
      <c r="E81" s="5" t="s">
        <v>170</v>
      </c>
      <c r="F81" s="1" t="s">
        <v>171</v>
      </c>
      <c r="G81" s="4"/>
      <c r="H81" s="1"/>
    </row>
    <row r="82" spans="2:8" x14ac:dyDescent="0.25">
      <c r="B82" s="1" t="s">
        <v>127</v>
      </c>
      <c r="C82" s="24" t="s">
        <v>169</v>
      </c>
      <c r="D82" s="3">
        <v>65</v>
      </c>
      <c r="E82" s="5" t="s">
        <v>172</v>
      </c>
      <c r="F82" s="1" t="s">
        <v>173</v>
      </c>
      <c r="G82" s="4"/>
      <c r="H82" s="1"/>
    </row>
    <row r="83" spans="2:8" x14ac:dyDescent="0.25">
      <c r="B83" s="1" t="s">
        <v>127</v>
      </c>
      <c r="C83" s="24" t="s">
        <v>169</v>
      </c>
      <c r="D83" s="3">
        <v>66</v>
      </c>
      <c r="E83" s="5" t="s">
        <v>174</v>
      </c>
      <c r="F83" s="1" t="s">
        <v>175</v>
      </c>
      <c r="G83" s="4"/>
      <c r="H83" s="1"/>
    </row>
    <row r="84" spans="2:8" x14ac:dyDescent="0.25">
      <c r="B84" s="1" t="s">
        <v>127</v>
      </c>
      <c r="C84" s="24" t="s">
        <v>176</v>
      </c>
      <c r="D84" s="3">
        <v>67</v>
      </c>
      <c r="E84" s="5" t="s">
        <v>177</v>
      </c>
      <c r="F84" s="1" t="s">
        <v>178</v>
      </c>
      <c r="G84" s="4"/>
      <c r="H84" s="1"/>
    </row>
    <row r="85" spans="2:8" ht="23.25" x14ac:dyDescent="0.25">
      <c r="B85" s="1" t="s">
        <v>127</v>
      </c>
      <c r="C85" s="24" t="s">
        <v>176</v>
      </c>
      <c r="D85" s="3">
        <v>68</v>
      </c>
      <c r="E85" s="5" t="s">
        <v>179</v>
      </c>
      <c r="F85" s="1" t="s">
        <v>180</v>
      </c>
      <c r="G85" s="4"/>
      <c r="H85" s="1"/>
    </row>
    <row r="86" spans="2:8" ht="23.25" x14ac:dyDescent="0.25">
      <c r="B86" s="1" t="s">
        <v>127</v>
      </c>
      <c r="C86" s="24" t="s">
        <v>176</v>
      </c>
      <c r="D86" s="3">
        <v>69</v>
      </c>
      <c r="E86" s="5" t="s">
        <v>181</v>
      </c>
      <c r="F86" s="1" t="s">
        <v>182</v>
      </c>
      <c r="G86" s="4"/>
      <c r="H86" s="1"/>
    </row>
    <row r="87" spans="2:8" x14ac:dyDescent="0.25">
      <c r="B87" s="1" t="s">
        <v>127</v>
      </c>
      <c r="C87" s="24" t="s">
        <v>176</v>
      </c>
      <c r="D87" s="3">
        <v>70</v>
      </c>
      <c r="E87" s="5" t="s">
        <v>183</v>
      </c>
      <c r="F87" s="1" t="s">
        <v>184</v>
      </c>
      <c r="G87" s="4"/>
      <c r="H87" s="1"/>
    </row>
    <row r="88" spans="2:8" x14ac:dyDescent="0.25">
      <c r="B88" s="1" t="s">
        <v>127</v>
      </c>
      <c r="C88" s="24" t="s">
        <v>176</v>
      </c>
      <c r="D88" s="3">
        <v>71</v>
      </c>
      <c r="E88" s="5" t="s">
        <v>185</v>
      </c>
      <c r="F88" s="1" t="s">
        <v>186</v>
      </c>
      <c r="G88" s="4"/>
      <c r="H88" s="1"/>
    </row>
    <row r="89" spans="2:8" x14ac:dyDescent="0.25">
      <c r="B89" s="1" t="s">
        <v>127</v>
      </c>
      <c r="C89" s="24" t="s">
        <v>176</v>
      </c>
      <c r="D89" s="3">
        <v>72</v>
      </c>
      <c r="E89" s="5" t="s">
        <v>187</v>
      </c>
      <c r="F89" s="1" t="s">
        <v>188</v>
      </c>
      <c r="G89" s="4"/>
      <c r="H89" s="1"/>
    </row>
    <row r="90" spans="2:8" x14ac:dyDescent="0.25">
      <c r="B90" s="1" t="s">
        <v>127</v>
      </c>
      <c r="C90" s="24" t="s">
        <v>176</v>
      </c>
      <c r="D90" s="3">
        <v>73</v>
      </c>
      <c r="E90" s="5" t="s">
        <v>189</v>
      </c>
      <c r="F90" s="1" t="s">
        <v>190</v>
      </c>
      <c r="G90" s="4"/>
      <c r="H90" s="1"/>
    </row>
    <row r="91" spans="2:8" x14ac:dyDescent="0.25">
      <c r="B91" s="1" t="s">
        <v>127</v>
      </c>
      <c r="C91" s="24" t="s">
        <v>176</v>
      </c>
      <c r="D91" s="3">
        <v>74</v>
      </c>
      <c r="E91" s="5" t="s">
        <v>191</v>
      </c>
      <c r="F91" s="1" t="s">
        <v>192</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8"/>
  <sheetViews>
    <sheetView topLeftCell="A21" zoomScale="110" zoomScaleNormal="110" workbookViewId="0">
      <selection activeCell="B59" sqref="B59:I59"/>
    </sheetView>
  </sheetViews>
  <sheetFormatPr baseColWidth="10" defaultColWidth="11.42578125" defaultRowHeight="15" x14ac:dyDescent="0.25"/>
  <cols>
    <col min="1" max="1" width="24.85546875" customWidth="1"/>
    <col min="2" max="9" width="19.28515625" customWidth="1"/>
  </cols>
  <sheetData>
    <row r="2" spans="1:9" ht="15" customHeight="1" x14ac:dyDescent="0.25">
      <c r="B2" s="58" t="s">
        <v>193</v>
      </c>
      <c r="C2" s="59"/>
      <c r="D2" s="59"/>
      <c r="E2" s="60"/>
      <c r="F2" s="55" t="s">
        <v>194</v>
      </c>
      <c r="G2" s="56"/>
      <c r="H2" s="56"/>
      <c r="I2" s="57"/>
    </row>
    <row r="3" spans="1:9" ht="50.25" customHeight="1" x14ac:dyDescent="0.25">
      <c r="A3" s="25"/>
      <c r="B3" s="29" t="s">
        <v>195</v>
      </c>
      <c r="C3" s="29" t="s">
        <v>196</v>
      </c>
      <c r="D3" s="29" t="s">
        <v>197</v>
      </c>
      <c r="E3" s="29" t="s">
        <v>198</v>
      </c>
      <c r="F3" s="30" t="s">
        <v>199</v>
      </c>
      <c r="G3" s="30" t="s">
        <v>200</v>
      </c>
      <c r="H3" s="30" t="s">
        <v>201</v>
      </c>
      <c r="I3" s="31" t="s">
        <v>202</v>
      </c>
    </row>
    <row r="4" spans="1:9" x14ac:dyDescent="0.25">
      <c r="A4" s="28" t="s">
        <v>203</v>
      </c>
      <c r="B4" s="28" t="s">
        <v>204</v>
      </c>
      <c r="C4" s="28" t="s">
        <v>205</v>
      </c>
      <c r="D4" s="28" t="s">
        <v>206</v>
      </c>
      <c r="E4" s="28" t="s">
        <v>207</v>
      </c>
      <c r="F4" s="28" t="s">
        <v>208</v>
      </c>
      <c r="G4" s="28" t="s">
        <v>209</v>
      </c>
      <c r="H4" s="28" t="s">
        <v>210</v>
      </c>
      <c r="I4" s="28" t="s">
        <v>211</v>
      </c>
    </row>
    <row r="5" spans="1:9" x14ac:dyDescent="0.25">
      <c r="A5" s="26" t="s">
        <v>9</v>
      </c>
      <c r="B5" s="27"/>
      <c r="C5" s="27"/>
      <c r="D5" s="27"/>
      <c r="E5" s="27"/>
      <c r="F5" s="27"/>
      <c r="G5" s="27"/>
      <c r="H5" s="27"/>
      <c r="I5" s="27"/>
    </row>
    <row r="6" spans="1:9" x14ac:dyDescent="0.25">
      <c r="A6" s="5" t="s">
        <v>15</v>
      </c>
      <c r="B6" s="27"/>
      <c r="C6" s="27"/>
      <c r="D6" s="27"/>
      <c r="E6" s="27"/>
      <c r="F6" s="27"/>
      <c r="G6" s="27"/>
      <c r="H6" s="27"/>
      <c r="I6" s="27"/>
    </row>
    <row r="7" spans="1:9" x14ac:dyDescent="0.25">
      <c r="A7" s="26" t="s">
        <v>17</v>
      </c>
      <c r="B7" s="27"/>
      <c r="C7" s="27"/>
      <c r="D7" s="27"/>
      <c r="E7" s="27"/>
      <c r="F7" s="27"/>
      <c r="G7" s="27"/>
      <c r="H7" s="27"/>
      <c r="I7" s="27"/>
    </row>
    <row r="8" spans="1:9" ht="22.5" x14ac:dyDescent="0.25">
      <c r="A8" s="26" t="s">
        <v>23</v>
      </c>
      <c r="B8" s="27"/>
      <c r="C8" s="27"/>
      <c r="D8" s="27"/>
      <c r="E8" s="27"/>
      <c r="F8" s="27"/>
      <c r="G8" s="27"/>
      <c r="H8" s="27"/>
      <c r="I8" s="27"/>
    </row>
    <row r="9" spans="1:9" ht="22.5" x14ac:dyDescent="0.25">
      <c r="A9" s="26" t="s">
        <v>29</v>
      </c>
      <c r="B9" s="27"/>
      <c r="C9" s="27"/>
      <c r="D9" s="27"/>
      <c r="E9" s="27"/>
      <c r="F9" s="27"/>
      <c r="G9" s="27"/>
      <c r="H9" s="27"/>
      <c r="I9" s="27"/>
    </row>
    <row r="10" spans="1:9" ht="22.5" x14ac:dyDescent="0.25">
      <c r="A10" s="26" t="s">
        <v>35</v>
      </c>
      <c r="B10" s="27"/>
      <c r="C10" s="27"/>
      <c r="D10" s="27"/>
      <c r="E10" s="27"/>
      <c r="F10" s="27"/>
      <c r="G10" s="27"/>
      <c r="H10" s="27"/>
      <c r="I10" s="27"/>
    </row>
    <row r="11" spans="1:9" ht="23.25" x14ac:dyDescent="0.25">
      <c r="A11" s="5" t="s">
        <v>41</v>
      </c>
      <c r="B11" s="27"/>
      <c r="C11" s="27"/>
      <c r="D11" s="27"/>
      <c r="E11" s="27"/>
      <c r="F11" s="27"/>
      <c r="G11" s="27"/>
      <c r="H11" s="27"/>
      <c r="I11" s="27"/>
    </row>
    <row r="12" spans="1:9" x14ac:dyDescent="0.25">
      <c r="A12" s="5" t="s">
        <v>44</v>
      </c>
      <c r="B12" s="27"/>
      <c r="C12" s="27"/>
      <c r="D12" s="27"/>
      <c r="E12" s="27"/>
      <c r="F12" s="27"/>
      <c r="G12" s="27"/>
      <c r="H12" s="27"/>
      <c r="I12" s="27"/>
    </row>
    <row r="13" spans="1:9" x14ac:dyDescent="0.25">
      <c r="A13" s="5" t="s">
        <v>46</v>
      </c>
      <c r="B13" s="27"/>
      <c r="C13" s="27"/>
      <c r="D13" s="27"/>
      <c r="E13" s="27"/>
      <c r="F13" s="27"/>
      <c r="G13" s="27"/>
      <c r="H13" s="27"/>
      <c r="I13" s="27"/>
    </row>
    <row r="14" spans="1:9" ht="15" customHeight="1" x14ac:dyDescent="0.25">
      <c r="A14" s="5" t="s">
        <v>48</v>
      </c>
      <c r="B14" s="27"/>
      <c r="C14" s="27"/>
      <c r="D14" s="27"/>
      <c r="E14" s="27"/>
      <c r="F14" s="27"/>
      <c r="G14" s="27"/>
      <c r="H14" s="27"/>
      <c r="I14" s="27"/>
    </row>
    <row r="15" spans="1:9" x14ac:dyDescent="0.25">
      <c r="A15" s="5" t="s">
        <v>51</v>
      </c>
      <c r="B15" s="27"/>
      <c r="C15" s="27"/>
      <c r="D15" s="27"/>
      <c r="E15" s="27"/>
      <c r="F15" s="27"/>
      <c r="G15" s="27"/>
      <c r="H15" s="27"/>
      <c r="I15" s="27"/>
    </row>
    <row r="16" spans="1:9" x14ac:dyDescent="0.25">
      <c r="A16" s="5" t="s">
        <v>53</v>
      </c>
      <c r="B16" s="27"/>
      <c r="C16" s="27"/>
      <c r="D16" s="27"/>
      <c r="E16" s="27"/>
      <c r="F16" s="27"/>
      <c r="G16" s="27"/>
      <c r="H16" s="27"/>
      <c r="I16" s="27"/>
    </row>
    <row r="17" spans="1:9" x14ac:dyDescent="0.25">
      <c r="A17" s="5" t="s">
        <v>57</v>
      </c>
      <c r="B17" s="27"/>
      <c r="C17" s="27"/>
      <c r="D17" s="27"/>
      <c r="E17" s="27"/>
      <c r="F17" s="27"/>
      <c r="G17" s="27"/>
      <c r="H17" s="27"/>
      <c r="I17" s="27"/>
    </row>
    <row r="18" spans="1:9" ht="15" customHeight="1" x14ac:dyDescent="0.25">
      <c r="A18" s="5" t="s">
        <v>59</v>
      </c>
      <c r="B18" s="27"/>
      <c r="C18" s="27"/>
      <c r="D18" s="27"/>
      <c r="E18" s="27"/>
      <c r="F18" s="27"/>
      <c r="G18" s="27"/>
      <c r="H18" s="27"/>
      <c r="I18" s="27"/>
    </row>
    <row r="19" spans="1:9" x14ac:dyDescent="0.25">
      <c r="A19" s="5" t="s">
        <v>61</v>
      </c>
      <c r="B19" s="27"/>
      <c r="C19" s="27"/>
      <c r="D19" s="27"/>
      <c r="E19" s="27"/>
      <c r="F19" s="27"/>
      <c r="G19" s="27"/>
      <c r="H19" s="27"/>
      <c r="I19" s="27"/>
    </row>
    <row r="20" spans="1:9" ht="23.25" x14ac:dyDescent="0.25">
      <c r="A20" s="5" t="s">
        <v>63</v>
      </c>
      <c r="B20" s="27"/>
      <c r="C20" s="27"/>
      <c r="D20" s="27"/>
      <c r="E20" s="27"/>
      <c r="F20" s="27"/>
      <c r="G20" s="27"/>
      <c r="H20" s="27"/>
      <c r="I20" s="27"/>
    </row>
    <row r="21" spans="1:9" x14ac:dyDescent="0.25">
      <c r="A21" s="5" t="s">
        <v>65</v>
      </c>
      <c r="B21" s="27"/>
      <c r="C21" s="27"/>
      <c r="D21" s="27"/>
      <c r="E21" s="27"/>
      <c r="F21" s="27"/>
      <c r="G21" s="27"/>
      <c r="H21" s="27"/>
      <c r="I21" s="27"/>
    </row>
    <row r="22" spans="1:9" ht="15" customHeight="1" x14ac:dyDescent="0.25">
      <c r="A22" s="5" t="s">
        <v>67</v>
      </c>
      <c r="B22" s="27"/>
      <c r="C22" s="27"/>
      <c r="D22" s="27"/>
      <c r="E22" s="27"/>
      <c r="F22" s="27"/>
      <c r="G22" s="27"/>
      <c r="H22" s="27"/>
      <c r="I22" s="27"/>
    </row>
    <row r="23" spans="1:9" ht="23.25" x14ac:dyDescent="0.25">
      <c r="A23" s="5" t="s">
        <v>70</v>
      </c>
      <c r="B23" s="27"/>
      <c r="C23" s="27"/>
      <c r="D23" s="27"/>
      <c r="E23" s="27"/>
      <c r="F23" s="27"/>
      <c r="G23" s="27"/>
      <c r="H23" s="27"/>
      <c r="I23" s="27"/>
    </row>
    <row r="24" spans="1:9" x14ac:dyDescent="0.25">
      <c r="A24" s="5" t="s">
        <v>72</v>
      </c>
      <c r="B24" s="27"/>
      <c r="C24" s="27"/>
      <c r="D24" s="27"/>
      <c r="E24" s="27"/>
      <c r="F24" s="27"/>
      <c r="G24" s="27"/>
      <c r="H24" s="27"/>
      <c r="I24" s="27"/>
    </row>
    <row r="25" spans="1:9" x14ac:dyDescent="0.25">
      <c r="A25" s="5" t="s">
        <v>74</v>
      </c>
      <c r="B25" s="27"/>
      <c r="C25" s="27"/>
      <c r="D25" s="27"/>
      <c r="E25" s="27"/>
      <c r="F25" s="27"/>
      <c r="G25" s="27"/>
      <c r="H25" s="27"/>
      <c r="I25" s="27"/>
    </row>
    <row r="26" spans="1:9" ht="23.25" x14ac:dyDescent="0.25">
      <c r="A26" s="5" t="s">
        <v>77</v>
      </c>
      <c r="B26" s="27"/>
      <c r="C26" s="27"/>
      <c r="D26" s="27"/>
      <c r="E26" s="27"/>
      <c r="F26" s="27"/>
      <c r="G26" s="27"/>
      <c r="H26" s="27"/>
      <c r="I26" s="27"/>
    </row>
    <row r="27" spans="1:9" ht="23.25" x14ac:dyDescent="0.25">
      <c r="A27" s="5" t="s">
        <v>79</v>
      </c>
      <c r="B27" s="27"/>
      <c r="C27" s="27"/>
      <c r="D27" s="27"/>
      <c r="E27" s="27"/>
      <c r="F27" s="27"/>
      <c r="G27" s="27"/>
      <c r="H27" s="27"/>
      <c r="I27" s="27"/>
    </row>
    <row r="28" spans="1:9" ht="23.25" x14ac:dyDescent="0.25">
      <c r="A28" s="5" t="s">
        <v>81</v>
      </c>
      <c r="B28" s="27"/>
      <c r="C28" s="27"/>
      <c r="D28" s="27"/>
      <c r="E28" s="27"/>
      <c r="F28" s="27"/>
      <c r="G28" s="27"/>
      <c r="H28" s="27"/>
      <c r="I28" s="27"/>
    </row>
    <row r="29" spans="1:9" ht="34.5" x14ac:dyDescent="0.25">
      <c r="A29" s="5" t="s">
        <v>83</v>
      </c>
      <c r="B29" s="27"/>
      <c r="C29" s="27"/>
      <c r="D29" s="27"/>
      <c r="E29" s="27"/>
      <c r="F29" s="27"/>
      <c r="G29" s="27"/>
      <c r="H29" s="27"/>
      <c r="I29" s="27"/>
    </row>
    <row r="30" spans="1:9" x14ac:dyDescent="0.25">
      <c r="A30" s="5" t="s">
        <v>85</v>
      </c>
      <c r="B30" s="27"/>
      <c r="C30" s="27"/>
      <c r="D30" s="27"/>
      <c r="E30" s="27"/>
      <c r="F30" s="27"/>
      <c r="G30" s="27"/>
      <c r="H30" s="27"/>
      <c r="I30" s="27"/>
    </row>
    <row r="31" spans="1:9" ht="34.5" x14ac:dyDescent="0.25">
      <c r="A31" s="5" t="s">
        <v>88</v>
      </c>
      <c r="B31" s="27"/>
      <c r="C31" s="27"/>
      <c r="D31" s="27"/>
      <c r="E31" s="27"/>
      <c r="F31" s="27"/>
      <c r="G31" s="27"/>
      <c r="H31" s="27"/>
      <c r="I31" s="27"/>
    </row>
    <row r="32" spans="1:9" ht="34.5" x14ac:dyDescent="0.25">
      <c r="A32" s="5" t="s">
        <v>91</v>
      </c>
      <c r="B32" s="27"/>
      <c r="C32" s="27"/>
      <c r="D32" s="27"/>
      <c r="E32" s="27"/>
      <c r="F32" s="27"/>
      <c r="G32" s="27"/>
      <c r="H32" s="27"/>
      <c r="I32" s="27"/>
    </row>
    <row r="33" spans="1:9" ht="57" x14ac:dyDescent="0.25">
      <c r="A33" s="5" t="s">
        <v>93</v>
      </c>
      <c r="B33" s="27"/>
      <c r="C33" s="27"/>
      <c r="D33" s="27"/>
      <c r="E33" s="27"/>
      <c r="F33" s="27"/>
      <c r="G33" s="27"/>
      <c r="H33" s="27"/>
      <c r="I33" s="27"/>
    </row>
    <row r="34" spans="1:9" ht="23.25" x14ac:dyDescent="0.25">
      <c r="A34" s="5" t="s">
        <v>95</v>
      </c>
      <c r="B34" s="27"/>
      <c r="C34" s="27"/>
      <c r="D34" s="27"/>
      <c r="E34" s="27"/>
      <c r="F34" s="27"/>
      <c r="G34" s="27"/>
      <c r="H34" s="27"/>
      <c r="I34" s="27"/>
    </row>
    <row r="35" spans="1:9" x14ac:dyDescent="0.25">
      <c r="A35" s="5" t="s">
        <v>97</v>
      </c>
      <c r="B35" s="27"/>
      <c r="C35" s="27"/>
      <c r="D35" s="27"/>
      <c r="E35" s="27"/>
      <c r="F35" s="27"/>
      <c r="G35" s="27"/>
      <c r="H35" s="27"/>
      <c r="I35" s="27"/>
    </row>
    <row r="36" spans="1:9" ht="23.25" x14ac:dyDescent="0.25">
      <c r="A36" s="5" t="s">
        <v>100</v>
      </c>
      <c r="B36" s="27"/>
      <c r="C36" s="27"/>
      <c r="D36" s="27"/>
      <c r="E36" s="27"/>
      <c r="F36" s="27"/>
      <c r="G36" s="27"/>
      <c r="H36" s="27"/>
      <c r="I36" s="27"/>
    </row>
    <row r="37" spans="1:9" ht="23.25" x14ac:dyDescent="0.25">
      <c r="A37" s="5" t="s">
        <v>103</v>
      </c>
      <c r="B37" s="27"/>
      <c r="C37" s="27"/>
      <c r="D37" s="27"/>
      <c r="E37" s="27"/>
      <c r="F37" s="27"/>
      <c r="G37" s="27"/>
      <c r="H37" s="27"/>
      <c r="I37" s="27"/>
    </row>
    <row r="38" spans="1:9" ht="23.25" x14ac:dyDescent="0.25">
      <c r="A38" s="5" t="s">
        <v>105</v>
      </c>
      <c r="B38" s="27"/>
      <c r="C38" s="27"/>
      <c r="D38" s="27"/>
      <c r="E38" s="27"/>
      <c r="F38" s="27"/>
      <c r="G38" s="27"/>
      <c r="H38" s="27"/>
      <c r="I38" s="27"/>
    </row>
    <row r="39" spans="1:9" x14ac:dyDescent="0.25">
      <c r="A39" s="5" t="s">
        <v>107</v>
      </c>
      <c r="B39" s="27"/>
      <c r="C39" s="27"/>
      <c r="D39" s="27"/>
      <c r="E39" s="27"/>
      <c r="F39" s="27"/>
      <c r="G39" s="27"/>
      <c r="H39" s="27"/>
      <c r="I39" s="27"/>
    </row>
    <row r="40" spans="1:9" x14ac:dyDescent="0.25">
      <c r="A40" s="5" t="s">
        <v>109</v>
      </c>
      <c r="B40" s="27"/>
      <c r="C40" s="27"/>
      <c r="D40" s="27"/>
      <c r="E40" s="27"/>
      <c r="F40" s="27"/>
      <c r="G40" s="27"/>
      <c r="H40" s="27"/>
      <c r="I40" s="27"/>
    </row>
    <row r="41" spans="1:9" ht="23.25" x14ac:dyDescent="0.25">
      <c r="A41" s="5" t="s">
        <v>111</v>
      </c>
      <c r="B41" s="27"/>
      <c r="C41" s="27"/>
      <c r="D41" s="27"/>
      <c r="E41" s="27"/>
      <c r="F41" s="27"/>
      <c r="G41" s="27"/>
      <c r="H41" s="27"/>
      <c r="I41" s="27"/>
    </row>
    <row r="42" spans="1:9" ht="23.25" x14ac:dyDescent="0.25">
      <c r="A42" s="5" t="s">
        <v>113</v>
      </c>
      <c r="B42" s="27"/>
      <c r="C42" s="27"/>
      <c r="D42" s="27"/>
      <c r="E42" s="27"/>
      <c r="F42" s="27"/>
      <c r="G42" s="27"/>
      <c r="H42" s="27"/>
      <c r="I42" s="27"/>
    </row>
    <row r="43" spans="1:9" x14ac:dyDescent="0.25">
      <c r="A43" s="5" t="s">
        <v>115</v>
      </c>
      <c r="B43" s="27"/>
      <c r="C43" s="27"/>
      <c r="D43" s="27"/>
      <c r="E43" s="27"/>
      <c r="F43" s="27"/>
      <c r="G43" s="27"/>
      <c r="H43" s="27"/>
      <c r="I43" s="27"/>
    </row>
    <row r="44" spans="1:9" x14ac:dyDescent="0.25">
      <c r="A44" s="5" t="s">
        <v>117</v>
      </c>
      <c r="B44" s="27"/>
      <c r="C44" s="27"/>
      <c r="D44" s="27"/>
      <c r="E44" s="27"/>
      <c r="F44" s="27"/>
      <c r="G44" s="27"/>
      <c r="H44" s="27"/>
      <c r="I44" s="27"/>
    </row>
    <row r="45" spans="1:9" ht="23.25" x14ac:dyDescent="0.25">
      <c r="A45" s="5" t="s">
        <v>119</v>
      </c>
      <c r="B45" s="27"/>
      <c r="C45" s="27"/>
      <c r="D45" s="27"/>
      <c r="E45" s="27"/>
      <c r="F45" s="27"/>
      <c r="G45" s="27"/>
      <c r="H45" s="27"/>
      <c r="I45" s="27"/>
    </row>
    <row r="46" spans="1:9" x14ac:dyDescent="0.25">
      <c r="A46" s="5" t="s">
        <v>121</v>
      </c>
      <c r="B46" s="27"/>
      <c r="C46" s="27"/>
      <c r="D46" s="27"/>
      <c r="E46" s="27"/>
      <c r="F46" s="27"/>
      <c r="G46" s="27"/>
      <c r="H46" s="27"/>
      <c r="I46" s="27"/>
    </row>
    <row r="47" spans="1:9" ht="34.5" x14ac:dyDescent="0.25">
      <c r="A47" s="5" t="s">
        <v>123</v>
      </c>
      <c r="B47" s="27"/>
      <c r="C47" s="27"/>
      <c r="D47" s="27"/>
      <c r="E47" s="27"/>
      <c r="F47" s="27"/>
      <c r="G47" s="27"/>
      <c r="H47" s="27"/>
      <c r="I47" s="27"/>
    </row>
    <row r="48" spans="1:9" x14ac:dyDescent="0.25">
      <c r="A48" s="5" t="s">
        <v>125</v>
      </c>
      <c r="B48" s="27"/>
      <c r="C48" s="27"/>
      <c r="D48" s="27"/>
      <c r="E48" s="27"/>
      <c r="F48" s="27"/>
      <c r="G48" s="27"/>
      <c r="H48" s="27"/>
      <c r="I48" s="27"/>
    </row>
    <row r="49" spans="1:9" x14ac:dyDescent="0.25">
      <c r="A49" s="5" t="s">
        <v>129</v>
      </c>
      <c r="B49" s="27"/>
      <c r="C49" s="27"/>
      <c r="D49" s="27"/>
      <c r="E49" s="27"/>
      <c r="F49" s="27"/>
      <c r="G49" s="27"/>
      <c r="H49" s="27"/>
      <c r="I49" s="27"/>
    </row>
    <row r="50" spans="1:9" ht="23.25" x14ac:dyDescent="0.25">
      <c r="A50" s="5" t="s">
        <v>131</v>
      </c>
      <c r="B50" s="27"/>
      <c r="C50" s="27"/>
      <c r="D50" s="27"/>
      <c r="E50" s="27"/>
      <c r="F50" s="27"/>
      <c r="G50" s="27"/>
      <c r="H50" s="27"/>
      <c r="I50" s="27"/>
    </row>
    <row r="51" spans="1:9" x14ac:dyDescent="0.25">
      <c r="A51" s="5" t="s">
        <v>133</v>
      </c>
      <c r="B51" s="27"/>
      <c r="C51" s="27"/>
      <c r="D51" s="27"/>
      <c r="E51" s="27"/>
      <c r="F51" s="27"/>
      <c r="G51" s="27"/>
      <c r="H51" s="27"/>
      <c r="I51" s="27"/>
    </row>
    <row r="52" spans="1:9" x14ac:dyDescent="0.25">
      <c r="A52" s="5" t="s">
        <v>135</v>
      </c>
      <c r="B52" s="27"/>
      <c r="C52" s="27"/>
      <c r="D52" s="27"/>
      <c r="E52" s="27"/>
      <c r="F52" s="27"/>
      <c r="G52" s="27"/>
      <c r="H52" s="27"/>
      <c r="I52" s="27"/>
    </row>
    <row r="53" spans="1:9" x14ac:dyDescent="0.25">
      <c r="A53" s="5" t="s">
        <v>137</v>
      </c>
      <c r="B53" s="27"/>
      <c r="C53" s="27"/>
      <c r="D53" s="27"/>
      <c r="E53" s="27"/>
      <c r="F53" s="27"/>
      <c r="G53" s="27"/>
      <c r="H53" s="27"/>
      <c r="I53" s="27"/>
    </row>
    <row r="54" spans="1:9" ht="23.25" x14ac:dyDescent="0.25">
      <c r="A54" s="5" t="s">
        <v>139</v>
      </c>
      <c r="B54" s="27"/>
      <c r="C54" s="27"/>
      <c r="D54" s="27"/>
      <c r="E54" s="27"/>
      <c r="F54" s="27"/>
      <c r="G54" s="27"/>
      <c r="H54" s="27"/>
      <c r="I54" s="27"/>
    </row>
    <row r="55" spans="1:9" x14ac:dyDescent="0.25">
      <c r="A55" s="5" t="s">
        <v>141</v>
      </c>
      <c r="B55" s="27"/>
      <c r="C55" s="27"/>
      <c r="D55" s="27"/>
      <c r="E55" s="27"/>
      <c r="F55" s="27"/>
      <c r="G55" s="27"/>
      <c r="H55" s="27"/>
      <c r="I55" s="27"/>
    </row>
    <row r="56" spans="1:9" x14ac:dyDescent="0.25">
      <c r="A56" s="5" t="s">
        <v>143</v>
      </c>
      <c r="B56" s="27"/>
      <c r="C56" s="27"/>
      <c r="D56" s="27"/>
      <c r="E56" s="27"/>
      <c r="F56" s="27"/>
      <c r="G56" s="27"/>
      <c r="H56" s="27"/>
      <c r="I56" s="27"/>
    </row>
    <row r="57" spans="1:9" x14ac:dyDescent="0.25">
      <c r="A57" s="5" t="s">
        <v>145</v>
      </c>
      <c r="B57" s="27"/>
      <c r="C57" s="27"/>
      <c r="D57" s="27"/>
      <c r="E57" s="27"/>
      <c r="F57" s="27"/>
      <c r="G57" s="27"/>
      <c r="H57" s="27"/>
      <c r="I57" s="27"/>
    </row>
    <row r="58" spans="1:9" ht="23.25" x14ac:dyDescent="0.25">
      <c r="A58" s="5" t="s">
        <v>148</v>
      </c>
      <c r="B58" s="27"/>
      <c r="C58" s="27"/>
      <c r="D58" s="27"/>
      <c r="E58" s="27"/>
      <c r="F58" s="27"/>
      <c r="G58" s="27"/>
      <c r="H58" s="27"/>
      <c r="I58" s="27"/>
    </row>
    <row r="59" spans="1:9" ht="360" x14ac:dyDescent="0.25">
      <c r="A59" s="5" t="s">
        <v>150</v>
      </c>
      <c r="B59" s="43" t="s">
        <v>212</v>
      </c>
      <c r="C59" s="43" t="s">
        <v>213</v>
      </c>
      <c r="D59" s="43" t="s">
        <v>214</v>
      </c>
      <c r="E59" s="44" t="s">
        <v>215</v>
      </c>
      <c r="F59" s="45" t="s">
        <v>216</v>
      </c>
      <c r="G59" s="45" t="s">
        <v>217</v>
      </c>
      <c r="H59" s="45" t="s">
        <v>218</v>
      </c>
      <c r="I59" s="45" t="s">
        <v>219</v>
      </c>
    </row>
    <row r="60" spans="1:9" ht="23.25" x14ac:dyDescent="0.25">
      <c r="A60" s="5" t="s">
        <v>152</v>
      </c>
      <c r="B60" s="27"/>
      <c r="C60" s="27"/>
      <c r="D60" s="27"/>
      <c r="E60" s="27"/>
      <c r="F60" s="27"/>
      <c r="G60" s="27"/>
      <c r="H60" s="27"/>
      <c r="I60" s="27"/>
    </row>
    <row r="61" spans="1:9" x14ac:dyDescent="0.25">
      <c r="A61" s="5" t="s">
        <v>154</v>
      </c>
      <c r="B61" s="27"/>
      <c r="C61" s="27"/>
      <c r="D61" s="27"/>
      <c r="E61" s="27"/>
      <c r="F61" s="27"/>
      <c r="G61" s="27"/>
      <c r="H61" s="27"/>
      <c r="I61" s="27"/>
    </row>
    <row r="62" spans="1:9" x14ac:dyDescent="0.25">
      <c r="A62" s="5" t="s">
        <v>157</v>
      </c>
      <c r="B62" s="27"/>
      <c r="C62" s="27"/>
      <c r="D62" s="27"/>
      <c r="E62" s="27"/>
      <c r="F62" s="27"/>
      <c r="G62" s="27"/>
      <c r="H62" s="27"/>
      <c r="I62" s="27"/>
    </row>
    <row r="63" spans="1:9" x14ac:dyDescent="0.25">
      <c r="A63" s="5" t="s">
        <v>159</v>
      </c>
      <c r="B63" s="27"/>
      <c r="C63" s="27"/>
      <c r="D63" s="27"/>
      <c r="E63" s="27"/>
      <c r="F63" s="27"/>
      <c r="G63" s="27"/>
      <c r="H63" s="27"/>
      <c r="I63" s="27"/>
    </row>
    <row r="64" spans="1:9" x14ac:dyDescent="0.25">
      <c r="A64" s="5" t="s">
        <v>161</v>
      </c>
      <c r="B64" s="27"/>
      <c r="C64" s="27"/>
      <c r="D64" s="27"/>
      <c r="E64" s="27"/>
      <c r="F64" s="27"/>
      <c r="G64" s="27"/>
      <c r="H64" s="27"/>
      <c r="I64" s="27"/>
    </row>
    <row r="65" spans="1:9" ht="23.25" x14ac:dyDescent="0.25">
      <c r="A65" s="5" t="s">
        <v>163</v>
      </c>
      <c r="B65" s="27"/>
      <c r="C65" s="27"/>
      <c r="D65" s="27"/>
      <c r="E65" s="27"/>
      <c r="F65" s="27"/>
      <c r="G65" s="27"/>
      <c r="H65" s="27"/>
      <c r="I65" s="27"/>
    </row>
    <row r="66" spans="1:9" ht="23.25" x14ac:dyDescent="0.25">
      <c r="A66" s="5" t="s">
        <v>165</v>
      </c>
      <c r="B66" s="27"/>
      <c r="C66" s="27"/>
      <c r="D66" s="27"/>
      <c r="E66" s="27"/>
      <c r="F66" s="27"/>
      <c r="G66" s="27"/>
      <c r="H66" s="27"/>
      <c r="I66" s="27"/>
    </row>
    <row r="67" spans="1:9" x14ac:dyDescent="0.25">
      <c r="A67" s="5" t="s">
        <v>167</v>
      </c>
      <c r="B67" s="27"/>
      <c r="C67" s="27"/>
      <c r="D67" s="27"/>
      <c r="E67" s="27"/>
      <c r="F67" s="27"/>
      <c r="G67" s="27"/>
      <c r="H67" s="27"/>
      <c r="I67" s="27"/>
    </row>
    <row r="68" spans="1:9" x14ac:dyDescent="0.25">
      <c r="A68" s="5" t="s">
        <v>170</v>
      </c>
      <c r="B68" s="27"/>
      <c r="C68" s="27"/>
      <c r="D68" s="27"/>
      <c r="E68" s="27"/>
      <c r="F68" s="27"/>
      <c r="G68" s="27"/>
      <c r="H68" s="27"/>
      <c r="I68" s="27"/>
    </row>
    <row r="69" spans="1:9" x14ac:dyDescent="0.25">
      <c r="A69" s="5" t="s">
        <v>172</v>
      </c>
      <c r="B69" s="27"/>
      <c r="C69" s="27"/>
      <c r="D69" s="27"/>
      <c r="E69" s="27"/>
      <c r="F69" s="27"/>
      <c r="G69" s="27"/>
      <c r="H69" s="27"/>
      <c r="I69" s="27"/>
    </row>
    <row r="70" spans="1:9" x14ac:dyDescent="0.25">
      <c r="A70" s="5" t="s">
        <v>174</v>
      </c>
      <c r="B70" s="27"/>
      <c r="C70" s="27"/>
      <c r="D70" s="27"/>
      <c r="E70" s="27"/>
      <c r="F70" s="27"/>
      <c r="G70" s="27"/>
      <c r="H70" s="27"/>
      <c r="I70" s="27"/>
    </row>
    <row r="71" spans="1:9" x14ac:dyDescent="0.25">
      <c r="A71" s="5" t="s">
        <v>177</v>
      </c>
      <c r="B71" s="27"/>
      <c r="C71" s="27"/>
      <c r="D71" s="27"/>
      <c r="E71" s="27"/>
      <c r="F71" s="27"/>
      <c r="G71" s="27"/>
      <c r="H71" s="27"/>
      <c r="I71" s="27"/>
    </row>
    <row r="72" spans="1:9" x14ac:dyDescent="0.25">
      <c r="A72" s="5" t="s">
        <v>179</v>
      </c>
      <c r="B72" s="27"/>
      <c r="C72" s="27"/>
      <c r="D72" s="27"/>
      <c r="E72" s="27"/>
      <c r="F72" s="27"/>
      <c r="G72" s="27"/>
      <c r="H72" s="27"/>
      <c r="I72" s="27"/>
    </row>
    <row r="73" spans="1:9" ht="23.25" x14ac:dyDescent="0.25">
      <c r="A73" s="5" t="s">
        <v>181</v>
      </c>
      <c r="B73" s="27"/>
      <c r="C73" s="27"/>
      <c r="D73" s="27"/>
      <c r="E73" s="27"/>
      <c r="F73" s="27"/>
      <c r="G73" s="27"/>
      <c r="H73" s="27"/>
      <c r="I73" s="27"/>
    </row>
    <row r="74" spans="1:9" x14ac:dyDescent="0.25">
      <c r="A74" s="5" t="s">
        <v>183</v>
      </c>
      <c r="B74" s="27"/>
      <c r="C74" s="27"/>
      <c r="D74" s="27"/>
      <c r="E74" s="27"/>
      <c r="F74" s="27"/>
      <c r="G74" s="27"/>
      <c r="H74" s="27"/>
      <c r="I74" s="27"/>
    </row>
    <row r="75" spans="1:9" x14ac:dyDescent="0.25">
      <c r="A75" s="5" t="s">
        <v>185</v>
      </c>
      <c r="B75" s="27"/>
      <c r="C75" s="27"/>
      <c r="D75" s="27"/>
      <c r="E75" s="27"/>
      <c r="F75" s="27"/>
      <c r="G75" s="27"/>
      <c r="H75" s="27"/>
      <c r="I75" s="27"/>
    </row>
    <row r="76" spans="1:9" x14ac:dyDescent="0.25">
      <c r="A76" s="5" t="s">
        <v>187</v>
      </c>
      <c r="B76" s="27"/>
      <c r="C76" s="27"/>
      <c r="D76" s="27"/>
      <c r="E76" s="27"/>
      <c r="F76" s="27"/>
      <c r="G76" s="27"/>
      <c r="H76" s="27"/>
      <c r="I76" s="27"/>
    </row>
    <row r="77" spans="1:9" x14ac:dyDescent="0.25">
      <c r="A77" s="5" t="s">
        <v>189</v>
      </c>
      <c r="B77" s="27"/>
      <c r="C77" s="27"/>
      <c r="D77" s="27"/>
      <c r="E77" s="27"/>
      <c r="F77" s="27"/>
      <c r="G77" s="27"/>
      <c r="H77" s="27"/>
      <c r="I77" s="27"/>
    </row>
    <row r="78" spans="1:9" x14ac:dyDescent="0.25">
      <c r="A78" s="5" t="s">
        <v>191</v>
      </c>
      <c r="B78" s="27"/>
      <c r="C78" s="27"/>
      <c r="D78" s="27"/>
      <c r="E78" s="27"/>
      <c r="F78" s="27"/>
      <c r="G78" s="27"/>
      <c r="H78" s="27"/>
      <c r="I78" s="27"/>
    </row>
  </sheetData>
  <autoFilter ref="A4:I78"/>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1"/>
  <sheetViews>
    <sheetView tabSelected="1" zoomScale="85" zoomScaleNormal="85" workbookViewId="0">
      <pane xSplit="1" topLeftCell="B1" activePane="topRight" state="frozen"/>
      <selection activeCell="A12" sqref="A12"/>
      <selection pane="topRight" sqref="A1:B4"/>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5703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5703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5703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140625" customWidth="1"/>
    <col min="56" max="56" width="11.28515625" customWidth="1"/>
    <col min="57" max="57" width="0.42578125" hidden="1" customWidth="1"/>
    <col min="16334" max="16384" width="25.42578125" customWidth="1"/>
  </cols>
  <sheetData>
    <row r="1" spans="1:57" s="7" customFormat="1" ht="16.5" customHeight="1" x14ac:dyDescent="0.25">
      <c r="A1" s="111"/>
      <c r="B1" s="112"/>
      <c r="C1" s="113" t="s">
        <v>220</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5"/>
      <c r="BA1" s="116" t="s">
        <v>221</v>
      </c>
      <c r="BB1" s="116"/>
      <c r="BE1" s="36" t="s">
        <v>222</v>
      </c>
    </row>
    <row r="2" spans="1:57" s="7" customFormat="1" ht="16.5" customHeight="1" x14ac:dyDescent="0.25">
      <c r="A2" s="111"/>
      <c r="B2" s="112"/>
      <c r="C2" s="117" t="s">
        <v>223</v>
      </c>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6" t="s">
        <v>224</v>
      </c>
      <c r="BB2" s="116"/>
      <c r="BE2" s="36" t="s">
        <v>225</v>
      </c>
    </row>
    <row r="3" spans="1:57" s="7" customFormat="1" ht="16.5" customHeight="1" x14ac:dyDescent="0.25">
      <c r="A3" s="111"/>
      <c r="B3" s="112"/>
      <c r="C3" s="117" t="s">
        <v>226</v>
      </c>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6" t="s">
        <v>227</v>
      </c>
      <c r="BB3" s="116"/>
      <c r="BE3" s="36" t="s">
        <v>228</v>
      </c>
    </row>
    <row r="4" spans="1:57" s="7" customFormat="1" ht="16.5" customHeight="1" x14ac:dyDescent="0.25">
      <c r="A4" s="111"/>
      <c r="B4" s="112"/>
      <c r="C4" s="117" t="s">
        <v>229</v>
      </c>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6" t="s">
        <v>230</v>
      </c>
      <c r="BB4" s="116"/>
      <c r="BE4" s="36" t="s">
        <v>231</v>
      </c>
    </row>
    <row r="5" spans="1:57" s="8" customFormat="1" ht="39.75" customHeight="1" x14ac:dyDescent="0.25">
      <c r="A5" s="108" t="s">
        <v>232</v>
      </c>
      <c r="B5" s="108"/>
      <c r="C5" s="100" t="s">
        <v>233</v>
      </c>
      <c r="D5" s="101"/>
      <c r="E5" s="33" t="s">
        <v>234</v>
      </c>
      <c r="F5" s="34" t="s">
        <v>154</v>
      </c>
      <c r="G5" s="33" t="s">
        <v>0</v>
      </c>
      <c r="H5" s="35" t="s">
        <v>235</v>
      </c>
      <c r="I5" s="86" t="s">
        <v>236</v>
      </c>
      <c r="J5" s="87"/>
      <c r="K5" s="87"/>
      <c r="L5" s="87"/>
      <c r="M5" s="87"/>
      <c r="N5" s="87"/>
      <c r="O5" s="88"/>
      <c r="P5" s="83">
        <v>44834</v>
      </c>
      <c r="Q5" s="84"/>
      <c r="R5" s="84"/>
      <c r="S5" s="85"/>
      <c r="AR5" s="118"/>
      <c r="BA5" s="119"/>
      <c r="BB5" s="119"/>
      <c r="BE5" s="36" t="s">
        <v>237</v>
      </c>
    </row>
    <row r="6" spans="1:57" s="8" customFormat="1" ht="54" customHeight="1" x14ac:dyDescent="0.25">
      <c r="A6" s="120" t="s">
        <v>238</v>
      </c>
      <c r="B6" s="121"/>
      <c r="C6" s="122" t="s">
        <v>239</v>
      </c>
      <c r="D6" s="123"/>
      <c r="E6" s="123"/>
      <c r="F6" s="123"/>
      <c r="G6" s="123"/>
      <c r="H6" s="124"/>
      <c r="I6" s="86" t="s">
        <v>240</v>
      </c>
      <c r="J6" s="87"/>
      <c r="K6" s="87"/>
      <c r="L6" s="87"/>
      <c r="M6" s="87"/>
      <c r="N6" s="87"/>
      <c r="O6" s="88"/>
      <c r="P6" s="89" t="s">
        <v>241</v>
      </c>
      <c r="Q6" s="90"/>
      <c r="R6" s="90"/>
      <c r="S6" s="90"/>
      <c r="V6" s="9" t="s">
        <v>242</v>
      </c>
      <c r="W6" s="98"/>
      <c r="X6" s="98"/>
      <c r="Y6" s="98"/>
      <c r="Z6" s="98"/>
      <c r="AA6" s="98"/>
      <c r="AB6" s="98"/>
      <c r="AC6" s="98"/>
      <c r="AD6" s="98"/>
      <c r="AE6" s="98"/>
      <c r="AF6" s="98"/>
      <c r="AG6" s="98"/>
      <c r="AH6" s="98"/>
      <c r="AI6" s="10"/>
      <c r="AJ6" s="10"/>
      <c r="AK6" s="10"/>
      <c r="AL6" s="10"/>
      <c r="AM6" s="11"/>
      <c r="AN6" s="12"/>
      <c r="AO6" s="12"/>
      <c r="AP6" s="12"/>
      <c r="AR6" s="118"/>
      <c r="BA6" s="99"/>
      <c r="BB6" s="99"/>
      <c r="BE6" s="36" t="s">
        <v>243</v>
      </c>
    </row>
    <row r="7" spans="1:57" s="8" customFormat="1" ht="33.75" customHeight="1" x14ac:dyDescent="0.25">
      <c r="A7" s="102" t="s">
        <v>244</v>
      </c>
      <c r="B7" s="103"/>
      <c r="C7" s="103"/>
      <c r="D7" s="103"/>
      <c r="E7" s="103"/>
      <c r="F7" s="103"/>
      <c r="G7" s="103"/>
      <c r="H7" s="103"/>
      <c r="I7" s="103"/>
      <c r="J7" s="103"/>
      <c r="K7" s="103"/>
      <c r="L7" s="103"/>
      <c r="M7" s="103"/>
      <c r="N7" s="103"/>
      <c r="O7" s="103"/>
      <c r="P7" s="103"/>
      <c r="Q7" s="103"/>
      <c r="R7" s="103"/>
      <c r="S7" s="103"/>
      <c r="T7" s="103"/>
      <c r="U7" s="104"/>
      <c r="V7" s="105" t="s">
        <v>245</v>
      </c>
      <c r="W7" s="106"/>
      <c r="X7" s="106"/>
      <c r="Y7" s="106"/>
      <c r="Z7" s="106"/>
      <c r="AA7" s="106"/>
      <c r="AB7" s="106"/>
      <c r="AC7" s="106"/>
      <c r="AD7" s="106"/>
      <c r="AE7" s="106"/>
      <c r="AF7" s="106"/>
      <c r="AG7" s="106"/>
      <c r="AH7" s="106"/>
      <c r="AI7" s="106"/>
      <c r="AJ7" s="106"/>
      <c r="AK7" s="106"/>
      <c r="AL7" s="106"/>
      <c r="AM7" s="106"/>
      <c r="AN7" s="106"/>
      <c r="AO7" s="106"/>
      <c r="AP7" s="106"/>
      <c r="AQ7" s="106"/>
      <c r="AR7" s="107"/>
      <c r="AS7" s="108" t="s">
        <v>246</v>
      </c>
      <c r="AT7" s="108"/>
      <c r="AU7" s="108"/>
      <c r="AV7" s="108"/>
      <c r="AW7" s="108"/>
      <c r="AX7" s="108"/>
      <c r="AY7" s="108"/>
      <c r="AZ7" s="108"/>
      <c r="BA7" s="108"/>
      <c r="BB7" s="108"/>
    </row>
    <row r="8" spans="1:57" s="8" customFormat="1" ht="33" customHeight="1" x14ac:dyDescent="0.25">
      <c r="A8" s="108" t="s">
        <v>247</v>
      </c>
      <c r="B8" s="108"/>
      <c r="C8" s="108"/>
      <c r="D8" s="108"/>
      <c r="E8" s="108"/>
      <c r="F8" s="108"/>
      <c r="G8" s="108"/>
      <c r="H8" s="108"/>
      <c r="I8" s="108"/>
      <c r="J8" s="108" t="s">
        <v>248</v>
      </c>
      <c r="K8" s="108"/>
      <c r="L8" s="108"/>
      <c r="M8" s="108"/>
      <c r="N8" s="108"/>
      <c r="O8" s="108"/>
      <c r="P8" s="108"/>
      <c r="Q8" s="108"/>
      <c r="R8" s="108"/>
      <c r="S8" s="108"/>
      <c r="T8" s="108"/>
      <c r="U8" s="108"/>
      <c r="V8" s="109" t="s">
        <v>249</v>
      </c>
      <c r="W8" s="109"/>
      <c r="X8" s="109"/>
      <c r="Y8" s="109"/>
      <c r="Z8" s="109"/>
      <c r="AA8" s="110" t="s">
        <v>250</v>
      </c>
      <c r="AB8" s="110"/>
      <c r="AC8" s="110"/>
      <c r="AD8" s="110"/>
      <c r="AE8" s="110"/>
      <c r="AF8" s="110"/>
      <c r="AG8" s="110"/>
      <c r="AH8" s="110"/>
      <c r="AI8" s="110"/>
      <c r="AJ8" s="110"/>
      <c r="AK8" s="110"/>
      <c r="AL8" s="110"/>
      <c r="AM8" s="110"/>
      <c r="AN8" s="110"/>
      <c r="AO8" s="110"/>
      <c r="AP8" s="110"/>
      <c r="AQ8" s="110"/>
      <c r="AR8" s="110"/>
      <c r="AS8" s="108"/>
      <c r="AT8" s="108"/>
      <c r="AU8" s="108"/>
      <c r="AV8" s="108"/>
      <c r="AW8" s="108"/>
      <c r="AX8" s="108"/>
      <c r="AY8" s="108"/>
      <c r="AZ8" s="108"/>
      <c r="BA8" s="108"/>
      <c r="BB8" s="108"/>
    </row>
    <row r="9" spans="1:57" s="13" customFormat="1" ht="33" customHeight="1" x14ac:dyDescent="0.25">
      <c r="A9" s="108"/>
      <c r="B9" s="108"/>
      <c r="C9" s="108"/>
      <c r="D9" s="108"/>
      <c r="E9" s="108"/>
      <c r="F9" s="108"/>
      <c r="G9" s="108"/>
      <c r="H9" s="108"/>
      <c r="I9" s="108"/>
      <c r="J9" s="94" t="s">
        <v>251</v>
      </c>
      <c r="K9" s="94" t="s">
        <v>252</v>
      </c>
      <c r="L9" s="94" t="s">
        <v>253</v>
      </c>
      <c r="M9" s="94" t="s">
        <v>254</v>
      </c>
      <c r="N9" s="94" t="s">
        <v>255</v>
      </c>
      <c r="O9" s="94" t="s">
        <v>256</v>
      </c>
      <c r="P9" s="94" t="s">
        <v>257</v>
      </c>
      <c r="Q9" s="94" t="s">
        <v>258</v>
      </c>
      <c r="R9" s="94" t="s">
        <v>259</v>
      </c>
      <c r="S9" s="94" t="s">
        <v>260</v>
      </c>
      <c r="T9" s="94" t="s">
        <v>261</v>
      </c>
      <c r="U9" s="94" t="s">
        <v>262</v>
      </c>
      <c r="V9" s="109"/>
      <c r="W9" s="109"/>
      <c r="X9" s="109"/>
      <c r="Y9" s="109"/>
      <c r="Z9" s="109"/>
      <c r="AA9" s="95" t="s">
        <v>263</v>
      </c>
      <c r="AB9" s="95"/>
      <c r="AC9" s="95"/>
      <c r="AD9" s="95"/>
      <c r="AE9" s="95"/>
      <c r="AF9" s="95"/>
      <c r="AG9" s="95"/>
      <c r="AH9" s="95"/>
      <c r="AI9" s="96" t="s">
        <v>264</v>
      </c>
      <c r="AJ9" s="32"/>
      <c r="AK9" s="96" t="s">
        <v>265</v>
      </c>
      <c r="AL9" s="96" t="s">
        <v>266</v>
      </c>
      <c r="AM9" s="97" t="s">
        <v>267</v>
      </c>
      <c r="AN9" s="97" t="s">
        <v>268</v>
      </c>
      <c r="AO9" s="96" t="s">
        <v>269</v>
      </c>
      <c r="AP9" s="97" t="s">
        <v>270</v>
      </c>
      <c r="AQ9" s="97" t="s">
        <v>271</v>
      </c>
      <c r="AR9" s="97" t="s">
        <v>272</v>
      </c>
      <c r="AS9" s="108"/>
      <c r="AT9" s="108"/>
      <c r="AU9" s="108"/>
      <c r="AV9" s="108"/>
      <c r="AW9" s="108"/>
      <c r="AX9" s="108"/>
      <c r="AY9" s="108"/>
      <c r="AZ9" s="108"/>
      <c r="BA9" s="108"/>
      <c r="BB9" s="108"/>
    </row>
    <row r="10" spans="1:57" s="13" customFormat="1" ht="49.5" customHeight="1" x14ac:dyDescent="0.25">
      <c r="A10" s="95" t="s">
        <v>273</v>
      </c>
      <c r="B10" s="95" t="s">
        <v>274</v>
      </c>
      <c r="C10" s="95" t="s">
        <v>275</v>
      </c>
      <c r="D10" s="95" t="s">
        <v>276</v>
      </c>
      <c r="E10" s="95" t="s">
        <v>277</v>
      </c>
      <c r="F10" s="95" t="s">
        <v>278</v>
      </c>
      <c r="G10" s="95"/>
      <c r="H10" s="95"/>
      <c r="I10" s="95"/>
      <c r="J10" s="94"/>
      <c r="K10" s="94"/>
      <c r="L10" s="94"/>
      <c r="M10" s="94"/>
      <c r="N10" s="94"/>
      <c r="O10" s="94"/>
      <c r="P10" s="94"/>
      <c r="Q10" s="94"/>
      <c r="R10" s="94"/>
      <c r="S10" s="94"/>
      <c r="T10" s="94"/>
      <c r="U10" s="94"/>
      <c r="V10" s="109"/>
      <c r="W10" s="109"/>
      <c r="X10" s="109"/>
      <c r="Y10" s="109"/>
      <c r="Z10" s="109"/>
      <c r="AA10" s="96" t="s">
        <v>279</v>
      </c>
      <c r="AB10" s="96"/>
      <c r="AC10" s="96"/>
      <c r="AD10" s="96"/>
      <c r="AE10" s="96"/>
      <c r="AF10" s="96" t="s">
        <v>280</v>
      </c>
      <c r="AG10" s="96"/>
      <c r="AH10" s="96"/>
      <c r="AI10" s="96"/>
      <c r="AJ10" s="32"/>
      <c r="AK10" s="96"/>
      <c r="AL10" s="96"/>
      <c r="AM10" s="97"/>
      <c r="AN10" s="97"/>
      <c r="AO10" s="96"/>
      <c r="AP10" s="97"/>
      <c r="AQ10" s="97"/>
      <c r="AR10" s="97"/>
      <c r="AS10" s="91" t="s">
        <v>281</v>
      </c>
      <c r="AT10" s="91" t="s">
        <v>282</v>
      </c>
      <c r="AU10" s="91" t="s">
        <v>283</v>
      </c>
      <c r="AV10" s="91" t="s">
        <v>284</v>
      </c>
      <c r="AW10" s="93" t="s">
        <v>285</v>
      </c>
      <c r="AX10" s="93"/>
      <c r="AY10" s="93"/>
      <c r="AZ10" s="95" t="s">
        <v>286</v>
      </c>
      <c r="BA10" s="95" t="s">
        <v>287</v>
      </c>
      <c r="BB10" s="95" t="s">
        <v>288</v>
      </c>
    </row>
    <row r="11" spans="1:57" s="13" customFormat="1" ht="57.75" customHeight="1" x14ac:dyDescent="0.25">
      <c r="A11" s="95"/>
      <c r="B11" s="95"/>
      <c r="C11" s="95"/>
      <c r="D11" s="95"/>
      <c r="E11" s="95"/>
      <c r="F11" s="14" t="s">
        <v>289</v>
      </c>
      <c r="G11" s="14" t="s">
        <v>290</v>
      </c>
      <c r="H11" s="14" t="s">
        <v>291</v>
      </c>
      <c r="I11" s="14" t="s">
        <v>292</v>
      </c>
      <c r="J11" s="94"/>
      <c r="K11" s="94"/>
      <c r="L11" s="94"/>
      <c r="M11" s="94"/>
      <c r="N11" s="94"/>
      <c r="O11" s="94"/>
      <c r="P11" s="94"/>
      <c r="Q11" s="94"/>
      <c r="R11" s="94"/>
      <c r="S11" s="94"/>
      <c r="T11" s="94"/>
      <c r="U11" s="94"/>
      <c r="V11" s="15" t="s">
        <v>293</v>
      </c>
      <c r="W11" s="15" t="s">
        <v>294</v>
      </c>
      <c r="X11" s="15" t="s">
        <v>295</v>
      </c>
      <c r="Y11" s="15" t="s">
        <v>296</v>
      </c>
      <c r="Z11" s="16" t="s">
        <v>297</v>
      </c>
      <c r="AA11" s="17" t="s">
        <v>298</v>
      </c>
      <c r="AB11" s="15" t="s">
        <v>299</v>
      </c>
      <c r="AC11" s="15" t="s">
        <v>300</v>
      </c>
      <c r="AD11" s="17" t="s">
        <v>301</v>
      </c>
      <c r="AE11" s="15" t="s">
        <v>302</v>
      </c>
      <c r="AF11" s="15" t="s">
        <v>303</v>
      </c>
      <c r="AG11" s="15" t="s">
        <v>304</v>
      </c>
      <c r="AH11" s="15" t="s">
        <v>305</v>
      </c>
      <c r="AI11" s="32" t="s">
        <v>306</v>
      </c>
      <c r="AJ11" s="32"/>
      <c r="AK11" s="32" t="s">
        <v>307</v>
      </c>
      <c r="AL11" s="32" t="s">
        <v>308</v>
      </c>
      <c r="AM11" s="97"/>
      <c r="AN11" s="97"/>
      <c r="AO11" s="96"/>
      <c r="AP11" s="97"/>
      <c r="AQ11" s="97"/>
      <c r="AR11" s="97"/>
      <c r="AS11" s="92"/>
      <c r="AT11" s="92"/>
      <c r="AU11" s="92"/>
      <c r="AV11" s="92"/>
      <c r="AW11" s="16" t="s">
        <v>309</v>
      </c>
      <c r="AX11" s="16" t="s">
        <v>310</v>
      </c>
      <c r="AY11" s="16" t="s">
        <v>311</v>
      </c>
      <c r="AZ11" s="95"/>
      <c r="BA11" s="95"/>
      <c r="BB11" s="95"/>
    </row>
    <row r="12" spans="1:57" s="20" customFormat="1" ht="284.25" customHeight="1" x14ac:dyDescent="0.25">
      <c r="A12" s="71" t="s">
        <v>312</v>
      </c>
      <c r="B12" s="71" t="s">
        <v>313</v>
      </c>
      <c r="C12" s="71" t="s">
        <v>314</v>
      </c>
      <c r="D12" s="71" t="s">
        <v>315</v>
      </c>
      <c r="E12" s="72" t="str">
        <f>+CONCATENATE(B12," ",C12," ",D12)</f>
        <v>Posibilidad de perdida reputacional y economica por retraso en el cumplimiento de  las etapas del ciclo de desarrollo de las funcionalidades nuevas o ajustes a las aplicaciones o software por falta de protocolos y metodologías adecuadas para el desarrollo de software</v>
      </c>
      <c r="F12" s="71" t="s">
        <v>316</v>
      </c>
      <c r="G12" s="71" t="s">
        <v>317</v>
      </c>
      <c r="H12" s="71" t="s">
        <v>318</v>
      </c>
      <c r="I12" s="73" t="str">
        <f>+G12&amp;H12</f>
        <v>TecnologiasProcesos</v>
      </c>
      <c r="J12" s="74">
        <v>1</v>
      </c>
      <c r="K12" s="67" t="str">
        <f>IF(J12&lt;=0,"",IF(J12&lt;=2,"Muy Baja",IF(J12&lt;=24,"Baja",IF(J12&lt;=500,"Media",IF(J12&lt;=5000,"Alta","Muy Alta")))))</f>
        <v>Muy Baja</v>
      </c>
      <c r="L12" s="77">
        <f>IF(K12="","",IF(K12="Muy Baja",0.2,IF(K12="Baja",0.4,IF(K12="Media",0.6,IF(K12="Alta",0.8,IF(K12="Muy Alta",1,))))))</f>
        <v>0.2</v>
      </c>
      <c r="M12" s="79" t="s">
        <v>319</v>
      </c>
      <c r="N12" s="77">
        <f>IF(M12="","",IF(M12="menor a 10 SMLMV",0.2,IF(M12="ENTRE 10 Y 50 SMLMV",0.4,IF(M12="entre 50 y 100 SMLMV",0.6,IF(M12="entre 100 y 500 SMLMV",0.8,IF(M12="Mayor a 500 SMLMV",1,))))))</f>
        <v>0.2</v>
      </c>
      <c r="O12" s="67" t="str">
        <f>IF(N12&lt;=0,"",IF(N12&lt;=20%,"Leve",IF(N12&lt;=40%,"Menor",IF(N12&lt;=60%,"Moderado",IF(N12&lt;=80%,"Mayor","Catastrofico")))))</f>
        <v>Leve</v>
      </c>
      <c r="P12" s="80" t="s">
        <v>237</v>
      </c>
      <c r="Q12" s="67" t="str">
        <f>IF(R12&lt;=0,"",IF(R12&lt;=20%,"Leve",IF(R12&lt;=40%,"Menor",IF(R12&lt;=60%,"Moderado",IF(R12&lt;=80%,"Mayor","Catastrofico")))))</f>
        <v>Mayor</v>
      </c>
      <c r="R12" s="77">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S12" s="67" t="str">
        <f>IF(T12&lt;=0,"",IF(T12&lt;=20%,"Leve",IF(T12&lt;=40%,"Menor",IF(T12&lt;=60%,"Moderado",IF(T12&lt;=80%,"Mayor","Catastrofico")))))</f>
        <v>Leve</v>
      </c>
      <c r="T12" s="64">
        <f>+N12</f>
        <v>0.2</v>
      </c>
      <c r="U12" s="65"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Bajo</v>
      </c>
      <c r="V12" s="18">
        <v>1</v>
      </c>
      <c r="W12" s="37" t="s">
        <v>320</v>
      </c>
      <c r="X12" s="37" t="s">
        <v>321</v>
      </c>
      <c r="Y12" s="37" t="s">
        <v>322</v>
      </c>
      <c r="Z12" s="38" t="str">
        <f t="shared" ref="Z12:Z15" si="0">+CONCATENATE(W12," ",X12," ",Y12)</f>
        <v>Lider del proceso gestión de software verifica mensualmente en  las reuniones de Dailys, (reunion de seguimiento de equipo de desarrrollo OAI), la elaboración de la documentacion que soporta cada etapa del ciclo de vida del desarrollo,  de acuerdo a la metodología establecida en el procedimiento codigo GTIGS01-P001 para el desarrollo de aplicaciones, establecido en el área de desarrollo;  con el proposito de  garantizar la trazabilidad de los proyectos y solicitudes recibidas, dejando como evidencia de la   estructuración y el  seguimiento de la documentación  el formato de cronograma de actividades codigo GTIS01- F010 , el cual se archiva en el repositorio share point del proceso de desarrollo de aplicaciones, al igual que el acta de reunion , ambos  como soporte de la validacion de las  actividades asignadas dentro del repositorio de Azure DevOps el cual se diligencia en tiempo real en todas las  reuniones de Dailys, con el fin de establecer y validar el estado de la documentación asignada a cada desarrollador. Seguimiento trimestral</v>
      </c>
      <c r="AA12" s="39" t="s">
        <v>323</v>
      </c>
      <c r="AB12" s="40">
        <f t="shared" ref="AB12:AB13" si="1">IF(AA12="","",IF(AA12="Preventivo",0.25,IF(AA12="Detectivo",0.15,IF(AA12="Correctivo",0.1,))))</f>
        <v>0.25</v>
      </c>
      <c r="AC12" s="19" t="str">
        <f>+IF(OR(AA12='[1]11 FORMULAS'!$O$4,AA12='[1]11 FORMULAS'!$O$5),'[1]11 FORMULAS'!$P$5,IF(AA12='[1]11 FORMULAS'!$O$6,'[1]11 FORMULAS'!$P$6,""))</f>
        <v>Probabilidad</v>
      </c>
      <c r="AD12" s="39" t="s">
        <v>324</v>
      </c>
      <c r="AE12" s="40">
        <f t="shared" ref="AE12:AE13" si="2">IF(AD12="","",IF(AD12="Manual",0.15,IF(AD12="Automatico",0.25,)))</f>
        <v>0.15</v>
      </c>
      <c r="AF12" s="41" t="s">
        <v>325</v>
      </c>
      <c r="AG12" s="41" t="s">
        <v>326</v>
      </c>
      <c r="AH12" s="41" t="s">
        <v>327</v>
      </c>
      <c r="AI12" s="19">
        <f>+AB12+AE12</f>
        <v>0.4</v>
      </c>
      <c r="AJ12" s="19">
        <f>+L12*AI12</f>
        <v>8.0000000000000016E-2</v>
      </c>
      <c r="AK12" s="19">
        <f>+L12-AJ12</f>
        <v>0.12</v>
      </c>
      <c r="AL12" s="19">
        <f>IF(AC12='[1]11 FORMULAS'!$P$6,T12-(T12*AI12),T12)</f>
        <v>0.2</v>
      </c>
      <c r="AM12" s="66">
        <f>+AK16</f>
        <v>0.12</v>
      </c>
      <c r="AN12" s="67" t="str">
        <f>IF(AM12&lt;=0,"",IF(AM12&lt;=20%,"Muy Baja",IF(AM12&lt;=40%,"Baja",IF(AM12&lt;=60%,"Media",IF(AM12&lt;=80%,"Alta","Muy Alta")))))</f>
        <v>Muy Baja</v>
      </c>
      <c r="AO12" s="66">
        <f>+AL16</f>
        <v>0.2</v>
      </c>
      <c r="AP12" s="67" t="str">
        <f>IF(AO12&lt;=0,"",IF(AO12&lt;=20%,"Leve",IF(AO12&lt;=40%,"Menor",IF(AO12&lt;=60%,"Moderado",IF(AO12&lt;=80%,"Mayor","Catastrofico")))))</f>
        <v>Leve</v>
      </c>
      <c r="AQ12" s="65"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Bajo</v>
      </c>
      <c r="AR12" s="68" t="s">
        <v>328</v>
      </c>
      <c r="AS12" s="61"/>
      <c r="AT12" s="61"/>
      <c r="AU12" s="61"/>
      <c r="AV12" s="61"/>
      <c r="AW12" s="61"/>
      <c r="AX12" s="61"/>
      <c r="AY12" s="61"/>
      <c r="AZ12" s="61"/>
      <c r="BA12" s="61"/>
      <c r="BB12" s="61"/>
      <c r="BE12" s="13"/>
    </row>
    <row r="13" spans="1:57" s="20" customFormat="1" ht="35.25" customHeight="1" x14ac:dyDescent="0.25">
      <c r="A13" s="71"/>
      <c r="B13" s="71"/>
      <c r="C13" s="71"/>
      <c r="D13" s="71"/>
      <c r="E13" s="72"/>
      <c r="F13" s="71"/>
      <c r="G13" s="71"/>
      <c r="H13" s="71"/>
      <c r="I13" s="73"/>
      <c r="J13" s="75"/>
      <c r="K13" s="67"/>
      <c r="L13" s="78"/>
      <c r="M13" s="79"/>
      <c r="N13" s="78"/>
      <c r="O13" s="67"/>
      <c r="P13" s="81"/>
      <c r="Q13" s="67"/>
      <c r="R13" s="78"/>
      <c r="S13" s="67"/>
      <c r="T13" s="64"/>
      <c r="U13" s="65"/>
      <c r="V13" s="18"/>
      <c r="W13" s="37"/>
      <c r="X13" s="37"/>
      <c r="Y13" s="37"/>
      <c r="Z13" s="38" t="str">
        <f t="shared" si="0"/>
        <v xml:space="preserve">  </v>
      </c>
      <c r="AA13" s="39" t="s">
        <v>222</v>
      </c>
      <c r="AB13" s="40">
        <f t="shared" si="1"/>
        <v>0</v>
      </c>
      <c r="AC13" s="19" t="str">
        <f>+IF(OR(AA13='[1]11 FORMULAS'!$O$4,AA13='[1]11 FORMULAS'!$O$5),'[1]11 FORMULAS'!$P$5,IF(AA13='[1]11 FORMULAS'!$O$6,'[1]11 FORMULAS'!$P$6,""))</f>
        <v/>
      </c>
      <c r="AD13" s="39" t="s">
        <v>222</v>
      </c>
      <c r="AE13" s="40">
        <f t="shared" si="2"/>
        <v>0</v>
      </c>
      <c r="AF13" s="41"/>
      <c r="AG13" s="41"/>
      <c r="AH13" s="41"/>
      <c r="AI13" s="19">
        <f>+AB13+AE13</f>
        <v>0</v>
      </c>
      <c r="AJ13" s="19">
        <f>+AK12*AI13</f>
        <v>0</v>
      </c>
      <c r="AK13" s="19">
        <f>+AK12-AJ13</f>
        <v>0.12</v>
      </c>
      <c r="AL13" s="19">
        <f>IF(AC13='[1]11 FORMULAS'!$P$6,AL12-(AL12*AI13),AL12)</f>
        <v>0.2</v>
      </c>
      <c r="AM13" s="66"/>
      <c r="AN13" s="67"/>
      <c r="AO13" s="66"/>
      <c r="AP13" s="67"/>
      <c r="AQ13" s="65"/>
      <c r="AR13" s="69"/>
      <c r="AS13" s="62"/>
      <c r="AT13" s="62"/>
      <c r="AU13" s="62"/>
      <c r="AV13" s="62"/>
      <c r="AW13" s="62"/>
      <c r="AX13" s="62"/>
      <c r="AY13" s="62"/>
      <c r="AZ13" s="62"/>
      <c r="BA13" s="62"/>
      <c r="BB13" s="62"/>
      <c r="BE13" s="13"/>
    </row>
    <row r="14" spans="1:57" s="20" customFormat="1" ht="35.25" customHeight="1" x14ac:dyDescent="0.25">
      <c r="A14" s="71"/>
      <c r="B14" s="71"/>
      <c r="C14" s="71"/>
      <c r="D14" s="71"/>
      <c r="E14" s="72"/>
      <c r="F14" s="71"/>
      <c r="G14" s="71"/>
      <c r="H14" s="71"/>
      <c r="I14" s="73"/>
      <c r="J14" s="75"/>
      <c r="K14" s="67"/>
      <c r="L14" s="78"/>
      <c r="M14" s="79"/>
      <c r="N14" s="78"/>
      <c r="O14" s="67"/>
      <c r="P14" s="81"/>
      <c r="Q14" s="67"/>
      <c r="R14" s="78"/>
      <c r="S14" s="67"/>
      <c r="T14" s="64"/>
      <c r="U14" s="65"/>
      <c r="V14" s="18"/>
      <c r="W14" s="37"/>
      <c r="X14" s="37"/>
      <c r="Y14" s="37"/>
      <c r="Z14" s="38" t="str">
        <f t="shared" si="0"/>
        <v xml:space="preserve">  </v>
      </c>
      <c r="AA14" s="39" t="s">
        <v>222</v>
      </c>
      <c r="AB14" s="40">
        <f>IF(AA14="","",IF(AA14="Preventivo",0.25,IF(AA14="Detectivo",0.15,IF(AA14="Correctivo",0.1,))))</f>
        <v>0</v>
      </c>
      <c r="AC14" s="19" t="str">
        <f>+IF(OR(AA14='[1]11 FORMULAS'!$O$4,AA14='[1]11 FORMULAS'!$O$5),'[1]11 FORMULAS'!$P$5,IF(AA14='[1]11 FORMULAS'!$O$6,'[1]11 FORMULAS'!$P$6,""))</f>
        <v/>
      </c>
      <c r="AD14" s="39" t="s">
        <v>222</v>
      </c>
      <c r="AE14" s="40">
        <f t="shared" ref="AE14" si="3">IF(AD14="","",IF(AD14="Manual",0.15,IF(AD14="Automatico",0.25,)))</f>
        <v>0</v>
      </c>
      <c r="AF14" s="41"/>
      <c r="AG14" s="41"/>
      <c r="AH14" s="41"/>
      <c r="AI14" s="19">
        <f>+AB14+AE14</f>
        <v>0</v>
      </c>
      <c r="AJ14" s="19">
        <f t="shared" ref="AJ14:AJ16" si="4">+AK13*AI14</f>
        <v>0</v>
      </c>
      <c r="AK14" s="19">
        <f t="shared" ref="AK14:AK16" si="5">+AK13-AJ14</f>
        <v>0.12</v>
      </c>
      <c r="AL14" s="19">
        <f>IF(AC14='[1]11 FORMULAS'!$P$6,AL13-(AL13*AI14),AL13)</f>
        <v>0.2</v>
      </c>
      <c r="AM14" s="66"/>
      <c r="AN14" s="67"/>
      <c r="AO14" s="66"/>
      <c r="AP14" s="67"/>
      <c r="AQ14" s="65"/>
      <c r="AR14" s="69"/>
      <c r="AS14" s="62"/>
      <c r="AT14" s="62"/>
      <c r="AU14" s="62"/>
      <c r="AV14" s="62"/>
      <c r="AW14" s="62"/>
      <c r="AX14" s="62"/>
      <c r="AY14" s="62"/>
      <c r="AZ14" s="62"/>
      <c r="BA14" s="62"/>
      <c r="BB14" s="62"/>
    </row>
    <row r="15" spans="1:57" s="20" customFormat="1" ht="35.25" customHeight="1" x14ac:dyDescent="0.25">
      <c r="A15" s="71"/>
      <c r="B15" s="71"/>
      <c r="C15" s="71"/>
      <c r="D15" s="71"/>
      <c r="E15" s="72"/>
      <c r="F15" s="71"/>
      <c r="G15" s="71"/>
      <c r="H15" s="71"/>
      <c r="I15" s="73"/>
      <c r="J15" s="75"/>
      <c r="K15" s="67"/>
      <c r="L15" s="78"/>
      <c r="M15" s="79"/>
      <c r="N15" s="78"/>
      <c r="O15" s="67"/>
      <c r="P15" s="81"/>
      <c r="Q15" s="67"/>
      <c r="R15" s="78"/>
      <c r="S15" s="67"/>
      <c r="T15" s="64"/>
      <c r="U15" s="65"/>
      <c r="V15" s="18"/>
      <c r="W15" s="37"/>
      <c r="X15" s="37"/>
      <c r="Y15" s="37"/>
      <c r="Z15" s="38" t="str">
        <f t="shared" si="0"/>
        <v xml:space="preserve">  </v>
      </c>
      <c r="AA15" s="39" t="s">
        <v>222</v>
      </c>
      <c r="AB15" s="40">
        <f t="shared" ref="AB15:AB21" si="6">IF(AA15="","",IF(AA15="Preventivo",0.25,IF(AA15="Detectivo",0.15,IF(AA15="Correctivo",0.1,))))</f>
        <v>0</v>
      </c>
      <c r="AC15" s="19" t="str">
        <f>+IF(OR(AA15='[1]11 FORMULAS'!$O$4,AA15='[1]11 FORMULAS'!$O$5),'[1]11 FORMULAS'!$P$5,IF(AA15='[1]11 FORMULAS'!$O$6,'[1]11 FORMULAS'!$P$6,""))</f>
        <v/>
      </c>
      <c r="AD15" s="39" t="s">
        <v>222</v>
      </c>
      <c r="AE15" s="40">
        <f t="shared" ref="AE15:AE21" si="7">IF(AD15="","",IF(AD15="Manual",0.15,IF(AD15="Automatico",0.25,)))</f>
        <v>0</v>
      </c>
      <c r="AF15" s="41"/>
      <c r="AG15" s="41"/>
      <c r="AH15" s="41"/>
      <c r="AI15" s="19">
        <f t="shared" ref="AI15:AI21" si="8">+AB15+AE15</f>
        <v>0</v>
      </c>
      <c r="AJ15" s="19">
        <f t="shared" si="4"/>
        <v>0</v>
      </c>
      <c r="AK15" s="19">
        <f t="shared" si="5"/>
        <v>0.12</v>
      </c>
      <c r="AL15" s="19">
        <f>IF(AC15='[1]11 FORMULAS'!$P$6,AL14-(AL14*AI15),AL14)</f>
        <v>0.2</v>
      </c>
      <c r="AM15" s="66"/>
      <c r="AN15" s="67"/>
      <c r="AO15" s="66"/>
      <c r="AP15" s="67"/>
      <c r="AQ15" s="65"/>
      <c r="AR15" s="69"/>
      <c r="AS15" s="62"/>
      <c r="AT15" s="62"/>
      <c r="AU15" s="62"/>
      <c r="AV15" s="62"/>
      <c r="AW15" s="62"/>
      <c r="AX15" s="62"/>
      <c r="AY15" s="62"/>
      <c r="AZ15" s="62"/>
      <c r="BA15" s="62"/>
      <c r="BB15" s="62"/>
    </row>
    <row r="16" spans="1:57" s="20" customFormat="1" ht="35.25" customHeight="1" x14ac:dyDescent="0.25">
      <c r="A16" s="71"/>
      <c r="B16" s="71"/>
      <c r="C16" s="71"/>
      <c r="D16" s="71"/>
      <c r="E16" s="72"/>
      <c r="F16" s="71"/>
      <c r="G16" s="71"/>
      <c r="H16" s="71"/>
      <c r="I16" s="73"/>
      <c r="J16" s="76"/>
      <c r="K16" s="67"/>
      <c r="L16" s="78"/>
      <c r="M16" s="79"/>
      <c r="N16" s="78"/>
      <c r="O16" s="67"/>
      <c r="P16" s="82"/>
      <c r="Q16" s="67"/>
      <c r="R16" s="78"/>
      <c r="S16" s="67"/>
      <c r="T16" s="64"/>
      <c r="U16" s="65"/>
      <c r="V16" s="21"/>
      <c r="W16" s="21"/>
      <c r="X16" s="21"/>
      <c r="Y16" s="21"/>
      <c r="Z16" s="21"/>
      <c r="AA16" s="39" t="s">
        <v>222</v>
      </c>
      <c r="AB16" s="40">
        <f t="shared" si="6"/>
        <v>0</v>
      </c>
      <c r="AC16" s="19" t="str">
        <f>+IF(OR(AA16='[1]11 FORMULAS'!$O$4,AA16='[1]11 FORMULAS'!$O$5),'[1]11 FORMULAS'!$P$5,IF(AA16='[1]11 FORMULAS'!$O$6,'[1]11 FORMULAS'!$P$6,""))</f>
        <v/>
      </c>
      <c r="AD16" s="39" t="s">
        <v>222</v>
      </c>
      <c r="AE16" s="40">
        <f t="shared" si="7"/>
        <v>0</v>
      </c>
      <c r="AF16" s="42"/>
      <c r="AG16" s="42"/>
      <c r="AH16" s="42"/>
      <c r="AI16" s="19">
        <f t="shared" si="8"/>
        <v>0</v>
      </c>
      <c r="AJ16" s="19">
        <f t="shared" si="4"/>
        <v>0</v>
      </c>
      <c r="AK16" s="19">
        <f t="shared" si="5"/>
        <v>0.12</v>
      </c>
      <c r="AL16" s="19">
        <f>IF(AC16='[1]11 FORMULAS'!$P$6,AL15-(AL15*AI16),AL15)</f>
        <v>0.2</v>
      </c>
      <c r="AM16" s="66"/>
      <c r="AN16" s="67"/>
      <c r="AO16" s="66"/>
      <c r="AP16" s="67"/>
      <c r="AQ16" s="65"/>
      <c r="AR16" s="70"/>
      <c r="AS16" s="63"/>
      <c r="AT16" s="63"/>
      <c r="AU16" s="63"/>
      <c r="AV16" s="63"/>
      <c r="AW16" s="63"/>
      <c r="AX16" s="63"/>
      <c r="AY16" s="63"/>
      <c r="AZ16" s="63"/>
      <c r="BA16" s="63"/>
      <c r="BB16" s="63"/>
    </row>
    <row r="17" spans="1:57" s="20" customFormat="1" ht="291" customHeight="1" x14ac:dyDescent="0.25">
      <c r="A17" s="71" t="s">
        <v>329</v>
      </c>
      <c r="B17" s="71" t="s">
        <v>330</v>
      </c>
      <c r="C17" s="71" t="s">
        <v>331</v>
      </c>
      <c r="D17" s="71" t="s">
        <v>332</v>
      </c>
      <c r="E17" s="72" t="str">
        <f>+CONCATENATE(B17," ",C17," ",D17)</f>
        <v>Posibilidad de perdida reputacional por incumplimiento en los criterios de usabilidad y accesibilidad en los desarrollos web por falta de verificacion de los criterios de aceptacion establecidos en la ley de transparencia</v>
      </c>
      <c r="F17" s="71" t="s">
        <v>316</v>
      </c>
      <c r="G17" s="71" t="s">
        <v>317</v>
      </c>
      <c r="H17" s="71" t="s">
        <v>317</v>
      </c>
      <c r="I17" s="73" t="str">
        <f t="shared" ref="I17" si="9">+G17&amp;H17</f>
        <v>TecnologiasTecnologias</v>
      </c>
      <c r="J17" s="74">
        <v>12</v>
      </c>
      <c r="K17" s="67" t="str">
        <f>IF(J17&lt;=0,"",IF(J17&lt;=2,"Muy Baja",IF(J17&lt;=24,"Baja",IF(J17&lt;=500,"Media",IF(J17&lt;=5000,"Alta","Muy Alta")))))</f>
        <v>Baja</v>
      </c>
      <c r="L17" s="77">
        <f>IF(K17="","",IF(K17="Muy Baja",0.2,IF(K17="Baja",0.4,IF(K17="Media",0.6,IF(K17="Alta",0.8,IF(K17="Muy Alta",1,))))))</f>
        <v>0.4</v>
      </c>
      <c r="M17" s="79" t="s">
        <v>333</v>
      </c>
      <c r="N17" s="77">
        <f>IF(M17="","",IF(M17="menor a 10 SMLMV",0.2,IF(M17="ENTRE 10 Y 50 SMLMV",0.4,IF(M17="entre 50 y 100 SMLMV",0.6,IF(M17="entre 100 y 500 SMLMV",0.8,IF(M17="Mayor a 500 SMLMV",1,))))))</f>
        <v>0</v>
      </c>
      <c r="O17" s="67" t="str">
        <f>IF(N17&lt;=0,"",IF(N17&lt;=20%,"Leve",IF(N17&lt;=40%,"Menor",IF(N17&lt;=60%,"Moderado",IF(N17&lt;=80%,"Mayor","Catastrofico")))))</f>
        <v/>
      </c>
      <c r="P17" s="80" t="s">
        <v>228</v>
      </c>
      <c r="Q17" s="67" t="str">
        <f>IF(R17&lt;=0,"",IF(R17&lt;=20%,"Leve",IF(R17&lt;=40%,"Menor",IF(R17&lt;=60%,"Moderado",IF(R17&lt;=80%,"Mayor","Catastrofico")))))</f>
        <v>Menor</v>
      </c>
      <c r="R17" s="77">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0.4</v>
      </c>
      <c r="S17" s="67" t="str">
        <f>IF(T17&lt;=0,"",IF(T17&lt;=20%,"Leve",IF(T17&lt;=40%,"Menor",IF(T17&lt;=60%,"Moderado",IF(T17&lt;=80%,"Mayor","Catastrofico")))))</f>
        <v>Menor</v>
      </c>
      <c r="T17" s="64">
        <f>+R17</f>
        <v>0.4</v>
      </c>
      <c r="U17" s="65" t="str">
        <f>IF(OR(AND(K17="Muy Baja",S17="Leve"),AND(K17="Muy Baja",S17="Menor"),AND(K17="Baja",S17="Leve")),"Bajo",IF(OR(AND(K17="Muy baja",S17="Moderado"),AND(K17="Baja",S17="Menor"),AND(K17="Baja",S17="Moderado"),AND(K17="Media",S17="Leve"),AND(K17="Media",S17="Menor"),AND(K17="Media",S17="Moderado"),AND(K17="Alta",S17="Leve"),AND(K17="Alta",S17="Menor")),"Moderado",IF(OR(AND(K17="Muy Baja",S17="Mayor"),AND(K17="Baja",S17="Mayor"),AND(K17="Media",S17="Mayor"),AND(K17="Alta",S17="Moderado"),AND(K17="Alta",S17="Mayor"),AND(K17="Muy Alta",S17="Leve"),AND(K17="Muy Alta",S17="Menor"),AND(K17="Muy Alta",S17="Moderado"),AND(K17="Muy Alta",S17="Mayor")),"Alto",IF(OR(AND(K17="Muy Baja",S17="Catastrofico"),AND(K17="Baja",S17="Catastrofico"),AND(K17="Media",S17="Catastrofico"),AND(K17="Alta",S17="Catastrofico"),AND(K17="Muy Alta",S17="Catastrofico")),"Extremo",))))</f>
        <v>Moderado</v>
      </c>
      <c r="V17" s="18">
        <v>1</v>
      </c>
      <c r="W17" s="37" t="s">
        <v>320</v>
      </c>
      <c r="X17" s="37" t="s">
        <v>334</v>
      </c>
      <c r="Y17" s="37" t="s">
        <v>322</v>
      </c>
      <c r="Z17" s="38" t="str">
        <f t="shared" ref="Z17:Z18" si="10">+CONCATENATE(W17," ",X17," ",Y17)</f>
        <v>Lider del proceso gestión de software verifica mensualmente  las solicitudes de creacion/ actualizacion de aplicativos y de los proyectos asignados por el comite de proyectos, analizando  la viabilidad y el desarrollo del aplicativo, asignando el recurso humano y tecnica para el proceso de desarrollo, para asi dar la salida a producción de los sitios web y aplicativos desarrollados en el distrito de Cartagena, dejando como evidencia el levantamiento de requerimiento codigo GTIGS01-F002 el cual se archiva en el repositorio de sharepoint del proceso de desarrollo; el insumo para la validación de los despliegues realizados  se hacen por medio del formato de diagnostico de usabilidad y accesibilidad codigo GTIGS01-F008 y GTIGS01-F005 en cumplimiento a la ley 1519 de gobierno Digital, en el cual se valida por medio de mesas de trabajos con la Diseñadora web, analista de desarrollo, documentadora y desarrollador a cargo del aplicativo, dejando acta de reunion de esta actividad,  con el proposito de dar cumplimiento a los establecido en la ley y en el manual grafico definido por la Alcadía.  Seguimiento trimestral</v>
      </c>
      <c r="AA17" s="39" t="s">
        <v>323</v>
      </c>
      <c r="AB17" s="40">
        <f t="shared" si="6"/>
        <v>0.25</v>
      </c>
      <c r="AC17" s="19" t="str">
        <f>+IF(OR(AA17='[1]11 FORMULAS'!$O$4,AA17='[1]11 FORMULAS'!$O$5),'[1]11 FORMULAS'!$P$5,IF(AA17='[1]11 FORMULAS'!$O$6,'[1]11 FORMULAS'!$P$6,""))</f>
        <v>Probabilidad</v>
      </c>
      <c r="AD17" s="39" t="s">
        <v>324</v>
      </c>
      <c r="AE17" s="40">
        <f t="shared" si="7"/>
        <v>0.15</v>
      </c>
      <c r="AF17" s="41" t="s">
        <v>325</v>
      </c>
      <c r="AG17" s="41" t="s">
        <v>326</v>
      </c>
      <c r="AH17" s="41" t="s">
        <v>327</v>
      </c>
      <c r="AI17" s="19">
        <f>+AB17+AE17</f>
        <v>0.4</v>
      </c>
      <c r="AJ17" s="19">
        <f>+L17*AI17</f>
        <v>0.16000000000000003</v>
      </c>
      <c r="AK17" s="19">
        <f>+L17-AJ17</f>
        <v>0.24</v>
      </c>
      <c r="AL17" s="19">
        <f>IF(AC17='[1]11 FORMULAS'!$P$6,T17-(T17*AI17),T17)</f>
        <v>0.4</v>
      </c>
      <c r="AM17" s="66">
        <f>+AK21</f>
        <v>0.24</v>
      </c>
      <c r="AN17" s="67" t="str">
        <f>IF(AM17&lt;=0,"",IF(AM17&lt;=20%,"Muy Baja",IF(AM17&lt;=40%,"Baja",IF(AM17&lt;=60%,"Media",IF(AM17&lt;=80%,"Alta","Muy Alta")))))</f>
        <v>Baja</v>
      </c>
      <c r="AO17" s="66">
        <f>+AL21</f>
        <v>0.4</v>
      </c>
      <c r="AP17" s="67" t="str">
        <f>IF(AO17&lt;=0,"",IF(AO17&lt;=20%,"Leve",IF(AO17&lt;=40%,"Menor",IF(AO17&lt;=60%,"Moderado",IF(AO17&lt;=80%,"Mayor","Catastrofico")))))</f>
        <v>Menor</v>
      </c>
      <c r="AQ17" s="65" t="str">
        <f>IF(OR(AND(AN17="Muy Baja",AP17="Leve"),AND(AN17="Muy Baja",AP17="Menor"),AND(AN17="Baja",AP17="Leve")),"Bajo",IF(OR(AND(AN17="Muy baja",AP17="Moderado"),AND(AN17="Baja",AP17="Menor"),AND(AN17="Baja",AP17="Moderado"),AND(AN17="Media",AP17="Leve"),AND(AN17="Media",AP17="Menor"),AND(AN17="Media",AP17="Moderado"),AND(AN17="Alta",AP17="Leve"),AND(AN17="Alta",AP17="Menor")),"Moderado",IF(OR(AND(AN17="Muy Baja",AP17="Mayor"),AND(AN17="Baja",AP17="Mayor"),AND(AN17="Media",AP17="Mayor"),AND(AN17="Alta",AP17="Moderado"),AND(AN17="Alta",AP17="Mayor"),AND(AN17="Muy Alta",AP17="Leve"),AND(AN17="Muy Alta",AP17="Menor"),AND(AN17="Muy Alta",AP17="Moderado"),AND(AN17="Muy Alta",AP17="Mayor")),"Alto",IF(OR(AND(AN17="Muy Baja",AP17="Catastrofico"),AND(AN17="Baja",AP17="Catastrofico"),AND(AN17="Media",AP17="Catastrofico"),AND(AN17="Alta",AP17="Catastrofico"),AND(AN17="Muy Alta",AP17="Catastrofico")),"Extremo",""))))</f>
        <v>Moderado</v>
      </c>
      <c r="AR17" s="68" t="s">
        <v>335</v>
      </c>
      <c r="AS17" s="61"/>
      <c r="AT17" s="61"/>
      <c r="AU17" s="61"/>
      <c r="AV17" s="61"/>
      <c r="AW17" s="61"/>
      <c r="AX17" s="61"/>
      <c r="AY17" s="61"/>
      <c r="AZ17" s="61"/>
      <c r="BA17" s="61"/>
      <c r="BB17" s="61"/>
      <c r="BE17" s="13"/>
    </row>
    <row r="18" spans="1:57" s="20" customFormat="1" ht="33.75" customHeight="1" x14ac:dyDescent="0.25">
      <c r="A18" s="71"/>
      <c r="B18" s="71"/>
      <c r="C18" s="71"/>
      <c r="D18" s="71"/>
      <c r="E18" s="72"/>
      <c r="F18" s="71"/>
      <c r="G18" s="71"/>
      <c r="H18" s="71"/>
      <c r="I18" s="73"/>
      <c r="J18" s="75"/>
      <c r="K18" s="67"/>
      <c r="L18" s="78"/>
      <c r="M18" s="79"/>
      <c r="N18" s="78"/>
      <c r="O18" s="67"/>
      <c r="P18" s="81"/>
      <c r="Q18" s="67"/>
      <c r="R18" s="78"/>
      <c r="S18" s="67"/>
      <c r="T18" s="64"/>
      <c r="U18" s="65"/>
      <c r="V18" s="18"/>
      <c r="W18" s="37"/>
      <c r="X18" s="37"/>
      <c r="Y18" s="37"/>
      <c r="Z18" s="38" t="str">
        <f t="shared" si="10"/>
        <v xml:space="preserve">  </v>
      </c>
      <c r="AA18" s="39" t="s">
        <v>222</v>
      </c>
      <c r="AB18" s="40">
        <f t="shared" si="6"/>
        <v>0</v>
      </c>
      <c r="AC18" s="19" t="str">
        <f>+IF(OR(AA18='[1]11 FORMULAS'!$O$4,AA18='[1]11 FORMULAS'!$O$5),'[1]11 FORMULAS'!$P$5,IF(AA18='[1]11 FORMULAS'!$O$6,'[1]11 FORMULAS'!$P$6,""))</f>
        <v/>
      </c>
      <c r="AD18" s="39" t="s">
        <v>222</v>
      </c>
      <c r="AE18" s="40">
        <f t="shared" si="7"/>
        <v>0</v>
      </c>
      <c r="AF18" s="41"/>
      <c r="AG18" s="41"/>
      <c r="AH18" s="41"/>
      <c r="AI18" s="19">
        <f>+AB18+AE18</f>
        <v>0</v>
      </c>
      <c r="AJ18" s="19">
        <f>+AK17*AI18</f>
        <v>0</v>
      </c>
      <c r="AK18" s="19">
        <f>+AK17-AJ18</f>
        <v>0.24</v>
      </c>
      <c r="AL18" s="19">
        <f>IF(AC18='[1]11 FORMULAS'!$P$6,AL17-(AL17*AI18),AL17)</f>
        <v>0.4</v>
      </c>
      <c r="AM18" s="66"/>
      <c r="AN18" s="67"/>
      <c r="AO18" s="66"/>
      <c r="AP18" s="67"/>
      <c r="AQ18" s="65"/>
      <c r="AR18" s="69"/>
      <c r="AS18" s="62"/>
      <c r="AT18" s="62"/>
      <c r="AU18" s="62"/>
      <c r="AV18" s="62"/>
      <c r="AW18" s="62"/>
      <c r="AX18" s="62"/>
      <c r="AY18" s="62"/>
      <c r="AZ18" s="62"/>
      <c r="BA18" s="62"/>
      <c r="BB18" s="62"/>
      <c r="BE18" s="13"/>
    </row>
    <row r="19" spans="1:57" s="20" customFormat="1" ht="33.75" customHeight="1" x14ac:dyDescent="0.25">
      <c r="A19" s="71"/>
      <c r="B19" s="71"/>
      <c r="C19" s="71"/>
      <c r="D19" s="71"/>
      <c r="E19" s="72"/>
      <c r="F19" s="71"/>
      <c r="G19" s="71"/>
      <c r="H19" s="71"/>
      <c r="I19" s="73"/>
      <c r="J19" s="75"/>
      <c r="K19" s="67"/>
      <c r="L19" s="78"/>
      <c r="M19" s="79"/>
      <c r="N19" s="78"/>
      <c r="O19" s="67"/>
      <c r="P19" s="81"/>
      <c r="Q19" s="67"/>
      <c r="R19" s="78"/>
      <c r="S19" s="67"/>
      <c r="T19" s="64"/>
      <c r="U19" s="65"/>
      <c r="V19" s="18"/>
      <c r="W19" s="37"/>
      <c r="X19" s="37"/>
      <c r="Y19" s="37"/>
      <c r="Z19" s="38" t="str">
        <f t="shared" ref="Z19:Z20" si="11">+CONCATENATE(W19," ",X19," ",Y19)</f>
        <v xml:space="preserve">  </v>
      </c>
      <c r="AA19" s="39" t="s">
        <v>222</v>
      </c>
      <c r="AB19" s="40">
        <f t="shared" si="6"/>
        <v>0</v>
      </c>
      <c r="AC19" s="19" t="str">
        <f>+IF(OR(AA19='[1]11 FORMULAS'!$O$4,AA19='[1]11 FORMULAS'!$O$5),'[1]11 FORMULAS'!$P$5,IF(AA19='[1]11 FORMULAS'!$O$6,'[1]11 FORMULAS'!$P$6,""))</f>
        <v/>
      </c>
      <c r="AD19" s="39" t="s">
        <v>222</v>
      </c>
      <c r="AE19" s="40">
        <f t="shared" si="7"/>
        <v>0</v>
      </c>
      <c r="AF19" s="41"/>
      <c r="AG19" s="41"/>
      <c r="AH19" s="41"/>
      <c r="AI19" s="19">
        <f t="shared" si="8"/>
        <v>0</v>
      </c>
      <c r="AJ19" s="19">
        <f>+AK18*AI19</f>
        <v>0</v>
      </c>
      <c r="AK19" s="19">
        <f>+AK18-AJ19</f>
        <v>0.24</v>
      </c>
      <c r="AL19" s="19">
        <f>IF(AC19='[1]11 FORMULAS'!$P$6,AL18-(AL18*AI19),AL18)</f>
        <v>0.4</v>
      </c>
      <c r="AM19" s="66"/>
      <c r="AN19" s="67"/>
      <c r="AO19" s="66"/>
      <c r="AP19" s="67"/>
      <c r="AQ19" s="65"/>
      <c r="AR19" s="69"/>
      <c r="AS19" s="62"/>
      <c r="AT19" s="62"/>
      <c r="AU19" s="62"/>
      <c r="AV19" s="62"/>
      <c r="AW19" s="62"/>
      <c r="AX19" s="62"/>
      <c r="AY19" s="62"/>
      <c r="AZ19" s="62"/>
      <c r="BA19" s="62"/>
      <c r="BB19" s="62"/>
      <c r="BE19" s="13"/>
    </row>
    <row r="20" spans="1:57" s="20" customFormat="1" ht="33.75" customHeight="1" x14ac:dyDescent="0.25">
      <c r="A20" s="71"/>
      <c r="B20" s="71"/>
      <c r="C20" s="71"/>
      <c r="D20" s="71"/>
      <c r="E20" s="72"/>
      <c r="F20" s="71"/>
      <c r="G20" s="71"/>
      <c r="H20" s="71"/>
      <c r="I20" s="73"/>
      <c r="J20" s="75"/>
      <c r="K20" s="67"/>
      <c r="L20" s="78"/>
      <c r="M20" s="79"/>
      <c r="N20" s="78"/>
      <c r="O20" s="67"/>
      <c r="P20" s="81"/>
      <c r="Q20" s="67"/>
      <c r="R20" s="78"/>
      <c r="S20" s="67"/>
      <c r="T20" s="64"/>
      <c r="U20" s="65"/>
      <c r="V20" s="18"/>
      <c r="W20" s="37"/>
      <c r="X20" s="37"/>
      <c r="Y20" s="37"/>
      <c r="Z20" s="38" t="str">
        <f t="shared" si="11"/>
        <v xml:space="preserve">  </v>
      </c>
      <c r="AA20" s="39" t="s">
        <v>222</v>
      </c>
      <c r="AB20" s="40">
        <f t="shared" si="6"/>
        <v>0</v>
      </c>
      <c r="AC20" s="19" t="str">
        <f>+IF(OR(AA20='[1]11 FORMULAS'!$O$4,AA20='[1]11 FORMULAS'!$O$5),'[1]11 FORMULAS'!$P$5,IF(AA20='[1]11 FORMULAS'!$O$6,'[1]11 FORMULAS'!$P$6,""))</f>
        <v/>
      </c>
      <c r="AD20" s="39" t="s">
        <v>222</v>
      </c>
      <c r="AE20" s="40">
        <f t="shared" si="7"/>
        <v>0</v>
      </c>
      <c r="AF20" s="41"/>
      <c r="AG20" s="41"/>
      <c r="AH20" s="41"/>
      <c r="AI20" s="19">
        <f t="shared" si="8"/>
        <v>0</v>
      </c>
      <c r="AJ20" s="19">
        <f t="shared" ref="AJ20:AJ21" si="12">+AK19*AI20</f>
        <v>0</v>
      </c>
      <c r="AK20" s="19">
        <f>IF(AC20='[1]11 FORMULAS'!$P$5,AK19-(AK19*AI20),AK19)</f>
        <v>0.24</v>
      </c>
      <c r="AL20" s="19">
        <f>IF(AC20='[1]11 FORMULAS'!$P$6,AL19-(AL19*AI20),AL19)</f>
        <v>0.4</v>
      </c>
      <c r="AM20" s="66"/>
      <c r="AN20" s="67"/>
      <c r="AO20" s="66"/>
      <c r="AP20" s="67"/>
      <c r="AQ20" s="65"/>
      <c r="AR20" s="69"/>
      <c r="AS20" s="62"/>
      <c r="AT20" s="62"/>
      <c r="AU20" s="62"/>
      <c r="AV20" s="62"/>
      <c r="AW20" s="62"/>
      <c r="AX20" s="62"/>
      <c r="AY20" s="62"/>
      <c r="AZ20" s="62"/>
      <c r="BA20" s="62"/>
      <c r="BB20" s="62"/>
      <c r="BE20" s="13"/>
    </row>
    <row r="21" spans="1:57" s="20" customFormat="1" ht="33.75" customHeight="1" x14ac:dyDescent="0.25">
      <c r="A21" s="71"/>
      <c r="B21" s="71"/>
      <c r="C21" s="71"/>
      <c r="D21" s="71"/>
      <c r="E21" s="72"/>
      <c r="F21" s="71"/>
      <c r="G21" s="71"/>
      <c r="H21" s="71"/>
      <c r="I21" s="73"/>
      <c r="J21" s="76"/>
      <c r="K21" s="67"/>
      <c r="L21" s="78"/>
      <c r="M21" s="79"/>
      <c r="N21" s="78"/>
      <c r="O21" s="67"/>
      <c r="P21" s="82"/>
      <c r="Q21" s="67"/>
      <c r="R21" s="78"/>
      <c r="S21" s="67"/>
      <c r="T21" s="64"/>
      <c r="U21" s="65"/>
      <c r="V21" s="21"/>
      <c r="W21" s="21"/>
      <c r="X21" s="21"/>
      <c r="Y21" s="21"/>
      <c r="Z21" s="21"/>
      <c r="AA21" s="39" t="s">
        <v>222</v>
      </c>
      <c r="AB21" s="40">
        <f t="shared" si="6"/>
        <v>0</v>
      </c>
      <c r="AC21" s="19" t="str">
        <f>+IF(OR(AA21='[1]11 FORMULAS'!$O$4,AA21='[1]11 FORMULAS'!$O$5),'[1]11 FORMULAS'!$P$5,IF(AA21='[1]11 FORMULAS'!$O$6,'[1]11 FORMULAS'!$P$6,""))</f>
        <v/>
      </c>
      <c r="AD21" s="39" t="s">
        <v>222</v>
      </c>
      <c r="AE21" s="40">
        <f t="shared" si="7"/>
        <v>0</v>
      </c>
      <c r="AF21" s="42"/>
      <c r="AG21" s="42"/>
      <c r="AH21" s="42"/>
      <c r="AI21" s="19">
        <f t="shared" si="8"/>
        <v>0</v>
      </c>
      <c r="AJ21" s="19">
        <f t="shared" si="12"/>
        <v>0</v>
      </c>
      <c r="AK21" s="19">
        <f>IF(AC21='[1]11 FORMULAS'!$P$5,AK20-(AK20*AI21),AK20)</f>
        <v>0.24</v>
      </c>
      <c r="AL21" s="19">
        <f>IF(AC21='[1]11 FORMULAS'!$P$6,AL20-(AL20*AI21),AL20)</f>
        <v>0.4</v>
      </c>
      <c r="AM21" s="66"/>
      <c r="AN21" s="67"/>
      <c r="AO21" s="66"/>
      <c r="AP21" s="67"/>
      <c r="AQ21" s="65"/>
      <c r="AR21" s="70"/>
      <c r="AS21" s="63"/>
      <c r="AT21" s="63"/>
      <c r="AU21" s="63"/>
      <c r="AV21" s="63"/>
      <c r="AW21" s="63"/>
      <c r="AX21" s="63"/>
      <c r="AY21" s="63"/>
      <c r="AZ21" s="63"/>
      <c r="BA21" s="63"/>
      <c r="BB21" s="63"/>
      <c r="BE21" s="13"/>
    </row>
  </sheetData>
  <mergeCells count="140">
    <mergeCell ref="A5:B5"/>
    <mergeCell ref="AR5:AR6"/>
    <mergeCell ref="BA5:BB5"/>
    <mergeCell ref="A6:B6"/>
    <mergeCell ref="C6:H6"/>
    <mergeCell ref="A1:B4"/>
    <mergeCell ref="C1:AZ1"/>
    <mergeCell ref="BA1:BB1"/>
    <mergeCell ref="C2:AZ2"/>
    <mergeCell ref="BA2:BB2"/>
    <mergeCell ref="C3:AZ3"/>
    <mergeCell ref="BA3:BB3"/>
    <mergeCell ref="C4:AZ4"/>
    <mergeCell ref="BA4:BB4"/>
    <mergeCell ref="W6:AH6"/>
    <mergeCell ref="BA6:BB6"/>
    <mergeCell ref="C5:D5"/>
    <mergeCell ref="AZ10:AZ11"/>
    <mergeCell ref="AP9:AP11"/>
    <mergeCell ref="AQ9:AQ11"/>
    <mergeCell ref="AR9:AR11"/>
    <mergeCell ref="E10:E11"/>
    <mergeCell ref="A7:U7"/>
    <mergeCell ref="V7:AR7"/>
    <mergeCell ref="AS7:BB9"/>
    <mergeCell ref="A8:I9"/>
    <mergeCell ref="J8:U8"/>
    <mergeCell ref="V8:Z10"/>
    <mergeCell ref="AA8:AR8"/>
    <mergeCell ref="J9:J11"/>
    <mergeCell ref="F10:I10"/>
    <mergeCell ref="AA10:AE10"/>
    <mergeCell ref="AI9:AI10"/>
    <mergeCell ref="A10:A11"/>
    <mergeCell ref="B10:B11"/>
    <mergeCell ref="C10:C11"/>
    <mergeCell ref="D10:D11"/>
    <mergeCell ref="T9:T11"/>
    <mergeCell ref="A17:A21"/>
    <mergeCell ref="B17:B21"/>
    <mergeCell ref="C17:C21"/>
    <mergeCell ref="D17:D21"/>
    <mergeCell ref="E17:E21"/>
    <mergeCell ref="AR12:AR16"/>
    <mergeCell ref="AS12:AS16"/>
    <mergeCell ref="AT12:AT16"/>
    <mergeCell ref="AU12:AU16"/>
    <mergeCell ref="U12:U16"/>
    <mergeCell ref="AM12:AM16"/>
    <mergeCell ref="AN12:AN16"/>
    <mergeCell ref="AO12:AO16"/>
    <mergeCell ref="AP12:AP16"/>
    <mergeCell ref="AQ12:AQ16"/>
    <mergeCell ref="F17:F21"/>
    <mergeCell ref="G17:G21"/>
    <mergeCell ref="H17:H21"/>
    <mergeCell ref="I17:I21"/>
    <mergeCell ref="J17:J21"/>
    <mergeCell ref="A12:A16"/>
    <mergeCell ref="B12:B16"/>
    <mergeCell ref="C12:C16"/>
    <mergeCell ref="D12:D16"/>
    <mergeCell ref="BB12:BB16"/>
    <mergeCell ref="AV12:AV16"/>
    <mergeCell ref="AW12:AW16"/>
    <mergeCell ref="L9:L11"/>
    <mergeCell ref="M9:M11"/>
    <mergeCell ref="N9:N11"/>
    <mergeCell ref="O9:O11"/>
    <mergeCell ref="P9:P11"/>
    <mergeCell ref="BA10:BA11"/>
    <mergeCell ref="BB10:BB11"/>
    <mergeCell ref="AZ12:AZ16"/>
    <mergeCell ref="BA12:BA16"/>
    <mergeCell ref="U9:U11"/>
    <mergeCell ref="AA9:AH9"/>
    <mergeCell ref="AF10:AH10"/>
    <mergeCell ref="AK9:AK10"/>
    <mergeCell ref="AL9:AL10"/>
    <mergeCell ref="AM9:AM11"/>
    <mergeCell ref="AN9:AN11"/>
    <mergeCell ref="AO9:AO11"/>
    <mergeCell ref="Q9:Q11"/>
    <mergeCell ref="R9:R11"/>
    <mergeCell ref="S9:S11"/>
    <mergeCell ref="E12:E16"/>
    <mergeCell ref="F12:F16"/>
    <mergeCell ref="G12:G16"/>
    <mergeCell ref="H12:H16"/>
    <mergeCell ref="AS10:AS11"/>
    <mergeCell ref="AT10:AT11"/>
    <mergeCell ref="AU10:AU11"/>
    <mergeCell ref="AV10:AV11"/>
    <mergeCell ref="AW10:AY10"/>
    <mergeCell ref="AX12:AX16"/>
    <mergeCell ref="AY12:AY16"/>
    <mergeCell ref="T12:T16"/>
    <mergeCell ref="I12:I16"/>
    <mergeCell ref="J12:J16"/>
    <mergeCell ref="K12:K16"/>
    <mergeCell ref="L12:L16"/>
    <mergeCell ref="M12:M16"/>
    <mergeCell ref="N12:N16"/>
    <mergeCell ref="O12:O16"/>
    <mergeCell ref="P12:P16"/>
    <mergeCell ref="Q12:Q16"/>
    <mergeCell ref="R12:R16"/>
    <mergeCell ref="S12:S16"/>
    <mergeCell ref="K9:K11"/>
    <mergeCell ref="BA17:BA21"/>
    <mergeCell ref="BB17:BB21"/>
    <mergeCell ref="AV17:AV21"/>
    <mergeCell ref="AW17:AW21"/>
    <mergeCell ref="AX17:AX21"/>
    <mergeCell ref="AY17:AY21"/>
    <mergeCell ref="AZ17:AZ21"/>
    <mergeCell ref="L17:L21"/>
    <mergeCell ref="M17:M21"/>
    <mergeCell ref="N17:N21"/>
    <mergeCell ref="O17:O21"/>
    <mergeCell ref="P17:P21"/>
    <mergeCell ref="Q17:Q21"/>
    <mergeCell ref="K17:K21"/>
    <mergeCell ref="T17:T21"/>
    <mergeCell ref="U17:U21"/>
    <mergeCell ref="AU17:AU21"/>
    <mergeCell ref="AO17:AO21"/>
    <mergeCell ref="AP17:AP21"/>
    <mergeCell ref="AQ17:AQ21"/>
    <mergeCell ref="AR17:AR21"/>
    <mergeCell ref="AS17:AS21"/>
    <mergeCell ref="AT17:AT21"/>
    <mergeCell ref="R17:R21"/>
    <mergeCell ref="S17:S21"/>
    <mergeCell ref="AN17:AN21"/>
    <mergeCell ref="AM17:AM21"/>
    <mergeCell ref="P5:S5"/>
    <mergeCell ref="I5:O5"/>
    <mergeCell ref="I6:O6"/>
    <mergeCell ref="P6:S6"/>
  </mergeCells>
  <conditionalFormatting sqref="K12">
    <cfRule type="cellIs" dxfId="100" priority="797" operator="equal">
      <formula>"Muy Alta"</formula>
    </cfRule>
    <cfRule type="cellIs" dxfId="99" priority="798" operator="equal">
      <formula>"Alta"</formula>
    </cfRule>
    <cfRule type="cellIs" dxfId="98" priority="799" operator="equal">
      <formula>"Media"</formula>
    </cfRule>
    <cfRule type="cellIs" dxfId="97" priority="800" operator="equal">
      <formula>"Baja"</formula>
    </cfRule>
    <cfRule type="cellIs" dxfId="96" priority="801" operator="equal">
      <formula>"Muy Baja"</formula>
    </cfRule>
  </conditionalFormatting>
  <conditionalFormatting sqref="K17">
    <cfRule type="cellIs" dxfId="95" priority="762" operator="equal">
      <formula>"Muy Alta"</formula>
    </cfRule>
    <cfRule type="cellIs" dxfId="94" priority="763" operator="equal">
      <formula>"Alta"</formula>
    </cfRule>
    <cfRule type="cellIs" dxfId="93" priority="764" operator="equal">
      <formula>"Media"</formula>
    </cfRule>
    <cfRule type="cellIs" dxfId="92" priority="765" operator="equal">
      <formula>"Baja"</formula>
    </cfRule>
    <cfRule type="cellIs" dxfId="91" priority="766" operator="equal">
      <formula>"Muy Baja"</formula>
    </cfRule>
  </conditionalFormatting>
  <conditionalFormatting sqref="M12">
    <cfRule type="cellIs" dxfId="90" priority="807" operator="equal">
      <formula>$T$12</formula>
    </cfRule>
    <cfRule type="cellIs" dxfId="89" priority="808" operator="equal">
      <formula>$T$13</formula>
    </cfRule>
    <cfRule type="cellIs" dxfId="88" priority="809" operator="equal">
      <formula>$T$14</formula>
    </cfRule>
    <cfRule type="cellIs" dxfId="87" priority="810" operator="equal">
      <formula>$T$15</formula>
    </cfRule>
    <cfRule type="cellIs" dxfId="86" priority="811" operator="equal">
      <formula>$T$16</formula>
    </cfRule>
  </conditionalFormatting>
  <conditionalFormatting sqref="M17">
    <cfRule type="cellIs" dxfId="85" priority="610" operator="equal">
      <formula>$T$12</formula>
    </cfRule>
    <cfRule type="cellIs" dxfId="84" priority="611" operator="equal">
      <formula>$T$13</formula>
    </cfRule>
    <cfRule type="cellIs" dxfId="83" priority="612" operator="equal">
      <formula>$T$14</formula>
    </cfRule>
    <cfRule type="cellIs" dxfId="82" priority="613" operator="equal">
      <formula>$T$15</formula>
    </cfRule>
    <cfRule type="cellIs" dxfId="81" priority="614" operator="equal">
      <formula>$T$16</formula>
    </cfRule>
  </conditionalFormatting>
  <conditionalFormatting sqref="O12 O17">
    <cfRule type="cellIs" dxfId="80" priority="792" operator="equal">
      <formula>"catastrofico"</formula>
    </cfRule>
    <cfRule type="cellIs" dxfId="79" priority="793" operator="equal">
      <formula>"Mayor"</formula>
    </cfRule>
    <cfRule type="cellIs" dxfId="78" priority="794" operator="equal">
      <formula>"Moderado"</formula>
    </cfRule>
    <cfRule type="cellIs" dxfId="77" priority="795" operator="equal">
      <formula>"menor"</formula>
    </cfRule>
    <cfRule type="cellIs" dxfId="76" priority="796" operator="equal">
      <formula>"leve"</formula>
    </cfRule>
  </conditionalFormatting>
  <conditionalFormatting sqref="Q12">
    <cfRule type="cellIs" dxfId="75" priority="787" operator="equal">
      <formula>"catastrofico"</formula>
    </cfRule>
    <cfRule type="cellIs" dxfId="74" priority="788" operator="equal">
      <formula>"Mayor"</formula>
    </cfRule>
    <cfRule type="cellIs" dxfId="73" priority="789" operator="equal">
      <formula>"Moderado"</formula>
    </cfRule>
    <cfRule type="cellIs" dxfId="72" priority="790" operator="equal">
      <formula>"menor"</formula>
    </cfRule>
    <cfRule type="cellIs" dxfId="71" priority="791" operator="equal">
      <formula>"leve"</formula>
    </cfRule>
  </conditionalFormatting>
  <conditionalFormatting sqref="Q17">
    <cfRule type="cellIs" dxfId="70" priority="757" operator="equal">
      <formula>"catastrofico"</formula>
    </cfRule>
    <cfRule type="cellIs" dxfId="69" priority="758" operator="equal">
      <formula>"Mayor"</formula>
    </cfRule>
    <cfRule type="cellIs" dxfId="68" priority="759" operator="equal">
      <formula>"Moderado"</formula>
    </cfRule>
    <cfRule type="cellIs" dxfId="67" priority="760" operator="equal">
      <formula>"menor"</formula>
    </cfRule>
    <cfRule type="cellIs" dxfId="66" priority="761" operator="equal">
      <formula>"leve"</formula>
    </cfRule>
  </conditionalFormatting>
  <conditionalFormatting sqref="S12">
    <cfRule type="cellIs" dxfId="65" priority="782" operator="equal">
      <formula>"catastrofico"</formula>
    </cfRule>
    <cfRule type="cellIs" dxfId="64" priority="783" operator="equal">
      <formula>"Mayor"</formula>
    </cfRule>
    <cfRule type="cellIs" dxfId="63" priority="784" operator="equal">
      <formula>"Moderado"</formula>
    </cfRule>
    <cfRule type="cellIs" dxfId="62" priority="785" operator="equal">
      <formula>"menor"</formula>
    </cfRule>
    <cfRule type="cellIs" dxfId="61" priority="786" operator="equal">
      <formula>"leve"</formula>
    </cfRule>
  </conditionalFormatting>
  <conditionalFormatting sqref="S17">
    <cfRule type="cellIs" dxfId="60" priority="752" operator="equal">
      <formula>"catastrofico"</formula>
    </cfRule>
    <cfRule type="cellIs" dxfId="59" priority="753" operator="equal">
      <formula>"Mayor"</formula>
    </cfRule>
    <cfRule type="cellIs" dxfId="58" priority="754" operator="equal">
      <formula>"Moderado"</formula>
    </cfRule>
    <cfRule type="cellIs" dxfId="57" priority="755" operator="equal">
      <formula>"menor"</formula>
    </cfRule>
    <cfRule type="cellIs" dxfId="56" priority="756" operator="equal">
      <formula>"leve"</formula>
    </cfRule>
  </conditionalFormatting>
  <conditionalFormatting sqref="T12">
    <cfRule type="cellIs" dxfId="55" priority="802" operator="equal">
      <formula>#REF!</formula>
    </cfRule>
    <cfRule type="cellIs" dxfId="54" priority="803" operator="equal">
      <formula>#REF!</formula>
    </cfRule>
    <cfRule type="cellIs" dxfId="53" priority="804" operator="equal">
      <formula>#REF!</formula>
    </cfRule>
    <cfRule type="cellIs" dxfId="52" priority="805" operator="equal">
      <formula>#REF!</formula>
    </cfRule>
    <cfRule type="cellIs" dxfId="51" priority="806" operator="equal">
      <formula>#REF!</formula>
    </cfRule>
  </conditionalFormatting>
  <conditionalFormatting sqref="T17">
    <cfRule type="cellIs" dxfId="50" priority="767" operator="equal">
      <formula>#REF!</formula>
    </cfRule>
    <cfRule type="cellIs" dxfId="49" priority="768" operator="equal">
      <formula>#REF!</formula>
    </cfRule>
    <cfRule type="cellIs" dxfId="48" priority="769" operator="equal">
      <formula>#REF!</formula>
    </cfRule>
    <cfRule type="cellIs" dxfId="47" priority="770" operator="equal">
      <formula>#REF!</formula>
    </cfRule>
    <cfRule type="cellIs" dxfId="46" priority="771" operator="equal">
      <formula>#REF!</formula>
    </cfRule>
  </conditionalFormatting>
  <conditionalFormatting sqref="U12">
    <cfRule type="cellIs" dxfId="45" priority="576" operator="equal">
      <formula>"Extremo"</formula>
    </cfRule>
    <cfRule type="cellIs" dxfId="44" priority="577" operator="equal">
      <formula>"Alto"</formula>
    </cfRule>
    <cfRule type="cellIs" dxfId="43" priority="578" operator="equal">
      <formula>"Moderado"</formula>
    </cfRule>
    <cfRule type="cellIs" dxfId="42" priority="579" operator="equal">
      <formula>"Bajo"</formula>
    </cfRule>
  </conditionalFormatting>
  <conditionalFormatting sqref="U17">
    <cfRule type="cellIs" dxfId="41" priority="572" operator="equal">
      <formula>"Extremo"</formula>
    </cfRule>
    <cfRule type="cellIs" dxfId="40" priority="573" operator="equal">
      <formula>"Alto"</formula>
    </cfRule>
    <cfRule type="cellIs" dxfId="39" priority="574" operator="equal">
      <formula>"Moderado"</formula>
    </cfRule>
    <cfRule type="cellIs" dxfId="38" priority="575" operator="equal">
      <formula>"Bajo"</formula>
    </cfRule>
  </conditionalFormatting>
  <conditionalFormatting sqref="AN12">
    <cfRule type="cellIs" dxfId="37" priority="777" operator="equal">
      <formula>"Muy Alta"</formula>
    </cfRule>
    <cfRule type="cellIs" dxfId="36" priority="778" operator="equal">
      <formula>"Alta"</formula>
    </cfRule>
    <cfRule type="cellIs" dxfId="35" priority="779" operator="equal">
      <formula>"Media"</formula>
    </cfRule>
    <cfRule type="cellIs" dxfId="34" priority="780" operator="equal">
      <formula>"Baja"</formula>
    </cfRule>
    <cfRule type="cellIs" dxfId="33" priority="781" operator="equal">
      <formula>"Muy Baja"</formula>
    </cfRule>
  </conditionalFormatting>
  <conditionalFormatting sqref="AN17">
    <cfRule type="cellIs" dxfId="32" priority="747" operator="equal">
      <formula>"Muy Alta"</formula>
    </cfRule>
    <cfRule type="cellIs" dxfId="31" priority="748" operator="equal">
      <formula>"Alta"</formula>
    </cfRule>
    <cfRule type="cellIs" dxfId="30" priority="749" operator="equal">
      <formula>"Media"</formula>
    </cfRule>
    <cfRule type="cellIs" dxfId="29" priority="750" operator="equal">
      <formula>"Baja"</formula>
    </cfRule>
    <cfRule type="cellIs" dxfId="28" priority="751" operator="equal">
      <formula>"Muy Baja"</formula>
    </cfRule>
  </conditionalFormatting>
  <conditionalFormatting sqref="AP12">
    <cfRule type="cellIs" dxfId="27" priority="772" operator="equal">
      <formula>"Catastrofico"</formula>
    </cfRule>
    <cfRule type="cellIs" dxfId="26" priority="773" operator="equal">
      <formula>"Mayor"</formula>
    </cfRule>
    <cfRule type="cellIs" dxfId="25" priority="774" operator="equal">
      <formula>"Moderado"</formula>
    </cfRule>
    <cfRule type="cellIs" dxfId="24" priority="775" operator="equal">
      <formula>"Menor"</formula>
    </cfRule>
    <cfRule type="cellIs" dxfId="23" priority="776" operator="equal">
      <formula>"Leve"</formula>
    </cfRule>
  </conditionalFormatting>
  <conditionalFormatting sqref="AP17">
    <cfRule type="cellIs" dxfId="22" priority="742" operator="equal">
      <formula>"Catastrofico"</formula>
    </cfRule>
    <cfRule type="cellIs" dxfId="21" priority="743" operator="equal">
      <formula>"Mayor"</formula>
    </cfRule>
    <cfRule type="cellIs" dxfId="20" priority="744" operator="equal">
      <formula>"Moderado"</formula>
    </cfRule>
    <cfRule type="cellIs" dxfId="19" priority="745" operator="equal">
      <formula>"Menor"</formula>
    </cfRule>
    <cfRule type="cellIs" dxfId="18" priority="746" operator="equal">
      <formula>"Leve"</formula>
    </cfRule>
  </conditionalFormatting>
  <conditionalFormatting sqref="AQ12">
    <cfRule type="cellIs" dxfId="17" priority="615" operator="equal">
      <formula>"Extremo"</formula>
    </cfRule>
    <cfRule type="cellIs" dxfId="16" priority="616" operator="equal">
      <formula>"Alto"</formula>
    </cfRule>
    <cfRule type="cellIs" dxfId="15" priority="617" operator="equal">
      <formula>"Moderado"</formula>
    </cfRule>
    <cfRule type="cellIs" dxfId="14" priority="618" operator="equal">
      <formula>"Bajo"</formula>
    </cfRule>
  </conditionalFormatting>
  <conditionalFormatting sqref="AQ17">
    <cfRule type="cellIs" dxfId="13" priority="564" operator="equal">
      <formula>"Extremo"</formula>
    </cfRule>
    <cfRule type="cellIs" dxfId="12" priority="565" operator="equal">
      <formula>"Alto"</formula>
    </cfRule>
    <cfRule type="cellIs" dxfId="11" priority="566" operator="equal">
      <formula>"Moderado"</formula>
    </cfRule>
    <cfRule type="cellIs" dxfId="10" priority="567" operator="equal">
      <formula>"Bajo"</formula>
    </cfRule>
  </conditionalFormatting>
  <conditionalFormatting sqref="AR12">
    <cfRule type="cellIs" dxfId="9" priority="650" operator="equal">
      <formula>"Evitar"</formula>
    </cfRule>
    <cfRule type="cellIs" dxfId="8" priority="651" operator="equal">
      <formula>"Aceptar"</formula>
    </cfRule>
    <cfRule type="cellIs" dxfId="7" priority="652" operator="equal">
      <formula>"reducir transferir"</formula>
    </cfRule>
    <cfRule type="cellIs" dxfId="6" priority="653" operator="equal">
      <formula>"reducir mitigar"</formula>
    </cfRule>
    <cfRule type="cellIs" dxfId="5" priority="654" operator="equal">
      <formula>"Reducir mitigar"</formula>
    </cfRule>
  </conditionalFormatting>
  <conditionalFormatting sqref="AR17">
    <cfRule type="cellIs" dxfId="4" priority="645" operator="equal">
      <formula>"Evitar"</formula>
    </cfRule>
    <cfRule type="cellIs" dxfId="3" priority="646" operator="equal">
      <formula>"Aceptar"</formula>
    </cfRule>
    <cfRule type="cellIs" dxfId="2" priority="647" operator="equal">
      <formula>"reducir transferir"</formula>
    </cfRule>
    <cfRule type="cellIs" dxfId="1" priority="648" operator="equal">
      <formula>"reducir mitigar"</formula>
    </cfRule>
    <cfRule type="cellIs" dxfId="0" priority="649" operator="equal">
      <formula>"Reducir mitigar"</formula>
    </cfRule>
  </conditionalFormatting>
  <dataValidations count="13">
    <dataValidation type="list" allowBlank="1" showInputMessage="1" showErrorMessage="1" sqref="AR12 AR17">
      <formula1>"Reducir mitigar,Reducir Transferir,Aceptar,Evitar"</formula1>
    </dataValidation>
    <dataValidation type="list" allowBlank="1" showInputMessage="1" showErrorMessage="1" sqref="G17:H17 G12:H12">
      <formula1>"Procesos,Evento externo,Talento humano,Tecnologias,Infraestructura"</formula1>
    </dataValidation>
    <dataValidation type="list" allowBlank="1" showInputMessage="1" showErrorMessage="1" sqref="B12:B21">
      <formula1>"Posibilidad de perdidad economica,Posibilidad de perdida reputacional,Posibilidad de perdida economica y reputacional,Posibilidad de perdida reputacional y economica"</formula1>
    </dataValidation>
    <dataValidation type="list" allowBlank="1" showInputMessage="1" showErrorMessage="1" sqref="F12:F2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21">
      <formula1>"N/A,menor a 10 SMLMV,ENTRE 10 Y 50 SMLMV,entre 50 y 100 SMLMV,entre 100 y 500 SMLMV,Mayor a 500 SMLMV"</formula1>
    </dataValidation>
    <dataValidation type="list" allowBlank="1" showInputMessage="1" showErrorMessage="1" sqref="AF12:AF15 AF17:AF20">
      <formula1>"Documentado,Sin Documentar"</formula1>
    </dataValidation>
    <dataValidation type="list" allowBlank="1" showInputMessage="1" showErrorMessage="1" sqref="AG12:AG13 AG17:AG19">
      <formula1>"Continua,Aleatoria"</formula1>
    </dataValidation>
    <dataValidation type="list" allowBlank="1" showInputMessage="1" showErrorMessage="1" sqref="AH12:AH13 AH17:AH19">
      <formula1>"Con Registro,Sin Registro"</formula1>
    </dataValidation>
    <dataValidation type="list" allowBlank="1" showInputMessage="1" showErrorMessage="1" sqref="H5">
      <formula1>"Estrategico,Misional,Apoyo"</formula1>
    </dataValidation>
    <dataValidation type="list" allowBlank="1" showInputMessage="1" showErrorMessage="1" sqref="BB12:BB21">
      <formula1>"Sin Iniciar,En proceso,Cerrado"</formula1>
    </dataValidation>
    <dataValidation type="list" allowBlank="1" showInputMessage="1" showErrorMessage="1" sqref="P12:P21">
      <formula1>$BE$1:$BE$6</formula1>
    </dataValidation>
    <dataValidation type="list" allowBlank="1" showInputMessage="1" showErrorMessage="1" sqref="AA12:AA21">
      <formula1>"Preventivo,Detectivo,Correctivo,NA"</formula1>
    </dataValidation>
    <dataValidation type="list" allowBlank="1" showInputMessage="1" showErrorMessage="1" sqref="AD12:AD21">
      <formula1>"Manual,Automatico,NA"</formula1>
    </dataValidation>
  </dataValidations>
  <pageMargins left="0.7" right="0.7" top="0.75" bottom="0.75" header="0.3" footer="0.3"/>
  <pageSetup orientation="portrait" horizontalDpi="4294967292"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'D:\Users\eucar\Downloads\[gestion de riesgos.xlsx]11 FORMULAS'!#REF!</xm:f>
          </x14:formula1>
          <xm:sqref>AG20:AH20 AG14:AH15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2023-12-05T04:20:51Z</dcterms:modified>
  <cp:category/>
  <cp:contentStatus/>
</cp:coreProperties>
</file>