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050" tabRatio="597" activeTab="2"/>
  </bookViews>
  <sheets>
    <sheet name="Indice" sheetId="28" r:id="rId1"/>
    <sheet name="CONTEXTO" sheetId="30" r:id="rId2"/>
    <sheet name="48 GADCA" sheetId="29" r:id="rId3"/>
  </sheets>
  <externalReferences>
    <externalReference r:id="rId4"/>
    <externalReference r:id="rId5"/>
    <externalReference r:id="rId6"/>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1" i="29" l="1"/>
  <c r="AC21" i="29"/>
  <c r="AB21" i="29"/>
  <c r="AE20" i="29"/>
  <c r="AC20" i="29"/>
  <c r="AB20" i="29"/>
  <c r="AE19" i="29"/>
  <c r="AC19" i="29"/>
  <c r="AB19" i="29"/>
  <c r="AE18" i="29"/>
  <c r="AC18" i="29"/>
  <c r="AB18" i="29"/>
  <c r="AE17" i="29"/>
  <c r="AC17" i="29"/>
  <c r="AB17" i="29"/>
  <c r="AE16" i="29"/>
  <c r="AC16" i="29"/>
  <c r="AB16" i="29"/>
  <c r="AE15" i="29"/>
  <c r="AC15" i="29"/>
  <c r="AB15" i="29"/>
  <c r="AE13" i="29"/>
  <c r="AC13" i="29"/>
  <c r="AB13" i="29"/>
  <c r="AE12" i="29"/>
  <c r="AC12" i="29"/>
  <c r="AB12" i="29"/>
  <c r="Z18" i="29" l="1"/>
  <c r="Z13" i="29" l="1"/>
  <c r="AI18" i="29" l="1"/>
  <c r="AI20" i="29"/>
  <c r="AI21" i="29"/>
  <c r="AE14" i="29"/>
  <c r="AB14" i="29"/>
  <c r="R17" i="29"/>
  <c r="R12" i="29"/>
  <c r="N12" i="29"/>
  <c r="T12" i="29" s="1"/>
  <c r="AI14" i="29" l="1"/>
  <c r="AI19" i="29"/>
  <c r="AI16" i="29"/>
  <c r="AI15" i="29"/>
  <c r="AI17" i="29"/>
  <c r="AI13" i="29" l="1"/>
  <c r="AI12" i="29"/>
  <c r="Z20" i="29"/>
  <c r="Z19" i="29"/>
  <c r="Z17" i="29"/>
  <c r="Q17" i="29"/>
  <c r="N17" i="29"/>
  <c r="O17" i="29" s="1"/>
  <c r="K17" i="29"/>
  <c r="L17" i="29" s="1"/>
  <c r="AJ17" i="29" s="1"/>
  <c r="AK17" i="29" s="1"/>
  <c r="AJ18" i="29" s="1"/>
  <c r="AK18" i="29" s="1"/>
  <c r="I17" i="29"/>
  <c r="E17" i="29"/>
  <c r="Z15" i="29"/>
  <c r="AC14" i="29"/>
  <c r="Z14" i="29"/>
  <c r="Z12" i="29"/>
  <c r="O12" i="29"/>
  <c r="K12" i="29"/>
  <c r="L12" i="29" s="1"/>
  <c r="I12" i="29"/>
  <c r="E12" i="29"/>
  <c r="AJ19" i="29" l="1"/>
  <c r="AK19" i="29" s="1"/>
  <c r="AJ12" i="29"/>
  <c r="AK12" i="29" s="1"/>
  <c r="AJ13" i="29" s="1"/>
  <c r="AK13" i="29" s="1"/>
  <c r="AJ14" i="29" s="1"/>
  <c r="S12" i="29"/>
  <c r="U12" i="29" s="1"/>
  <c r="Q12" i="29"/>
  <c r="T17" i="29"/>
  <c r="S17" i="29" s="1"/>
  <c r="U17" i="29" s="1"/>
  <c r="AJ20" i="29" l="1"/>
  <c r="AK20" i="29"/>
  <c r="AJ21" i="29" s="1"/>
  <c r="AL17" i="29"/>
  <c r="AL18" i="29" s="1"/>
  <c r="AL19" i="29" s="1"/>
  <c r="AL20" i="29" s="1"/>
  <c r="AL21" i="29" s="1"/>
  <c r="AO17" i="29" s="1"/>
  <c r="AP17" i="29" s="1"/>
  <c r="AK14" i="29"/>
  <c r="AJ15" i="29" s="1"/>
  <c r="AL12" i="29"/>
  <c r="AL13" i="29" s="1"/>
  <c r="AL14" i="29" s="1"/>
  <c r="AL15" i="29" s="1"/>
  <c r="AL16" i="29" s="1"/>
  <c r="AK21" i="29" l="1"/>
  <c r="AM17" i="29" s="1"/>
  <c r="AN17" i="29" s="1"/>
  <c r="AQ17" i="29" s="1"/>
  <c r="AK15" i="29"/>
  <c r="AJ16" i="29" s="1"/>
  <c r="AO12" i="29"/>
  <c r="AP12" i="29" s="1"/>
  <c r="AK16" i="29" l="1"/>
  <c r="AM12" i="29" s="1"/>
  <c r="AN12" i="29" s="1"/>
  <c r="AQ12" i="29" s="1"/>
</calcChain>
</file>

<file path=xl/sharedStrings.xml><?xml version="1.0" encoding="utf-8"?>
<sst xmlns="http://schemas.openxmlformats.org/spreadsheetml/2006/main" count="579" uniqueCount="336">
  <si>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</si>
  <si>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</si>
  <si>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</si>
  <si>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</si>
  <si>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</si>
  <si>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</si>
  <si>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</si>
  <si>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</si>
  <si>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</si>
  <si>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</si>
  <si>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</si>
  <si>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</si>
  <si>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</si>
  <si>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</si>
  <si>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</si>
  <si>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</si>
  <si>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</si>
  <si>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</si>
  <si>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</si>
  <si>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</si>
  <si>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</si>
  <si>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</si>
  <si>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</si>
  <si>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</si>
  <si>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</si>
  <si>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</si>
  <si>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</si>
  <si>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</si>
  <si>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</si>
  <si>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</si>
  <si>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</si>
  <si>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</si>
  <si>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</si>
  <si>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</si>
  <si>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</si>
  <si>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</si>
  <si>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</si>
  <si>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</si>
  <si>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</si>
  <si>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</si>
  <si>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</si>
  <si>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</si>
  <si>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</si>
  <si>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</si>
  <si>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</si>
  <si>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</si>
  <si>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</si>
  <si>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</si>
  <si>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</si>
  <si>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</si>
  <si>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</si>
  <si>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</si>
  <si>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</si>
  <si>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</si>
  <si>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</si>
  <si>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</si>
  <si>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</si>
  <si>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</si>
  <si>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</si>
  <si>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</si>
  <si>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</si>
  <si>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</si>
  <si>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</si>
  <si>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</si>
  <si>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</si>
  <si>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</si>
  <si>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</si>
  <si>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</si>
  <si>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</si>
  <si>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</si>
  <si>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</si>
  <si>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</si>
  <si>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</si>
  <si>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</si>
  <si>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</si>
  <si>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</si>
  <si>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</si>
  <si>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</si>
  <si>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</si>
  <si>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</si>
  <si>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</si>
  <si>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</si>
  <si>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</si>
  <si>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</si>
  <si>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</si>
  <si>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</si>
  <si>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</si>
  <si>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</si>
  <si>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</si>
  <si>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</si>
  <si>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</si>
  <si>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</si>
  <si>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</si>
  <si>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</si>
  <si>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</si>
  <si>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</si>
  <si>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</si>
  <si>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</si>
  <si>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</si>
  <si>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</si>
  <si>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</si>
  <si>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</si>
  <si>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</si>
  <si>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</si>
  <si>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</si>
  <si>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</si>
  <si>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</si>
  <si>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</si>
  <si>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</si>
  <si>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</si>
  <si>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</si>
  <si>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</si>
  <si>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</si>
  <si>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</si>
  <si>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</si>
  <si>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</si>
  <si>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</si>
  <si>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</si>
  <si>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</si>
  <si>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</si>
  <si>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</si>
  <si>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</si>
  <si>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</si>
  <si>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</si>
  <si>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</si>
  <si>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</si>
  <si>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</si>
  <si>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</si>
  <si>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</si>
  <si>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</si>
  <si>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</si>
  <si>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</si>
  <si>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</si>
  <si>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</si>
  <si>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</si>
  <si>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</si>
  <si>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</si>
  <si>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</si>
  <si>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</si>
  <si>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</si>
  <si>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</si>
  <si>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</si>
  <si>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</si>
  <si>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</si>
  <si>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</si>
  <si>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</si>
  <si>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</si>
  <si>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</si>
  <si>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</si>
  <si>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</si>
  <si>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</si>
  <si>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</si>
  <si>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</si>
  <si>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</si>
  <si>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</si>
  <si>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</si>
  <si>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</si>
  <si>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</si>
  <si>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</si>
  <si>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</si>
  <si>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</si>
  <si>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</si>
  <si>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</si>
  <si>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</si>
  <si>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</si>
  <si>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</si>
  <si>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</si>
  <si>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</si>
  <si>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</si>
  <si>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</si>
  <si>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</si>
  <si>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</si>
  <si>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</si>
  <si>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</si>
  <si>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</si>
  <si>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</si>
  <si>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</si>
  <si>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</si>
  <si>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</si>
  <si>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</si>
  <si>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</si>
  <si>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</si>
  <si>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</si>
  <si>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</si>
  <si>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</si>
  <si>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</si>
  <si>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</si>
  <si>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</si>
  <si>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</si>
  <si>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</si>
  <si>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</si>
  <si>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</si>
  <si>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</si>
  <si>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</si>
  <si>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</si>
  <si>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</si>
  <si>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</si>
  <si>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</si>
  <si>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</si>
  <si>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</si>
  <si>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</si>
  <si>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</si>
  <si>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</si>
  <si>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</si>
  <si>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</si>
  <si>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</si>
  <si>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</si>
  <si>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</si>
  <si>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</si>
  <si>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</si>
  <si>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</si>
  <si>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</si>
  <si>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 xml:space="preserve">1.-Equipo con compromisos para asumir los proyectos de software que se presenten, 
2.-personal capacitado para atender solicitudes de las distintas dependencias. 
3.-Plantemiento de procesos de mejora, en el ambito del cumplimiento de la politica de gobierno Digital. </t>
  </si>
  <si>
    <t xml:space="preserve">1. Desarrollos realizados apriori sin ninguna documentación
2. Poco personal de desarrollo para asumir las necesidades de la entidad.                                                                           3. Limitaciones en acceso a servidores para gestión y publicación de aplicaciones. 4. Debido al poco personal, es dificil aplicar el proceso metodológico del desarrollo de software. </t>
  </si>
  <si>
    <t>1. Capacitar el equipo de desarrollo en las tecnologias actuales y buenas practicas para la misma.
2. Levantar la informacion para documentar los procesos
3. Contratar el personal idoneo para las necesidades de la entidad.</t>
  </si>
  <si>
    <t xml:space="preserve">1. Poco tiempo de ejecución por las reuniones que se programan de las diferentes oficinas.
2. En vista de tanta solicitud de software tener que recargar a desarrolladores con mas proyectos de software, lo que generaría la no terminación ni de lo uno, ni de lo otro.
3. Por la pandemia, todos quieren una aplicación para trabajar desde casa, en la cual, por falta de personal no podriamos responder a todo lo que se requiere. </t>
  </si>
  <si>
    <t>Fortalecer la planificacion de los proyectos de desarrollo de acuerdo a las necesidades y proyecciones de crecimiento del distrito</t>
  </si>
  <si>
    <t>Garantizar la continuidad de los proyectos de desarrollo con el fin de mejorar la utilidad de los mismos y garantizar el uso por parte de la cominidad</t>
  </si>
  <si>
    <t xml:space="preserve">Mejorar las herrameintas tecnologicas para el diseño de aplicativos </t>
  </si>
  <si>
    <t>Establecer estrategias para la contratacion de personal competente en temas de Ti dado que lasd tendencias actuales para este tipo de trabajo se desarrollan de manera virtual lo que va en contra de las politicas del distrito</t>
  </si>
  <si>
    <t xml:space="preserve">ALCALDIA MAYOR DE CARTAGENA DE INDIAS </t>
  </si>
  <si>
    <t>Código:GADCA03-F009</t>
  </si>
  <si>
    <t>NA</t>
  </si>
  <si>
    <t>MACROPROCESO: GESTIÓN ADMINISTRATIVA</t>
  </si>
  <si>
    <t>Versión: 1.0</t>
  </si>
  <si>
    <t>El riesgo afecta la imagen de algún área de la organización</t>
  </si>
  <si>
    <t>PROCESO/SUBPROCESO: CALIDAD/ IMPLEMENTACIÓN MODELOS DE GESTIÓN</t>
  </si>
  <si>
    <t>Vigencia: 04-01-2022</t>
  </si>
  <si>
    <t>El riesgo afecta la imagen de la entidad internamente, de conocimiento general nivel interno, de junta directiva y accionistas y/o de proveedores</t>
  </si>
  <si>
    <t>MATRIZ DE RIESGOS INSTITUCIONALES - CONTEXTO E IDENTIFICACIÓN</t>
  </si>
  <si>
    <t>Página: 1 de 1</t>
  </si>
  <si>
    <t>El riesgo afecta la imagen de la entidad con algunos usuarios de relevancia frente al logro de los objetivos</t>
  </si>
  <si>
    <t>ENTIDAD:</t>
  </si>
  <si>
    <t>Alcaldia de Cartagena</t>
  </si>
  <si>
    <t>PROCESO:</t>
  </si>
  <si>
    <t>Apoyo</t>
  </si>
  <si>
    <t>Elaboración o Actualización:</t>
  </si>
  <si>
    <t>El riesgo afecta la imagen de la entidad con efecto publicitario sostenido a nivel de sector administrativo, nivel departamental o municipal</t>
  </si>
  <si>
    <t>OBJETIVO DEL PROCESO:</t>
  </si>
  <si>
    <t>Planear, analizar, viabilizar, desarrollar , probar implementar y mantener el 100% de los productos de software imprescindibles para garantizar el normal funcionamiento de los procesos del distrito de Cartagena, mediante la seguridad, eficiencia, estabilidad y fiabilidad de uso de los programas  de manera permanente.</t>
  </si>
  <si>
    <t>Vigencia del:</t>
  </si>
  <si>
    <t>2023-2024</t>
  </si>
  <si>
    <t xml:space="preserve"> </t>
  </si>
  <si>
    <t>El riesgo afecta la imagen de la entidad a nivel nacional, con efecto publicitario sostenido a nivel país</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</si>
  <si>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</si>
  <si>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</si>
  <si>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</si>
  <si>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</si>
  <si>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</si>
  <si>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</si>
  <si>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</si>
  <si>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</si>
  <si>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</si>
  <si>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</si>
  <si>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</si>
  <si>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</si>
  <si>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</si>
  <si>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</si>
  <si>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</si>
  <si>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</si>
  <si>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</si>
  <si>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</si>
  <si>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</si>
  <si>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</si>
  <si>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</si>
  <si>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</si>
  <si>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</si>
  <si>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</si>
  <si>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</si>
  <si>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</si>
  <si>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</si>
  <si>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</si>
  <si>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</si>
  <si>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</si>
  <si>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</si>
  <si>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</si>
  <si>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</si>
  <si>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</si>
  <si>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</si>
  <si>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</si>
  <si>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</si>
  <si>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</si>
  <si>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</si>
  <si>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</si>
  <si>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</si>
  <si>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</si>
  <si>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</si>
  <si>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</si>
  <si>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</si>
  <si>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</si>
  <si>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</si>
  <si>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</si>
  <si>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</si>
  <si>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</si>
  <si>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</si>
  <si>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</si>
  <si>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</si>
  <si>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</si>
  <si>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</si>
  <si>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</si>
  <si>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</si>
  <si>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</si>
  <si>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</si>
  <si>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</si>
  <si>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</si>
  <si>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</si>
  <si>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</si>
  <si>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</si>
  <si>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</si>
  <si>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</si>
  <si>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</si>
  <si>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</si>
  <si>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R1</t>
  </si>
  <si>
    <t>Posibilidad de perdida reputacional y economica</t>
  </si>
  <si>
    <t>por retraso en el cumplimiento de  las etapas del ciclo de desarrollo de las funcionalidades nuevas o ajustes a las aplicaciones o software</t>
  </si>
  <si>
    <t>por falta de protocolos y metodologías adecuadas para el desarrollo de software</t>
  </si>
  <si>
    <t>D Fallas teconologicas</t>
  </si>
  <si>
    <t>Tecnologias</t>
  </si>
  <si>
    <t>Procesos</t>
  </si>
  <si>
    <t>menor a 10 SMLMV</t>
  </si>
  <si>
    <t>Lider del proceso gestión de software</t>
  </si>
  <si>
    <t>verifica mensualmente en  las reuniones de Dailys, (reunion de seguimiento de equipo de desarrrollo OAI), la elaboración de la documentacion que soporta cada etapa del ciclo de vida del desarrollo,  de acuerdo a la metodología establecida en el procedimiento codigo GTIGS01-P001 para el desarrollo de aplicaciones, establecido en el área de desarrollo;  con el proposito de  garantizar la trazabilidad de los proyectos y solicitudes recibidas, dejando como evidencia de la   estructuración y el  seguimiento de la documentación  el formato de cronograma de actividades codigo GTIS01- F010 , el cual se archiva en el repositorio share point del proceso de desarrollo de aplicaciones, al igual que el acta de reunion , ambos  como soporte de la validacion de las  actividades asignadas dentro del repositorio de Azure DevOps el cual se diligencia en tiempo real en todas las  reuniones de Dailys, con el fin de establecer y validar el estado de la documentación asignada a cada desarrollador.</t>
  </si>
  <si>
    <t>Seguimiento trimestral</t>
  </si>
  <si>
    <t>Preventivo</t>
  </si>
  <si>
    <t>Manual</t>
  </si>
  <si>
    <t>Documentado</t>
  </si>
  <si>
    <t>Continua</t>
  </si>
  <si>
    <t>Con Registro</t>
  </si>
  <si>
    <t>Evitar</t>
  </si>
  <si>
    <t>R2</t>
  </si>
  <si>
    <t>Posibilidad de perdida reputacional</t>
  </si>
  <si>
    <t>por incumplimiento en los criterios de usabilidad y accesibilidad en los desarrollos web</t>
  </si>
  <si>
    <t>por falta de verificacion de los criterios de aceptacion establecidos en la ley de transparencia</t>
  </si>
  <si>
    <t>N/A</t>
  </si>
  <si>
    <t xml:space="preserve">verifica mensualmente  las solicitudes de creacion/ actualizacion de aplicativos y de los proyectos asignados por el comite de proyectos, analizando  la viabilidad y el desarrollo del aplicativo, asignando el recurso humano y tecnica para el proceso de desarrollo, para asi dar la salida a producción de los sitios web y aplicativos desarrollados en el distrito de Cartagena, dejando como evidencia el levantamiento de requerimiento codigo GTIGS01-F002 el cual se archiva en el repositorio de sharepoint del proceso de desarrollo; el insumo para la validación de los despliegues realizados  se hacen por medio del formato de diagnostico de usabilidad y accesibilidad codigo GTIGS01-F008 y GTIGS01-F005 en cumplimiento a la ley 1519 de gobierno Digital, en el cual se valida por medio de mesas de trabajos con la Diseñadora web, analista de desarrollo, documentadora y desarrollador a cargo del aplicativo, dejando acta de reunion de esta actividad,  con el proposito de dar cumplimiento a los establecido en la ley y en el manual grafico definido por la Alcadía. </t>
  </si>
  <si>
    <t>Aceptar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</si>
</sst>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35"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25">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9" fontId="23" fillId="0" borderId="1" xfId="0" applyNumberFormat="1" applyFont="1" applyBorder="1" applyAlignment="1">
      <alignment horizontal="center"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9" fontId="28" fillId="7" borderId="1" xfId="0" applyNumberFormat="1" applyFont="1" applyFill="1" applyBorder="1" applyAlignment="1" applyProtection="1">
      <alignment horizontal="center" vertical="center" wrapText="1"/>
      <protection locked="0"/>
    </xf>
    <xf numFmtId="0" fontId="9" fillId="0" borderId="1" xfId="2" applyFont="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9" fontId="28" fillId="0" borderId="2" xfId="2" applyNumberFormat="1" applyFont="1" applyBorder="1" applyAlignment="1">
      <alignment horizontal="center" vertical="center" wrapText="1"/>
    </xf>
    <xf numFmtId="9" fontId="23" fillId="0" borderId="1" xfId="0" applyNumberFormat="1" applyFont="1" applyBorder="1" applyAlignment="1" applyProtection="1">
      <alignment horizontal="center" vertical="center" wrapText="1"/>
      <protection locked="0"/>
    </xf>
    <xf numFmtId="0" fontId="23" fillId="0" borderId="1" xfId="2" applyFont="1" applyBorder="1" applyAlignment="1">
      <alignment horizontal="justify" vertical="top"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Border="1" applyAlignment="1">
      <alignment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9" fontId="27" fillId="0" borderId="1" xfId="0" applyNumberFormat="1" applyFont="1" applyBorder="1" applyAlignment="1">
      <alignment horizontal="center" vertical="center" wrapText="1"/>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0" fontId="27" fillId="0" borderId="1" xfId="2" applyFont="1" applyBorder="1" applyAlignment="1">
      <alignment horizontal="center" vertical="center" wrapText="1"/>
    </xf>
    <xf numFmtId="9" fontId="28" fillId="0" borderId="2" xfId="0" applyNumberFormat="1" applyFont="1" applyBorder="1" applyAlignment="1" applyProtection="1">
      <alignment horizontal="center" vertical="center" wrapText="1"/>
      <protection locked="0"/>
    </xf>
    <xf numFmtId="9" fontId="28" fillId="0" borderId="10" xfId="0" applyNumberFormat="1" applyFont="1" applyBorder="1" applyAlignment="1" applyProtection="1">
      <alignment horizontal="center" vertical="center" wrapText="1"/>
      <protection locked="0"/>
    </xf>
    <xf numFmtId="9" fontId="28" fillId="0" borderId="6" xfId="0" applyNumberFormat="1" applyFont="1" applyBorder="1" applyAlignment="1" applyProtection="1">
      <alignment horizontal="center" vertical="center" wrapText="1"/>
      <protection locked="0"/>
    </xf>
    <xf numFmtId="0" fontId="23" fillId="0" borderId="1" xfId="2" applyFont="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0" borderId="1" xfId="2" applyFont="1" applyBorder="1" applyAlignment="1">
      <alignment horizontal="center" vertical="center" wrapText="1"/>
    </xf>
    <xf numFmtId="3" fontId="23" fillId="0" borderId="2" xfId="2" applyNumberFormat="1" applyFont="1" applyBorder="1" applyAlignment="1" applyProtection="1">
      <alignment horizontal="center" vertical="center" wrapText="1"/>
      <protection locked="0"/>
    </xf>
    <xf numFmtId="3" fontId="23" fillId="0" borderId="10" xfId="2" applyNumberFormat="1" applyFont="1" applyBorder="1" applyAlignment="1" applyProtection="1">
      <alignment horizontal="center" vertical="center" wrapText="1"/>
      <protection locked="0"/>
    </xf>
    <xf numFmtId="3" fontId="23" fillId="0" borderId="6" xfId="2" applyNumberFormat="1" applyFont="1" applyBorder="1" applyAlignment="1" applyProtection="1">
      <alignment horizontal="center" vertical="center" wrapText="1"/>
      <protection locked="0"/>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0" borderId="1" xfId="0" applyNumberFormat="1" applyFont="1" applyBorder="1" applyAlignment="1" applyProtection="1">
      <alignment horizontal="center" vertical="center" wrapText="1"/>
      <protection locked="0"/>
    </xf>
    <xf numFmtId="9" fontId="28" fillId="0" borderId="2" xfId="0" applyNumberFormat="1" applyFont="1" applyBorder="1" applyAlignment="1" applyProtection="1">
      <alignment horizontal="center" vertical="top" wrapText="1"/>
      <protection locked="0"/>
    </xf>
    <xf numFmtId="9" fontId="28" fillId="0" borderId="10" xfId="0" applyNumberFormat="1" applyFont="1" applyBorder="1" applyAlignment="1" applyProtection="1">
      <alignment horizontal="center" vertical="top" wrapText="1"/>
      <protection locked="0"/>
    </xf>
    <xf numFmtId="9" fontId="28" fillId="0" borderId="6" xfId="0" applyNumberFormat="1" applyFont="1" applyBorder="1" applyAlignment="1" applyProtection="1">
      <alignment horizontal="center" vertical="top" wrapText="1"/>
      <protection locked="0"/>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2" fillId="4" borderId="1" xfId="2" applyFont="1" applyFill="1" applyBorder="1" applyAlignment="1">
      <alignment horizontal="center" vertical="center" wrapText="1"/>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7" xfId="2" applyFont="1" applyBorder="1" applyAlignment="1" applyProtection="1">
      <alignment horizontal="left" vertical="center"/>
      <protection locked="0"/>
    </xf>
    <xf numFmtId="0" fontId="10" fillId="0" borderId="8" xfId="2" applyFont="1" applyBorder="1" applyAlignment="1" applyProtection="1">
      <alignment horizontal="left" vertical="center"/>
      <protection locked="0"/>
    </xf>
    <xf numFmtId="0" fontId="10" fillId="0" borderId="9"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1" xfId="2" applyFont="1" applyBorder="1" applyAlignment="1" applyProtection="1">
      <alignment horizontal="left" vertical="center"/>
      <protection locked="0"/>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101">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414074</xdr:colOff>
      <xdr:row>0</xdr:row>
      <xdr:rowOff>35719</xdr:rowOff>
    </xdr:from>
    <xdr:to>
      <xdr:col>1</xdr:col>
      <xdr:colOff>1057010</xdr:colOff>
      <xdr:row>3</xdr:row>
      <xdr:rowOff>183886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074" y="35719"/>
          <a:ext cx="1198561" cy="7672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ucar\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Anexo%203%20Racionalizaci&#243;n%20de%20Tr&#225;mites%20(V4).xlsx?5E9B312B" TargetMode="External"/><Relationship Id="rId1" Type="http://schemas.openxmlformats.org/officeDocument/2006/relationships/externalLinkPath" Target="file:///\\5E9B312B\Anexo%203%20Racionalizaci&#243;n%20de%20Tr&#225;mi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efreshError="1">
        <row r="4">
          <cell r="A4" t="str">
            <v>A_Ejecución_y_Administración_de_procesos</v>
          </cell>
          <cell r="O4" t="str">
            <v>Preventivo</v>
          </cell>
        </row>
        <row r="5">
          <cell r="A5" t="str">
            <v>B_Fraude_Externo</v>
          </cell>
          <cell r="O5" t="str">
            <v>Detectivo</v>
          </cell>
          <cell r="P5" t="str">
            <v>Probabilidad</v>
          </cell>
        </row>
        <row r="6">
          <cell r="A6" t="str">
            <v>C_Fraude_Interno</v>
          </cell>
          <cell r="O6" t="str">
            <v>Correctivo</v>
          </cell>
          <cell r="P6" t="str">
            <v>Impacto</v>
          </cell>
        </row>
        <row r="7">
          <cell r="A7" t="str">
            <v>D_Fallas_Tecnológicas</v>
          </cell>
        </row>
        <row r="8">
          <cell r="A8" t="str">
            <v>E_Relaciones_Laborales</v>
          </cell>
        </row>
        <row r="9">
          <cell r="A9" t="str">
            <v>F_Usuarios_Productos_y_Prácticas_Organizacionales</v>
          </cell>
        </row>
        <row r="10">
          <cell r="A10" t="str">
            <v>G_Daños_Activos_Físicos</v>
          </cell>
        </row>
        <row r="11">
          <cell r="A11">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1"/>
  <sheetViews>
    <sheetView showGridLines="0" workbookViewId="0">
      <selection activeCell="E77" sqref="E77"/>
    </sheetView>
  </sheetViews>
  <sheetFormatPr baseColWidth="10" defaultColWidth="11.42578125"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52" t="s">
        <v>8</v>
      </c>
      <c r="D4" s="49">
        <v>1</v>
      </c>
      <c r="E4" s="46" t="s">
        <v>9</v>
      </c>
      <c r="F4" s="49" t="s">
        <v>10</v>
      </c>
      <c r="G4" s="23" t="s">
        <v>11</v>
      </c>
      <c r="H4" s="22">
        <v>1</v>
      </c>
    </row>
    <row r="5" spans="2:8" ht="19.5" customHeight="1" x14ac:dyDescent="0.25">
      <c r="B5" s="1" t="s">
        <v>7</v>
      </c>
      <c r="C5" s="53"/>
      <c r="D5" s="50"/>
      <c r="E5" s="47"/>
      <c r="F5" s="50"/>
      <c r="G5" s="23" t="s">
        <v>12</v>
      </c>
      <c r="H5" s="22">
        <v>2</v>
      </c>
    </row>
    <row r="6" spans="2:8" ht="19.5" customHeight="1" x14ac:dyDescent="0.25">
      <c r="B6" s="1" t="s">
        <v>7</v>
      </c>
      <c r="C6" s="53"/>
      <c r="D6" s="50"/>
      <c r="E6" s="47"/>
      <c r="F6" s="50"/>
      <c r="G6" s="23" t="s">
        <v>13</v>
      </c>
      <c r="H6" s="22">
        <v>3</v>
      </c>
    </row>
    <row r="7" spans="2:8" ht="19.5" customHeight="1" x14ac:dyDescent="0.25">
      <c r="B7" s="1" t="s">
        <v>7</v>
      </c>
      <c r="C7" s="53"/>
      <c r="D7" s="51"/>
      <c r="E7" s="48"/>
      <c r="F7" s="51"/>
      <c r="G7" s="23" t="s">
        <v>14</v>
      </c>
      <c r="H7" s="22">
        <v>4</v>
      </c>
    </row>
    <row r="8" spans="2:8" ht="19.5" customHeight="1" x14ac:dyDescent="0.25">
      <c r="B8" s="1" t="s">
        <v>7</v>
      </c>
      <c r="C8" s="53"/>
      <c r="D8" s="3">
        <v>2</v>
      </c>
      <c r="E8" s="5" t="s">
        <v>15</v>
      </c>
      <c r="F8" s="3" t="s">
        <v>16</v>
      </c>
      <c r="G8" s="23" t="s">
        <v>14</v>
      </c>
      <c r="H8" s="22">
        <v>1</v>
      </c>
    </row>
    <row r="9" spans="2:8" ht="19.5" customHeight="1" x14ac:dyDescent="0.25">
      <c r="B9" s="1" t="s">
        <v>7</v>
      </c>
      <c r="C9" s="53"/>
      <c r="D9" s="49">
        <v>3</v>
      </c>
      <c r="E9" s="46" t="s">
        <v>17</v>
      </c>
      <c r="F9" s="49" t="s">
        <v>18</v>
      </c>
      <c r="G9" s="23" t="s">
        <v>19</v>
      </c>
      <c r="H9" s="22">
        <v>1</v>
      </c>
    </row>
    <row r="10" spans="2:8" ht="19.5" customHeight="1" x14ac:dyDescent="0.25">
      <c r="B10" s="1" t="s">
        <v>7</v>
      </c>
      <c r="C10" s="53"/>
      <c r="D10" s="50"/>
      <c r="E10" s="47"/>
      <c r="F10" s="50"/>
      <c r="G10" s="23" t="s">
        <v>20</v>
      </c>
      <c r="H10" s="22">
        <v>2</v>
      </c>
    </row>
    <row r="11" spans="2:8" ht="19.5" customHeight="1" x14ac:dyDescent="0.25">
      <c r="B11" s="1" t="s">
        <v>7</v>
      </c>
      <c r="C11" s="53"/>
      <c r="D11" s="50"/>
      <c r="E11" s="47"/>
      <c r="F11" s="50"/>
      <c r="G11" s="23" t="s">
        <v>21</v>
      </c>
      <c r="H11" s="22">
        <v>3</v>
      </c>
    </row>
    <row r="12" spans="2:8" ht="19.5" customHeight="1" x14ac:dyDescent="0.25">
      <c r="B12" s="1" t="s">
        <v>7</v>
      </c>
      <c r="C12" s="53"/>
      <c r="D12" s="51"/>
      <c r="E12" s="48"/>
      <c r="F12" s="51"/>
      <c r="G12" s="23" t="s">
        <v>22</v>
      </c>
      <c r="H12" s="22">
        <v>4</v>
      </c>
    </row>
    <row r="13" spans="2:8" ht="34.5" customHeight="1" x14ac:dyDescent="0.25">
      <c r="B13" s="1" t="s">
        <v>7</v>
      </c>
      <c r="C13" s="53"/>
      <c r="D13" s="49">
        <v>4</v>
      </c>
      <c r="E13" s="46" t="s">
        <v>23</v>
      </c>
      <c r="F13" s="49" t="s">
        <v>24</v>
      </c>
      <c r="G13" s="23" t="s">
        <v>25</v>
      </c>
      <c r="H13" s="22">
        <v>1</v>
      </c>
    </row>
    <row r="14" spans="2:8" ht="22.5" x14ac:dyDescent="0.25">
      <c r="B14" s="1" t="s">
        <v>7</v>
      </c>
      <c r="C14" s="53"/>
      <c r="D14" s="50"/>
      <c r="E14" s="47"/>
      <c r="F14" s="50"/>
      <c r="G14" s="23" t="s">
        <v>26</v>
      </c>
      <c r="H14" s="22">
        <v>2</v>
      </c>
    </row>
    <row r="15" spans="2:8" x14ac:dyDescent="0.25">
      <c r="B15" s="1" t="s">
        <v>7</v>
      </c>
      <c r="C15" s="53"/>
      <c r="D15" s="50"/>
      <c r="E15" s="47"/>
      <c r="F15" s="50"/>
      <c r="G15" s="23" t="s">
        <v>27</v>
      </c>
      <c r="H15" s="22">
        <v>3</v>
      </c>
    </row>
    <row r="16" spans="2:8" x14ac:dyDescent="0.25">
      <c r="B16" s="1" t="s">
        <v>7</v>
      </c>
      <c r="C16" s="53"/>
      <c r="D16" s="51"/>
      <c r="E16" s="48"/>
      <c r="F16" s="51"/>
      <c r="G16" s="23" t="s">
        <v>28</v>
      </c>
      <c r="H16" s="22">
        <v>4</v>
      </c>
    </row>
    <row r="17" spans="2:8" ht="34.5" customHeight="1" x14ac:dyDescent="0.25">
      <c r="B17" s="1" t="s">
        <v>7</v>
      </c>
      <c r="C17" s="53"/>
      <c r="D17" s="49">
        <v>5</v>
      </c>
      <c r="E17" s="46" t="s">
        <v>29</v>
      </c>
      <c r="F17" s="49" t="s">
        <v>30</v>
      </c>
      <c r="G17" s="23" t="s">
        <v>31</v>
      </c>
      <c r="H17" s="22">
        <v>1</v>
      </c>
    </row>
    <row r="18" spans="2:8" x14ac:dyDescent="0.25">
      <c r="B18" s="1" t="s">
        <v>7</v>
      </c>
      <c r="C18" s="53"/>
      <c r="D18" s="50"/>
      <c r="E18" s="47"/>
      <c r="F18" s="50"/>
      <c r="G18" s="23" t="s">
        <v>32</v>
      </c>
      <c r="H18" s="22">
        <v>2</v>
      </c>
    </row>
    <row r="19" spans="2:8" x14ac:dyDescent="0.25">
      <c r="B19" s="1" t="s">
        <v>7</v>
      </c>
      <c r="C19" s="53"/>
      <c r="D19" s="50"/>
      <c r="E19" s="47"/>
      <c r="F19" s="50"/>
      <c r="G19" s="23" t="s">
        <v>33</v>
      </c>
      <c r="H19" s="22">
        <v>3</v>
      </c>
    </row>
    <row r="20" spans="2:8" x14ac:dyDescent="0.25">
      <c r="B20" s="1" t="s">
        <v>7</v>
      </c>
      <c r="C20" s="53"/>
      <c r="D20" s="51"/>
      <c r="E20" s="48"/>
      <c r="F20" s="51"/>
      <c r="G20" s="23" t="s">
        <v>34</v>
      </c>
      <c r="H20" s="22">
        <v>4</v>
      </c>
    </row>
    <row r="21" spans="2:8" ht="34.5" customHeight="1" x14ac:dyDescent="0.25">
      <c r="B21" s="1" t="s">
        <v>7</v>
      </c>
      <c r="C21" s="53"/>
      <c r="D21" s="49">
        <v>6</v>
      </c>
      <c r="E21" s="46" t="s">
        <v>35</v>
      </c>
      <c r="F21" s="49" t="s">
        <v>36</v>
      </c>
      <c r="G21" s="23" t="s">
        <v>37</v>
      </c>
      <c r="H21" s="22">
        <v>1</v>
      </c>
    </row>
    <row r="22" spans="2:8" ht="33.75" x14ac:dyDescent="0.25">
      <c r="B22" s="1" t="s">
        <v>7</v>
      </c>
      <c r="C22" s="53"/>
      <c r="D22" s="50"/>
      <c r="E22" s="47"/>
      <c r="F22" s="50"/>
      <c r="G22" s="23" t="s">
        <v>38</v>
      </c>
      <c r="H22" s="22">
        <v>2</v>
      </c>
    </row>
    <row r="23" spans="2:8" ht="22.5" x14ac:dyDescent="0.25">
      <c r="B23" s="1" t="s">
        <v>7</v>
      </c>
      <c r="C23" s="54"/>
      <c r="D23" s="51"/>
      <c r="E23" s="48"/>
      <c r="F23" s="51"/>
      <c r="G23" s="23" t="s">
        <v>39</v>
      </c>
      <c r="H23" s="22">
        <v>3</v>
      </c>
    </row>
    <row r="24" spans="2:8" ht="30" customHeight="1" x14ac:dyDescent="0.25">
      <c r="B24" s="1" t="s">
        <v>7</v>
      </c>
      <c r="C24" s="24" t="s">
        <v>40</v>
      </c>
      <c r="D24" s="3">
        <v>7</v>
      </c>
      <c r="E24" s="5" t="s">
        <v>41</v>
      </c>
      <c r="F24" s="1" t="s">
        <v>42</v>
      </c>
      <c r="G24" s="4"/>
      <c r="H24" s="1"/>
    </row>
    <row r="25" spans="2:8" x14ac:dyDescent="0.25">
      <c r="B25" s="1" t="s">
        <v>7</v>
      </c>
      <c r="C25" s="24" t="s">
        <v>43</v>
      </c>
      <c r="D25" s="3">
        <v>8</v>
      </c>
      <c r="E25" s="5" t="s">
        <v>44</v>
      </c>
      <c r="F25" s="1" t="s">
        <v>45</v>
      </c>
      <c r="G25" s="4"/>
      <c r="H25" s="1"/>
    </row>
    <row r="26" spans="2:8" ht="23.25" x14ac:dyDescent="0.25">
      <c r="B26" s="1" t="s">
        <v>7</v>
      </c>
      <c r="C26" s="24" t="s">
        <v>43</v>
      </c>
      <c r="D26" s="3">
        <v>9</v>
      </c>
      <c r="E26" s="5" t="s">
        <v>46</v>
      </c>
      <c r="F26" s="1" t="s">
        <v>47</v>
      </c>
      <c r="G26" s="4"/>
      <c r="H26" s="1"/>
    </row>
    <row r="27" spans="2:8" ht="34.5" x14ac:dyDescent="0.25">
      <c r="B27" s="1" t="s">
        <v>7</v>
      </c>
      <c r="C27" s="24" t="s">
        <v>43</v>
      </c>
      <c r="D27" s="3">
        <v>10</v>
      </c>
      <c r="E27" s="5" t="s">
        <v>48</v>
      </c>
      <c r="F27" s="1" t="s">
        <v>49</v>
      </c>
      <c r="G27" s="4"/>
      <c r="H27" s="1"/>
    </row>
    <row r="28" spans="2:8" ht="22.5" x14ac:dyDescent="0.25">
      <c r="B28" s="1" t="s">
        <v>7</v>
      </c>
      <c r="C28" s="24" t="s">
        <v>50</v>
      </c>
      <c r="D28" s="3">
        <v>11</v>
      </c>
      <c r="E28" s="5" t="s">
        <v>51</v>
      </c>
      <c r="F28" s="1" t="s">
        <v>52</v>
      </c>
      <c r="G28" s="4"/>
      <c r="H28" s="1"/>
    </row>
    <row r="29" spans="2:8" ht="22.5" x14ac:dyDescent="0.25">
      <c r="B29" s="1" t="s">
        <v>7</v>
      </c>
      <c r="C29" s="24" t="s">
        <v>50</v>
      </c>
      <c r="D29" s="3">
        <v>12</v>
      </c>
      <c r="E29" s="5" t="s">
        <v>53</v>
      </c>
      <c r="F29" s="1" t="s">
        <v>54</v>
      </c>
      <c r="G29" s="4"/>
      <c r="H29" s="1"/>
    </row>
    <row r="30" spans="2:8" x14ac:dyDescent="0.25">
      <c r="B30" s="1" t="s">
        <v>55</v>
      </c>
      <c r="C30" s="24" t="s">
        <v>56</v>
      </c>
      <c r="D30" s="3">
        <v>13</v>
      </c>
      <c r="E30" s="5" t="s">
        <v>57</v>
      </c>
      <c r="F30" s="1" t="s">
        <v>58</v>
      </c>
      <c r="G30" s="4"/>
      <c r="H30" s="1"/>
    </row>
    <row r="31" spans="2:8" x14ac:dyDescent="0.25">
      <c r="B31" s="1" t="s">
        <v>55</v>
      </c>
      <c r="C31" s="24" t="s">
        <v>56</v>
      </c>
      <c r="D31" s="3">
        <v>14</v>
      </c>
      <c r="E31" s="5" t="s">
        <v>59</v>
      </c>
      <c r="F31" s="1" t="s">
        <v>60</v>
      </c>
      <c r="G31" s="4"/>
      <c r="H31" s="1"/>
    </row>
    <row r="32" spans="2:8" x14ac:dyDescent="0.25">
      <c r="B32" s="1" t="s">
        <v>55</v>
      </c>
      <c r="C32" s="24" t="s">
        <v>56</v>
      </c>
      <c r="D32" s="3">
        <v>15</v>
      </c>
      <c r="E32" s="5" t="s">
        <v>61</v>
      </c>
      <c r="F32" s="1" t="s">
        <v>62</v>
      </c>
      <c r="G32" s="4"/>
      <c r="H32" s="1"/>
    </row>
    <row r="33" spans="2:8" ht="23.25" x14ac:dyDescent="0.25">
      <c r="B33" s="1" t="s">
        <v>55</v>
      </c>
      <c r="C33" s="24" t="s">
        <v>56</v>
      </c>
      <c r="D33" s="3">
        <v>16</v>
      </c>
      <c r="E33" s="5" t="s">
        <v>63</v>
      </c>
      <c r="F33" s="1" t="s">
        <v>64</v>
      </c>
      <c r="G33" s="4"/>
      <c r="H33" s="1"/>
    </row>
    <row r="34" spans="2:8" ht="23.25" x14ac:dyDescent="0.25">
      <c r="B34" s="1" t="s">
        <v>55</v>
      </c>
      <c r="C34" s="24" t="s">
        <v>56</v>
      </c>
      <c r="D34" s="3">
        <v>17</v>
      </c>
      <c r="E34" s="5" t="s">
        <v>65</v>
      </c>
      <c r="F34" s="1" t="s">
        <v>66</v>
      </c>
      <c r="G34" s="4"/>
      <c r="H34" s="1"/>
    </row>
    <row r="35" spans="2:8" ht="45.75" x14ac:dyDescent="0.25">
      <c r="B35" s="1" t="s">
        <v>55</v>
      </c>
      <c r="C35" s="24" t="s">
        <v>56</v>
      </c>
      <c r="D35" s="3">
        <v>18</v>
      </c>
      <c r="E35" s="5" t="s">
        <v>67</v>
      </c>
      <c r="F35" s="1" t="s">
        <v>68</v>
      </c>
      <c r="G35" s="5"/>
      <c r="H35" s="1"/>
    </row>
    <row r="36" spans="2:8" ht="34.5" x14ac:dyDescent="0.25">
      <c r="B36" s="1" t="s">
        <v>55</v>
      </c>
      <c r="C36" s="24" t="s">
        <v>69</v>
      </c>
      <c r="D36" s="3">
        <v>19</v>
      </c>
      <c r="E36" s="5" t="s">
        <v>70</v>
      </c>
      <c r="F36" s="1" t="s">
        <v>71</v>
      </c>
      <c r="G36" s="4"/>
      <c r="H36" s="1"/>
    </row>
    <row r="37" spans="2:8" ht="22.5" x14ac:dyDescent="0.25">
      <c r="B37" s="1" t="s">
        <v>55</v>
      </c>
      <c r="C37" s="24" t="s">
        <v>69</v>
      </c>
      <c r="D37" s="3">
        <v>20</v>
      </c>
      <c r="E37" s="5" t="s">
        <v>72</v>
      </c>
      <c r="F37" s="1" t="s">
        <v>73</v>
      </c>
      <c r="G37" s="4"/>
      <c r="H37" s="1"/>
    </row>
    <row r="38" spans="2:8" ht="22.5" x14ac:dyDescent="0.25">
      <c r="B38" s="1" t="s">
        <v>55</v>
      </c>
      <c r="C38" s="24" t="s">
        <v>69</v>
      </c>
      <c r="D38" s="3">
        <v>21</v>
      </c>
      <c r="E38" s="5" t="s">
        <v>74</v>
      </c>
      <c r="F38" s="1" t="s">
        <v>75</v>
      </c>
      <c r="G38" s="4"/>
      <c r="H38" s="1"/>
    </row>
    <row r="39" spans="2:8" ht="23.25" x14ac:dyDescent="0.25">
      <c r="B39" s="1" t="s">
        <v>55</v>
      </c>
      <c r="C39" s="24" t="s">
        <v>76</v>
      </c>
      <c r="D39" s="3">
        <v>22</v>
      </c>
      <c r="E39" s="5" t="s">
        <v>77</v>
      </c>
      <c r="F39" s="1" t="s">
        <v>78</v>
      </c>
      <c r="G39" s="4"/>
      <c r="H39" s="1"/>
    </row>
    <row r="40" spans="2:8" ht="23.25" x14ac:dyDescent="0.25">
      <c r="B40" s="1" t="s">
        <v>55</v>
      </c>
      <c r="C40" s="24" t="s">
        <v>76</v>
      </c>
      <c r="D40" s="3">
        <v>23</v>
      </c>
      <c r="E40" s="5" t="s">
        <v>79</v>
      </c>
      <c r="F40" s="1" t="s">
        <v>80</v>
      </c>
      <c r="G40" s="4"/>
      <c r="H40" s="1"/>
    </row>
    <row r="41" spans="2:8" ht="23.25" x14ac:dyDescent="0.25">
      <c r="B41" s="1" t="s">
        <v>55</v>
      </c>
      <c r="C41" s="24" t="s">
        <v>76</v>
      </c>
      <c r="D41" s="3">
        <v>24</v>
      </c>
      <c r="E41" s="5" t="s">
        <v>81</v>
      </c>
      <c r="F41" s="1" t="s">
        <v>82</v>
      </c>
      <c r="G41" s="4"/>
      <c r="H41" s="1"/>
    </row>
    <row r="42" spans="2:8" ht="34.5" x14ac:dyDescent="0.25">
      <c r="B42" s="1" t="s">
        <v>55</v>
      </c>
      <c r="C42" s="24" t="s">
        <v>76</v>
      </c>
      <c r="D42" s="3">
        <v>25</v>
      </c>
      <c r="E42" s="5" t="s">
        <v>83</v>
      </c>
      <c r="F42" s="1" t="s">
        <v>84</v>
      </c>
      <c r="G42" s="4"/>
      <c r="H42" s="1"/>
    </row>
    <row r="43" spans="2:8" ht="22.5" x14ac:dyDescent="0.25">
      <c r="B43" s="1" t="s">
        <v>55</v>
      </c>
      <c r="C43" s="24" t="s">
        <v>76</v>
      </c>
      <c r="D43" s="3">
        <v>26</v>
      </c>
      <c r="E43" s="5" t="s">
        <v>85</v>
      </c>
      <c r="F43" s="1" t="s">
        <v>86</v>
      </c>
      <c r="G43" s="4"/>
      <c r="H43" s="1"/>
    </row>
    <row r="44" spans="2:8" ht="34.5" x14ac:dyDescent="0.25">
      <c r="B44" s="1" t="s">
        <v>55</v>
      </c>
      <c r="C44" s="24" t="s">
        <v>87</v>
      </c>
      <c r="D44" s="3">
        <v>27</v>
      </c>
      <c r="E44" s="5" t="s">
        <v>88</v>
      </c>
      <c r="F44" s="1" t="s">
        <v>89</v>
      </c>
      <c r="G44" s="4"/>
      <c r="H44" s="1"/>
    </row>
    <row r="45" spans="2:8" ht="45.75" x14ac:dyDescent="0.25">
      <c r="B45" s="1" t="s">
        <v>55</v>
      </c>
      <c r="C45" s="24" t="s">
        <v>90</v>
      </c>
      <c r="D45" s="3">
        <v>28</v>
      </c>
      <c r="E45" s="5" t="s">
        <v>91</v>
      </c>
      <c r="F45" s="1" t="s">
        <v>92</v>
      </c>
      <c r="G45" s="6"/>
      <c r="H45" s="1"/>
    </row>
    <row r="46" spans="2:8" ht="68.25" x14ac:dyDescent="0.25">
      <c r="B46" s="1" t="s">
        <v>55</v>
      </c>
      <c r="C46" s="24" t="s">
        <v>90</v>
      </c>
      <c r="D46" s="3">
        <v>29</v>
      </c>
      <c r="E46" s="5" t="s">
        <v>93</v>
      </c>
      <c r="F46" s="1" t="s">
        <v>94</v>
      </c>
      <c r="G46" s="5"/>
      <c r="H46" s="1"/>
    </row>
    <row r="47" spans="2:8" ht="23.25" x14ac:dyDescent="0.25">
      <c r="B47" s="1" t="s">
        <v>55</v>
      </c>
      <c r="C47" s="24" t="s">
        <v>90</v>
      </c>
      <c r="D47" s="3">
        <v>30</v>
      </c>
      <c r="E47" s="5" t="s">
        <v>95</v>
      </c>
      <c r="F47" s="1" t="s">
        <v>96</v>
      </c>
      <c r="G47" s="4"/>
      <c r="H47" s="1"/>
    </row>
    <row r="48" spans="2:8" x14ac:dyDescent="0.25">
      <c r="B48" s="1" t="s">
        <v>55</v>
      </c>
      <c r="C48" s="24" t="s">
        <v>90</v>
      </c>
      <c r="D48" s="3">
        <v>31</v>
      </c>
      <c r="E48" s="5" t="s">
        <v>97</v>
      </c>
      <c r="F48" s="1" t="s">
        <v>98</v>
      </c>
      <c r="G48" s="4"/>
      <c r="H48" s="1"/>
    </row>
    <row r="49" spans="2:8" ht="23.25" x14ac:dyDescent="0.25">
      <c r="B49" s="1" t="s">
        <v>55</v>
      </c>
      <c r="C49" s="24" t="s">
        <v>99</v>
      </c>
      <c r="D49" s="3">
        <v>32</v>
      </c>
      <c r="E49" s="5" t="s">
        <v>100</v>
      </c>
      <c r="F49" s="1" t="s">
        <v>101</v>
      </c>
      <c r="G49" s="4"/>
      <c r="H49" s="1"/>
    </row>
    <row r="50" spans="2:8" ht="23.25" x14ac:dyDescent="0.25">
      <c r="B50" s="1" t="s">
        <v>55</v>
      </c>
      <c r="C50" s="24" t="s">
        <v>102</v>
      </c>
      <c r="D50" s="3">
        <v>33</v>
      </c>
      <c r="E50" s="5" t="s">
        <v>103</v>
      </c>
      <c r="F50" s="1" t="s">
        <v>104</v>
      </c>
      <c r="G50" s="4"/>
      <c r="H50" s="1"/>
    </row>
    <row r="51" spans="2:8" ht="34.5" x14ac:dyDescent="0.25">
      <c r="B51" s="1" t="s">
        <v>55</v>
      </c>
      <c r="C51" s="24" t="s">
        <v>102</v>
      </c>
      <c r="D51" s="3">
        <v>34</v>
      </c>
      <c r="E51" s="5" t="s">
        <v>105</v>
      </c>
      <c r="F51" s="1" t="s">
        <v>106</v>
      </c>
      <c r="G51" s="4"/>
      <c r="H51" s="1"/>
    </row>
    <row r="52" spans="2:8" x14ac:dyDescent="0.25">
      <c r="B52" s="1" t="s">
        <v>55</v>
      </c>
      <c r="C52" s="24" t="s">
        <v>102</v>
      </c>
      <c r="D52" s="3">
        <v>35</v>
      </c>
      <c r="E52" s="5" t="s">
        <v>107</v>
      </c>
      <c r="F52" s="1" t="s">
        <v>108</v>
      </c>
      <c r="G52" s="4"/>
      <c r="H52" s="1"/>
    </row>
    <row r="53" spans="2:8" x14ac:dyDescent="0.25">
      <c r="B53" s="1" t="s">
        <v>55</v>
      </c>
      <c r="C53" s="24" t="s">
        <v>102</v>
      </c>
      <c r="D53" s="3">
        <v>36</v>
      </c>
      <c r="E53" s="5" t="s">
        <v>109</v>
      </c>
      <c r="F53" s="1" t="s">
        <v>110</v>
      </c>
      <c r="G53" s="4"/>
      <c r="H53" s="1"/>
    </row>
    <row r="54" spans="2:8" ht="34.5" x14ac:dyDescent="0.25">
      <c r="B54" s="1" t="s">
        <v>55</v>
      </c>
      <c r="C54" s="24" t="s">
        <v>102</v>
      </c>
      <c r="D54" s="3">
        <v>37</v>
      </c>
      <c r="E54" s="5" t="s">
        <v>111</v>
      </c>
      <c r="F54" s="1" t="s">
        <v>112</v>
      </c>
      <c r="G54" s="4"/>
      <c r="H54" s="1"/>
    </row>
    <row r="55" spans="2:8" ht="23.25" x14ac:dyDescent="0.25">
      <c r="B55" s="1" t="s">
        <v>55</v>
      </c>
      <c r="C55" s="24" t="s">
        <v>102</v>
      </c>
      <c r="D55" s="3">
        <v>38</v>
      </c>
      <c r="E55" s="5" t="s">
        <v>113</v>
      </c>
      <c r="F55" s="1" t="s">
        <v>114</v>
      </c>
      <c r="G55" s="4"/>
      <c r="H55" s="1"/>
    </row>
    <row r="56" spans="2:8" ht="23.25" x14ac:dyDescent="0.25">
      <c r="B56" s="1" t="s">
        <v>55</v>
      </c>
      <c r="C56" s="24" t="s">
        <v>102</v>
      </c>
      <c r="D56" s="3">
        <v>39</v>
      </c>
      <c r="E56" s="5" t="s">
        <v>115</v>
      </c>
      <c r="F56" s="1" t="s">
        <v>116</v>
      </c>
      <c r="G56" s="4"/>
      <c r="H56" s="1"/>
    </row>
    <row r="57" spans="2:8" x14ac:dyDescent="0.25">
      <c r="B57" s="1" t="s">
        <v>55</v>
      </c>
      <c r="C57" s="24" t="s">
        <v>102</v>
      </c>
      <c r="D57" s="3">
        <v>40</v>
      </c>
      <c r="E57" s="5" t="s">
        <v>117</v>
      </c>
      <c r="F57" s="1" t="s">
        <v>118</v>
      </c>
      <c r="G57" s="4"/>
      <c r="H57" s="1"/>
    </row>
    <row r="58" spans="2:8" ht="23.25" x14ac:dyDescent="0.25">
      <c r="B58" s="1" t="s">
        <v>55</v>
      </c>
      <c r="C58" s="24" t="s">
        <v>102</v>
      </c>
      <c r="D58" s="3">
        <v>41</v>
      </c>
      <c r="E58" s="5" t="s">
        <v>119</v>
      </c>
      <c r="F58" s="1" t="s">
        <v>120</v>
      </c>
      <c r="G58" s="4"/>
      <c r="H58" s="1"/>
    </row>
    <row r="59" spans="2:8" x14ac:dyDescent="0.25">
      <c r="B59" s="1" t="s">
        <v>55</v>
      </c>
      <c r="C59" s="24" t="s">
        <v>102</v>
      </c>
      <c r="D59" s="3">
        <v>42</v>
      </c>
      <c r="E59" s="5" t="s">
        <v>121</v>
      </c>
      <c r="F59" s="1" t="s">
        <v>122</v>
      </c>
      <c r="G59" s="4"/>
      <c r="H59" s="1"/>
    </row>
    <row r="60" spans="2:8" ht="34.5" x14ac:dyDescent="0.25">
      <c r="B60" s="1" t="s">
        <v>55</v>
      </c>
      <c r="C60" s="24" t="s">
        <v>102</v>
      </c>
      <c r="D60" s="3">
        <v>43</v>
      </c>
      <c r="E60" s="5" t="s">
        <v>123</v>
      </c>
      <c r="F60" s="1" t="s">
        <v>124</v>
      </c>
      <c r="G60" s="4"/>
      <c r="H60" s="1"/>
    </row>
    <row r="61" spans="2:8" ht="23.25" x14ac:dyDescent="0.25">
      <c r="B61" s="1" t="s">
        <v>55</v>
      </c>
      <c r="C61" s="24" t="s">
        <v>102</v>
      </c>
      <c r="D61" s="3">
        <v>44</v>
      </c>
      <c r="E61" s="5" t="s">
        <v>125</v>
      </c>
      <c r="F61" s="1" t="s">
        <v>126</v>
      </c>
      <c r="G61" s="4"/>
      <c r="H61" s="1"/>
    </row>
    <row r="62" spans="2:8" ht="23.25" x14ac:dyDescent="0.25">
      <c r="B62" s="1" t="s">
        <v>127</v>
      </c>
      <c r="C62" s="24" t="s">
        <v>128</v>
      </c>
      <c r="D62" s="3">
        <v>45</v>
      </c>
      <c r="E62" s="5" t="s">
        <v>129</v>
      </c>
      <c r="F62" s="1" t="s">
        <v>130</v>
      </c>
      <c r="G62" s="4"/>
      <c r="H62" s="1"/>
    </row>
    <row r="63" spans="2:8" ht="23.25" x14ac:dyDescent="0.25">
      <c r="B63" s="1" t="s">
        <v>127</v>
      </c>
      <c r="C63" s="24" t="s">
        <v>128</v>
      </c>
      <c r="D63" s="3">
        <v>46</v>
      </c>
      <c r="E63" s="5" t="s">
        <v>131</v>
      </c>
      <c r="F63" s="1" t="s">
        <v>132</v>
      </c>
      <c r="G63" s="4"/>
      <c r="H63" s="1"/>
    </row>
    <row r="64" spans="2:8" x14ac:dyDescent="0.25">
      <c r="B64" s="1" t="s">
        <v>127</v>
      </c>
      <c r="C64" s="24" t="s">
        <v>128</v>
      </c>
      <c r="D64" s="3">
        <v>47</v>
      </c>
      <c r="E64" s="5" t="s">
        <v>133</v>
      </c>
      <c r="F64" s="1" t="s">
        <v>134</v>
      </c>
      <c r="G64" s="4"/>
      <c r="H64" s="1"/>
    </row>
    <row r="65" spans="2:8" x14ac:dyDescent="0.25">
      <c r="B65" s="1" t="s">
        <v>127</v>
      </c>
      <c r="C65" s="24" t="s">
        <v>128</v>
      </c>
      <c r="D65" s="3">
        <v>48</v>
      </c>
      <c r="E65" s="5" t="s">
        <v>135</v>
      </c>
      <c r="F65" s="1" t="s">
        <v>136</v>
      </c>
      <c r="G65" s="4"/>
      <c r="H65" s="1"/>
    </row>
    <row r="66" spans="2:8" x14ac:dyDescent="0.25">
      <c r="B66" s="1" t="s">
        <v>127</v>
      </c>
      <c r="C66" s="24" t="s">
        <v>128</v>
      </c>
      <c r="D66" s="3">
        <v>49</v>
      </c>
      <c r="E66" s="5" t="s">
        <v>137</v>
      </c>
      <c r="F66" s="1" t="s">
        <v>138</v>
      </c>
      <c r="G66" s="4"/>
      <c r="H66" s="1"/>
    </row>
    <row r="67" spans="2:8" ht="34.5" x14ac:dyDescent="0.25">
      <c r="B67" s="1" t="s">
        <v>127</v>
      </c>
      <c r="C67" s="24" t="s">
        <v>128</v>
      </c>
      <c r="D67" s="3">
        <v>50</v>
      </c>
      <c r="E67" s="5" t="s">
        <v>139</v>
      </c>
      <c r="F67" s="1" t="s">
        <v>140</v>
      </c>
      <c r="G67" s="4"/>
      <c r="H67" s="1"/>
    </row>
    <row r="68" spans="2:8" ht="23.25" x14ac:dyDescent="0.25">
      <c r="B68" s="1" t="s">
        <v>127</v>
      </c>
      <c r="C68" s="24" t="s">
        <v>128</v>
      </c>
      <c r="D68" s="3">
        <v>51</v>
      </c>
      <c r="E68" s="5" t="s">
        <v>141</v>
      </c>
      <c r="F68" s="1" t="s">
        <v>142</v>
      </c>
      <c r="G68" s="4"/>
      <c r="H68" s="1"/>
    </row>
    <row r="69" spans="2:8" x14ac:dyDescent="0.25">
      <c r="B69" s="1" t="s">
        <v>127</v>
      </c>
      <c r="C69" s="24" t="s">
        <v>128</v>
      </c>
      <c r="D69" s="3">
        <v>52</v>
      </c>
      <c r="E69" s="5" t="s">
        <v>143</v>
      </c>
      <c r="F69" s="1" t="s">
        <v>144</v>
      </c>
      <c r="G69" s="4"/>
      <c r="H69" s="1"/>
    </row>
    <row r="70" spans="2:8" x14ac:dyDescent="0.25">
      <c r="B70" s="1" t="s">
        <v>127</v>
      </c>
      <c r="C70" s="24" t="s">
        <v>128</v>
      </c>
      <c r="D70" s="3">
        <v>53</v>
      </c>
      <c r="E70" s="5" t="s">
        <v>145</v>
      </c>
      <c r="F70" s="1" t="s">
        <v>146</v>
      </c>
      <c r="G70" s="4"/>
      <c r="H70" s="1"/>
    </row>
    <row r="71" spans="2:8" ht="34.5" x14ac:dyDescent="0.25">
      <c r="B71" s="1" t="s">
        <v>127</v>
      </c>
      <c r="C71" s="24" t="s">
        <v>147</v>
      </c>
      <c r="D71" s="3">
        <v>54</v>
      </c>
      <c r="E71" s="5" t="s">
        <v>148</v>
      </c>
      <c r="F71" s="1" t="s">
        <v>149</v>
      </c>
      <c r="G71" s="4"/>
      <c r="H71" s="1"/>
    </row>
    <row r="72" spans="2:8" ht="34.5" x14ac:dyDescent="0.25">
      <c r="B72" s="1" t="s">
        <v>127</v>
      </c>
      <c r="C72" s="24" t="s">
        <v>147</v>
      </c>
      <c r="D72" s="3">
        <v>55</v>
      </c>
      <c r="E72" s="5" t="s">
        <v>150</v>
      </c>
      <c r="F72" s="1" t="s">
        <v>151</v>
      </c>
      <c r="G72" s="4"/>
      <c r="H72" s="1"/>
    </row>
    <row r="73" spans="2:8" ht="34.5" x14ac:dyDescent="0.25">
      <c r="B73" s="1" t="s">
        <v>127</v>
      </c>
      <c r="C73" s="24" t="s">
        <v>147</v>
      </c>
      <c r="D73" s="3">
        <v>56</v>
      </c>
      <c r="E73" s="5" t="s">
        <v>152</v>
      </c>
      <c r="F73" s="1" t="s">
        <v>153</v>
      </c>
      <c r="G73" s="4"/>
      <c r="H73" s="1"/>
    </row>
    <row r="74" spans="2:8" ht="22.5" x14ac:dyDescent="0.25">
      <c r="B74" s="1" t="s">
        <v>127</v>
      </c>
      <c r="C74" s="24" t="s">
        <v>147</v>
      </c>
      <c r="D74" s="3">
        <v>57</v>
      </c>
      <c r="E74" s="5" t="s">
        <v>154</v>
      </c>
      <c r="F74" s="1" t="s">
        <v>155</v>
      </c>
      <c r="G74" s="4"/>
      <c r="H74" s="1"/>
    </row>
    <row r="75" spans="2:8" ht="23.25" x14ac:dyDescent="0.25">
      <c r="B75" s="1" t="s">
        <v>127</v>
      </c>
      <c r="C75" s="24" t="s">
        <v>156</v>
      </c>
      <c r="D75" s="3">
        <v>58</v>
      </c>
      <c r="E75" s="5" t="s">
        <v>157</v>
      </c>
      <c r="F75" s="1" t="s">
        <v>158</v>
      </c>
      <c r="G75" s="4"/>
      <c r="H75" s="1"/>
    </row>
    <row r="76" spans="2:8" x14ac:dyDescent="0.25">
      <c r="B76" s="1" t="s">
        <v>127</v>
      </c>
      <c r="C76" s="24" t="s">
        <v>156</v>
      </c>
      <c r="D76" s="3">
        <v>59</v>
      </c>
      <c r="E76" s="5" t="s">
        <v>159</v>
      </c>
      <c r="F76" s="1" t="s">
        <v>160</v>
      </c>
      <c r="G76" s="4"/>
      <c r="H76" s="1"/>
    </row>
    <row r="77" spans="2:8" ht="23.25" x14ac:dyDescent="0.25">
      <c r="B77" s="1" t="s">
        <v>127</v>
      </c>
      <c r="C77" s="24" t="s">
        <v>156</v>
      </c>
      <c r="D77" s="3">
        <v>60</v>
      </c>
      <c r="E77" s="5" t="s">
        <v>161</v>
      </c>
      <c r="F77" s="1" t="s">
        <v>162</v>
      </c>
      <c r="G77" s="4"/>
      <c r="H77" s="1"/>
    </row>
    <row r="78" spans="2:8" ht="23.25" x14ac:dyDescent="0.25">
      <c r="B78" s="1" t="s">
        <v>127</v>
      </c>
      <c r="C78" s="24" t="s">
        <v>156</v>
      </c>
      <c r="D78" s="3">
        <v>61</v>
      </c>
      <c r="E78" s="5" t="s">
        <v>163</v>
      </c>
      <c r="F78" s="1" t="s">
        <v>164</v>
      </c>
      <c r="G78" s="4"/>
      <c r="H78" s="1"/>
    </row>
    <row r="79" spans="2:8" ht="23.25" x14ac:dyDescent="0.25">
      <c r="B79" s="1" t="s">
        <v>127</v>
      </c>
      <c r="C79" s="24" t="s">
        <v>156</v>
      </c>
      <c r="D79" s="3">
        <v>62</v>
      </c>
      <c r="E79" s="5" t="s">
        <v>165</v>
      </c>
      <c r="F79" s="1" t="s">
        <v>166</v>
      </c>
      <c r="G79" s="4"/>
      <c r="H79" s="1"/>
    </row>
    <row r="80" spans="2:8" x14ac:dyDescent="0.25">
      <c r="B80" s="1" t="s">
        <v>127</v>
      </c>
      <c r="C80" s="24" t="s">
        <v>156</v>
      </c>
      <c r="D80" s="3">
        <v>63</v>
      </c>
      <c r="E80" s="5" t="s">
        <v>167</v>
      </c>
      <c r="F80" s="1" t="s">
        <v>168</v>
      </c>
      <c r="G80" s="4"/>
      <c r="H80" s="1"/>
    </row>
    <row r="81" spans="2:8" x14ac:dyDescent="0.25">
      <c r="B81" s="1" t="s">
        <v>127</v>
      </c>
      <c r="C81" s="24" t="s">
        <v>169</v>
      </c>
      <c r="D81" s="3">
        <v>64</v>
      </c>
      <c r="E81" s="5" t="s">
        <v>170</v>
      </c>
      <c r="F81" s="1" t="s">
        <v>171</v>
      </c>
      <c r="G81" s="4"/>
      <c r="H81" s="1"/>
    </row>
    <row r="82" spans="2:8" x14ac:dyDescent="0.25">
      <c r="B82" s="1" t="s">
        <v>127</v>
      </c>
      <c r="C82" s="24" t="s">
        <v>169</v>
      </c>
      <c r="D82" s="3">
        <v>65</v>
      </c>
      <c r="E82" s="5" t="s">
        <v>172</v>
      </c>
      <c r="F82" s="1" t="s">
        <v>173</v>
      </c>
      <c r="G82" s="4"/>
      <c r="H82" s="1"/>
    </row>
    <row r="83" spans="2:8" x14ac:dyDescent="0.25">
      <c r="B83" s="1" t="s">
        <v>127</v>
      </c>
      <c r="C83" s="24" t="s">
        <v>169</v>
      </c>
      <c r="D83" s="3">
        <v>66</v>
      </c>
      <c r="E83" s="5" t="s">
        <v>174</v>
      </c>
      <c r="F83" s="1" t="s">
        <v>175</v>
      </c>
      <c r="G83" s="4"/>
      <c r="H83" s="1"/>
    </row>
    <row r="84" spans="2:8" x14ac:dyDescent="0.25">
      <c r="B84" s="1" t="s">
        <v>127</v>
      </c>
      <c r="C84" s="24" t="s">
        <v>176</v>
      </c>
      <c r="D84" s="3">
        <v>67</v>
      </c>
      <c r="E84" s="5" t="s">
        <v>177</v>
      </c>
      <c r="F84" s="1" t="s">
        <v>178</v>
      </c>
      <c r="G84" s="4"/>
      <c r="H84" s="1"/>
    </row>
    <row r="85" spans="2:8" ht="23.25" x14ac:dyDescent="0.25">
      <c r="B85" s="1" t="s">
        <v>127</v>
      </c>
      <c r="C85" s="24" t="s">
        <v>176</v>
      </c>
      <c r="D85" s="3">
        <v>68</v>
      </c>
      <c r="E85" s="5" t="s">
        <v>179</v>
      </c>
      <c r="F85" s="1" t="s">
        <v>180</v>
      </c>
      <c r="G85" s="4"/>
      <c r="H85" s="1"/>
    </row>
    <row r="86" spans="2:8" ht="23.25" x14ac:dyDescent="0.25">
      <c r="B86" s="1" t="s">
        <v>127</v>
      </c>
      <c r="C86" s="24" t="s">
        <v>176</v>
      </c>
      <c r="D86" s="3">
        <v>69</v>
      </c>
      <c r="E86" s="5" t="s">
        <v>181</v>
      </c>
      <c r="F86" s="1" t="s">
        <v>182</v>
      </c>
      <c r="G86" s="4"/>
      <c r="H86" s="1"/>
    </row>
    <row r="87" spans="2:8" x14ac:dyDescent="0.25">
      <c r="B87" s="1" t="s">
        <v>127</v>
      </c>
      <c r="C87" s="24" t="s">
        <v>176</v>
      </c>
      <c r="D87" s="3">
        <v>70</v>
      </c>
      <c r="E87" s="5" t="s">
        <v>183</v>
      </c>
      <c r="F87" s="1" t="s">
        <v>184</v>
      </c>
      <c r="G87" s="4"/>
      <c r="H87" s="1"/>
    </row>
    <row r="88" spans="2:8" x14ac:dyDescent="0.25">
      <c r="B88" s="1" t="s">
        <v>127</v>
      </c>
      <c r="C88" s="24" t="s">
        <v>176</v>
      </c>
      <c r="D88" s="3">
        <v>71</v>
      </c>
      <c r="E88" s="5" t="s">
        <v>185</v>
      </c>
      <c r="F88" s="1" t="s">
        <v>186</v>
      </c>
      <c r="G88" s="4"/>
      <c r="H88" s="1"/>
    </row>
    <row r="89" spans="2:8" x14ac:dyDescent="0.25">
      <c r="B89" s="1" t="s">
        <v>127</v>
      </c>
      <c r="C89" s="24" t="s">
        <v>176</v>
      </c>
      <c r="D89" s="3">
        <v>72</v>
      </c>
      <c r="E89" s="5" t="s">
        <v>187</v>
      </c>
      <c r="F89" s="1" t="s">
        <v>188</v>
      </c>
      <c r="G89" s="4"/>
      <c r="H89" s="1"/>
    </row>
    <row r="90" spans="2:8" x14ac:dyDescent="0.25">
      <c r="B90" s="1" t="s">
        <v>127</v>
      </c>
      <c r="C90" s="24" t="s">
        <v>176</v>
      </c>
      <c r="D90" s="3">
        <v>73</v>
      </c>
      <c r="E90" s="5" t="s">
        <v>189</v>
      </c>
      <c r="F90" s="1" t="s">
        <v>190</v>
      </c>
      <c r="G90" s="4"/>
      <c r="H90" s="1"/>
    </row>
    <row r="91" spans="2:8" x14ac:dyDescent="0.25">
      <c r="B91" s="1" t="s">
        <v>127</v>
      </c>
      <c r="C91" s="24" t="s">
        <v>176</v>
      </c>
      <c r="D91" s="3">
        <v>74</v>
      </c>
      <c r="E91" s="5" t="s">
        <v>191</v>
      </c>
      <c r="F91" s="1" t="s">
        <v>192</v>
      </c>
      <c r="G91" s="4"/>
      <c r="H91" s="1"/>
    </row>
  </sheetData>
  <sortState ref="E4:F30">
    <sortCondition ref="E3"/>
  </sortState>
  <mergeCells count="16">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topLeftCell="A21" zoomScale="110" zoomScaleNormal="110" workbookViewId="0">
      <selection activeCell="B59" sqref="B59:I59"/>
    </sheetView>
  </sheetViews>
  <sheetFormatPr baseColWidth="10" defaultColWidth="11.42578125" defaultRowHeight="15" x14ac:dyDescent="0.25"/>
  <cols>
    <col min="1" max="1" width="24.85546875" customWidth="1"/>
    <col min="2" max="9" width="19.28515625" customWidth="1"/>
  </cols>
  <sheetData>
    <row r="2" spans="1:9" ht="15" customHeight="1" x14ac:dyDescent="0.25">
      <c r="B2" s="58" t="s">
        <v>193</v>
      </c>
      <c r="C2" s="59"/>
      <c r="D2" s="59"/>
      <c r="E2" s="60"/>
      <c r="F2" s="55" t="s">
        <v>194</v>
      </c>
      <c r="G2" s="56"/>
      <c r="H2" s="56"/>
      <c r="I2" s="57"/>
    </row>
    <row r="3" spans="1:9" ht="50.25" customHeight="1" x14ac:dyDescent="0.25">
      <c r="A3" s="25"/>
      <c r="B3" s="29" t="s">
        <v>195</v>
      </c>
      <c r="C3" s="29" t="s">
        <v>196</v>
      </c>
      <c r="D3" s="29" t="s">
        <v>197</v>
      </c>
      <c r="E3" s="29" t="s">
        <v>198</v>
      </c>
      <c r="F3" s="30" t="s">
        <v>199</v>
      </c>
      <c r="G3" s="30" t="s">
        <v>200</v>
      </c>
      <c r="H3" s="30" t="s">
        <v>201</v>
      </c>
      <c r="I3" s="31" t="s">
        <v>202</v>
      </c>
    </row>
    <row r="4" spans="1:9" x14ac:dyDescent="0.25">
      <c r="A4" s="28" t="s">
        <v>203</v>
      </c>
      <c r="B4" s="28" t="s">
        <v>204</v>
      </c>
      <c r="C4" s="28" t="s">
        <v>205</v>
      </c>
      <c r="D4" s="28" t="s">
        <v>206</v>
      </c>
      <c r="E4" s="28" t="s">
        <v>207</v>
      </c>
      <c r="F4" s="28" t="s">
        <v>208</v>
      </c>
      <c r="G4" s="28" t="s">
        <v>209</v>
      </c>
      <c r="H4" s="28" t="s">
        <v>210</v>
      </c>
      <c r="I4" s="28" t="s">
        <v>211</v>
      </c>
    </row>
    <row r="5" spans="1:9" x14ac:dyDescent="0.25">
      <c r="A5" s="26" t="s">
        <v>9</v>
      </c>
      <c r="B5" s="27"/>
      <c r="C5" s="27"/>
      <c r="D5" s="27"/>
      <c r="E5" s="27"/>
      <c r="F5" s="27"/>
      <c r="G5" s="27"/>
      <c r="H5" s="27"/>
      <c r="I5" s="27"/>
    </row>
    <row r="6" spans="1:9" x14ac:dyDescent="0.25">
      <c r="A6" s="5" t="s">
        <v>15</v>
      </c>
      <c r="B6" s="27"/>
      <c r="C6" s="27"/>
      <c r="D6" s="27"/>
      <c r="E6" s="27"/>
      <c r="F6" s="27"/>
      <c r="G6" s="27"/>
      <c r="H6" s="27"/>
      <c r="I6" s="27"/>
    </row>
    <row r="7" spans="1:9" x14ac:dyDescent="0.25">
      <c r="A7" s="26" t="s">
        <v>17</v>
      </c>
      <c r="B7" s="27"/>
      <c r="C7" s="27"/>
      <c r="D7" s="27"/>
      <c r="E7" s="27"/>
      <c r="F7" s="27"/>
      <c r="G7" s="27"/>
      <c r="H7" s="27"/>
      <c r="I7" s="27"/>
    </row>
    <row r="8" spans="1:9" ht="22.5" x14ac:dyDescent="0.25">
      <c r="A8" s="26" t="s">
        <v>23</v>
      </c>
      <c r="B8" s="27"/>
      <c r="C8" s="27"/>
      <c r="D8" s="27"/>
      <c r="E8" s="27"/>
      <c r="F8" s="27"/>
      <c r="G8" s="27"/>
      <c r="H8" s="27"/>
      <c r="I8" s="27"/>
    </row>
    <row r="9" spans="1:9" ht="22.5" x14ac:dyDescent="0.25">
      <c r="A9" s="26" t="s">
        <v>29</v>
      </c>
      <c r="B9" s="27"/>
      <c r="C9" s="27"/>
      <c r="D9" s="27"/>
      <c r="E9" s="27"/>
      <c r="F9" s="27"/>
      <c r="G9" s="27"/>
      <c r="H9" s="27"/>
      <c r="I9" s="27"/>
    </row>
    <row r="10" spans="1:9" ht="22.5" x14ac:dyDescent="0.25">
      <c r="A10" s="26" t="s">
        <v>35</v>
      </c>
      <c r="B10" s="27"/>
      <c r="C10" s="27"/>
      <c r="D10" s="27"/>
      <c r="E10" s="27"/>
      <c r="F10" s="27"/>
      <c r="G10" s="27"/>
      <c r="H10" s="27"/>
      <c r="I10" s="27"/>
    </row>
    <row r="11" spans="1:9" ht="23.25" x14ac:dyDescent="0.25">
      <c r="A11" s="5" t="s">
        <v>41</v>
      </c>
      <c r="B11" s="27"/>
      <c r="C11" s="27"/>
      <c r="D11" s="27"/>
      <c r="E11" s="27"/>
      <c r="F11" s="27"/>
      <c r="G11" s="27"/>
      <c r="H11" s="27"/>
      <c r="I11" s="27"/>
    </row>
    <row r="12" spans="1:9" x14ac:dyDescent="0.25">
      <c r="A12" s="5" t="s">
        <v>44</v>
      </c>
      <c r="B12" s="27"/>
      <c r="C12" s="27"/>
      <c r="D12" s="27"/>
      <c r="E12" s="27"/>
      <c r="F12" s="27"/>
      <c r="G12" s="27"/>
      <c r="H12" s="27"/>
      <c r="I12" s="27"/>
    </row>
    <row r="13" spans="1:9" x14ac:dyDescent="0.25">
      <c r="A13" s="5" t="s">
        <v>46</v>
      </c>
      <c r="B13" s="27"/>
      <c r="C13" s="27"/>
      <c r="D13" s="27"/>
      <c r="E13" s="27"/>
      <c r="F13" s="27"/>
      <c r="G13" s="27"/>
      <c r="H13" s="27"/>
      <c r="I13" s="27"/>
    </row>
    <row r="14" spans="1:9" ht="15" customHeight="1" x14ac:dyDescent="0.25">
      <c r="A14" s="5" t="s">
        <v>48</v>
      </c>
      <c r="B14" s="27"/>
      <c r="C14" s="27"/>
      <c r="D14" s="27"/>
      <c r="E14" s="27"/>
      <c r="F14" s="27"/>
      <c r="G14" s="27"/>
      <c r="H14" s="27"/>
      <c r="I14" s="27"/>
    </row>
    <row r="15" spans="1:9" x14ac:dyDescent="0.25">
      <c r="A15" s="5" t="s">
        <v>51</v>
      </c>
      <c r="B15" s="27"/>
      <c r="C15" s="27"/>
      <c r="D15" s="27"/>
      <c r="E15" s="27"/>
      <c r="F15" s="27"/>
      <c r="G15" s="27"/>
      <c r="H15" s="27"/>
      <c r="I15" s="27"/>
    </row>
    <row r="16" spans="1:9" x14ac:dyDescent="0.25">
      <c r="A16" s="5" t="s">
        <v>53</v>
      </c>
      <c r="B16" s="27"/>
      <c r="C16" s="27"/>
      <c r="D16" s="27"/>
      <c r="E16" s="27"/>
      <c r="F16" s="27"/>
      <c r="G16" s="27"/>
      <c r="H16" s="27"/>
      <c r="I16" s="27"/>
    </row>
    <row r="17" spans="1:9" x14ac:dyDescent="0.25">
      <c r="A17" s="5" t="s">
        <v>57</v>
      </c>
      <c r="B17" s="27"/>
      <c r="C17" s="27"/>
      <c r="D17" s="27"/>
      <c r="E17" s="27"/>
      <c r="F17" s="27"/>
      <c r="G17" s="27"/>
      <c r="H17" s="27"/>
      <c r="I17" s="27"/>
    </row>
    <row r="18" spans="1:9" ht="15" customHeight="1" x14ac:dyDescent="0.25">
      <c r="A18" s="5" t="s">
        <v>59</v>
      </c>
      <c r="B18" s="27"/>
      <c r="C18" s="27"/>
      <c r="D18" s="27"/>
      <c r="E18" s="27"/>
      <c r="F18" s="27"/>
      <c r="G18" s="27"/>
      <c r="H18" s="27"/>
      <c r="I18" s="27"/>
    </row>
    <row r="19" spans="1:9" x14ac:dyDescent="0.25">
      <c r="A19" s="5" t="s">
        <v>61</v>
      </c>
      <c r="B19" s="27"/>
      <c r="C19" s="27"/>
      <c r="D19" s="27"/>
      <c r="E19" s="27"/>
      <c r="F19" s="27"/>
      <c r="G19" s="27"/>
      <c r="H19" s="27"/>
      <c r="I19" s="27"/>
    </row>
    <row r="20" spans="1:9" ht="23.25" x14ac:dyDescent="0.25">
      <c r="A20" s="5" t="s">
        <v>63</v>
      </c>
      <c r="B20" s="27"/>
      <c r="C20" s="27"/>
      <c r="D20" s="27"/>
      <c r="E20" s="27"/>
      <c r="F20" s="27"/>
      <c r="G20" s="27"/>
      <c r="H20" s="27"/>
      <c r="I20" s="27"/>
    </row>
    <row r="21" spans="1:9" x14ac:dyDescent="0.25">
      <c r="A21" s="5" t="s">
        <v>65</v>
      </c>
      <c r="B21" s="27"/>
      <c r="C21" s="27"/>
      <c r="D21" s="27"/>
      <c r="E21" s="27"/>
      <c r="F21" s="27"/>
      <c r="G21" s="27"/>
      <c r="H21" s="27"/>
      <c r="I21" s="27"/>
    </row>
    <row r="22" spans="1:9" ht="15" customHeight="1" x14ac:dyDescent="0.25">
      <c r="A22" s="5" t="s">
        <v>67</v>
      </c>
      <c r="B22" s="27"/>
      <c r="C22" s="27"/>
      <c r="D22" s="27"/>
      <c r="E22" s="27"/>
      <c r="F22" s="27"/>
      <c r="G22" s="27"/>
      <c r="H22" s="27"/>
      <c r="I22" s="27"/>
    </row>
    <row r="23" spans="1:9" ht="23.25" x14ac:dyDescent="0.25">
      <c r="A23" s="5" t="s">
        <v>70</v>
      </c>
      <c r="B23" s="27"/>
      <c r="C23" s="27"/>
      <c r="D23" s="27"/>
      <c r="E23" s="27"/>
      <c r="F23" s="27"/>
      <c r="G23" s="27"/>
      <c r="H23" s="27"/>
      <c r="I23" s="27"/>
    </row>
    <row r="24" spans="1:9" x14ac:dyDescent="0.25">
      <c r="A24" s="5" t="s">
        <v>72</v>
      </c>
      <c r="B24" s="27"/>
      <c r="C24" s="27"/>
      <c r="D24" s="27"/>
      <c r="E24" s="27"/>
      <c r="F24" s="27"/>
      <c r="G24" s="27"/>
      <c r="H24" s="27"/>
      <c r="I24" s="27"/>
    </row>
    <row r="25" spans="1:9" x14ac:dyDescent="0.25">
      <c r="A25" s="5" t="s">
        <v>74</v>
      </c>
      <c r="B25" s="27"/>
      <c r="C25" s="27"/>
      <c r="D25" s="27"/>
      <c r="E25" s="27"/>
      <c r="F25" s="27"/>
      <c r="G25" s="27"/>
      <c r="H25" s="27"/>
      <c r="I25" s="27"/>
    </row>
    <row r="26" spans="1:9" ht="23.25" x14ac:dyDescent="0.25">
      <c r="A26" s="5" t="s">
        <v>77</v>
      </c>
      <c r="B26" s="27"/>
      <c r="C26" s="27"/>
      <c r="D26" s="27"/>
      <c r="E26" s="27"/>
      <c r="F26" s="27"/>
      <c r="G26" s="27"/>
      <c r="H26" s="27"/>
      <c r="I26" s="27"/>
    </row>
    <row r="27" spans="1:9" ht="23.25" x14ac:dyDescent="0.25">
      <c r="A27" s="5" t="s">
        <v>79</v>
      </c>
      <c r="B27" s="27"/>
      <c r="C27" s="27"/>
      <c r="D27" s="27"/>
      <c r="E27" s="27"/>
      <c r="F27" s="27"/>
      <c r="G27" s="27"/>
      <c r="H27" s="27"/>
      <c r="I27" s="27"/>
    </row>
    <row r="28" spans="1:9" ht="23.25" x14ac:dyDescent="0.25">
      <c r="A28" s="5" t="s">
        <v>81</v>
      </c>
      <c r="B28" s="27"/>
      <c r="C28" s="27"/>
      <c r="D28" s="27"/>
      <c r="E28" s="27"/>
      <c r="F28" s="27"/>
      <c r="G28" s="27"/>
      <c r="H28" s="27"/>
      <c r="I28" s="27"/>
    </row>
    <row r="29" spans="1:9" ht="34.5" x14ac:dyDescent="0.25">
      <c r="A29" s="5" t="s">
        <v>83</v>
      </c>
      <c r="B29" s="27"/>
      <c r="C29" s="27"/>
      <c r="D29" s="27"/>
      <c r="E29" s="27"/>
      <c r="F29" s="27"/>
      <c r="G29" s="27"/>
      <c r="H29" s="27"/>
      <c r="I29" s="27"/>
    </row>
    <row r="30" spans="1:9" x14ac:dyDescent="0.25">
      <c r="A30" s="5" t="s">
        <v>85</v>
      </c>
      <c r="B30" s="27"/>
      <c r="C30" s="27"/>
      <c r="D30" s="27"/>
      <c r="E30" s="27"/>
      <c r="F30" s="27"/>
      <c r="G30" s="27"/>
      <c r="H30" s="27"/>
      <c r="I30" s="27"/>
    </row>
    <row r="31" spans="1:9" ht="34.5" x14ac:dyDescent="0.25">
      <c r="A31" s="5" t="s">
        <v>88</v>
      </c>
      <c r="B31" s="27"/>
      <c r="C31" s="27"/>
      <c r="D31" s="27"/>
      <c r="E31" s="27"/>
      <c r="F31" s="27"/>
      <c r="G31" s="27"/>
      <c r="H31" s="27"/>
      <c r="I31" s="27"/>
    </row>
    <row r="32" spans="1:9" ht="34.5" x14ac:dyDescent="0.25">
      <c r="A32" s="5" t="s">
        <v>91</v>
      </c>
      <c r="B32" s="27"/>
      <c r="C32" s="27"/>
      <c r="D32" s="27"/>
      <c r="E32" s="27"/>
      <c r="F32" s="27"/>
      <c r="G32" s="27"/>
      <c r="H32" s="27"/>
      <c r="I32" s="27"/>
    </row>
    <row r="33" spans="1:9" ht="57" x14ac:dyDescent="0.25">
      <c r="A33" s="5" t="s">
        <v>93</v>
      </c>
      <c r="B33" s="27"/>
      <c r="C33" s="27"/>
      <c r="D33" s="27"/>
      <c r="E33" s="27"/>
      <c r="F33" s="27"/>
      <c r="G33" s="27"/>
      <c r="H33" s="27"/>
      <c r="I33" s="27"/>
    </row>
    <row r="34" spans="1:9" ht="23.25" x14ac:dyDescent="0.25">
      <c r="A34" s="5" t="s">
        <v>95</v>
      </c>
      <c r="B34" s="27"/>
      <c r="C34" s="27"/>
      <c r="D34" s="27"/>
      <c r="E34" s="27"/>
      <c r="F34" s="27"/>
      <c r="G34" s="27"/>
      <c r="H34" s="27"/>
      <c r="I34" s="27"/>
    </row>
    <row r="35" spans="1:9" x14ac:dyDescent="0.25">
      <c r="A35" s="5" t="s">
        <v>97</v>
      </c>
      <c r="B35" s="27"/>
      <c r="C35" s="27"/>
      <c r="D35" s="27"/>
      <c r="E35" s="27"/>
      <c r="F35" s="27"/>
      <c r="G35" s="27"/>
      <c r="H35" s="27"/>
      <c r="I35" s="27"/>
    </row>
    <row r="36" spans="1:9" ht="23.25" x14ac:dyDescent="0.25">
      <c r="A36" s="5" t="s">
        <v>100</v>
      </c>
      <c r="B36" s="27"/>
      <c r="C36" s="27"/>
      <c r="D36" s="27"/>
      <c r="E36" s="27"/>
      <c r="F36" s="27"/>
      <c r="G36" s="27"/>
      <c r="H36" s="27"/>
      <c r="I36" s="27"/>
    </row>
    <row r="37" spans="1:9" ht="23.25" x14ac:dyDescent="0.25">
      <c r="A37" s="5" t="s">
        <v>103</v>
      </c>
      <c r="B37" s="27"/>
      <c r="C37" s="27"/>
      <c r="D37" s="27"/>
      <c r="E37" s="27"/>
      <c r="F37" s="27"/>
      <c r="G37" s="27"/>
      <c r="H37" s="27"/>
      <c r="I37" s="27"/>
    </row>
    <row r="38" spans="1:9" ht="23.25" x14ac:dyDescent="0.25">
      <c r="A38" s="5" t="s">
        <v>105</v>
      </c>
      <c r="B38" s="27"/>
      <c r="C38" s="27"/>
      <c r="D38" s="27"/>
      <c r="E38" s="27"/>
      <c r="F38" s="27"/>
      <c r="G38" s="27"/>
      <c r="H38" s="27"/>
      <c r="I38" s="27"/>
    </row>
    <row r="39" spans="1:9" x14ac:dyDescent="0.25">
      <c r="A39" s="5" t="s">
        <v>107</v>
      </c>
      <c r="B39" s="27"/>
      <c r="C39" s="27"/>
      <c r="D39" s="27"/>
      <c r="E39" s="27"/>
      <c r="F39" s="27"/>
      <c r="G39" s="27"/>
      <c r="H39" s="27"/>
      <c r="I39" s="27"/>
    </row>
    <row r="40" spans="1:9" x14ac:dyDescent="0.25">
      <c r="A40" s="5" t="s">
        <v>109</v>
      </c>
      <c r="B40" s="27"/>
      <c r="C40" s="27"/>
      <c r="D40" s="27"/>
      <c r="E40" s="27"/>
      <c r="F40" s="27"/>
      <c r="G40" s="27"/>
      <c r="H40" s="27"/>
      <c r="I40" s="27"/>
    </row>
    <row r="41" spans="1:9" ht="23.25" x14ac:dyDescent="0.25">
      <c r="A41" s="5" t="s">
        <v>111</v>
      </c>
      <c r="B41" s="27"/>
      <c r="C41" s="27"/>
      <c r="D41" s="27"/>
      <c r="E41" s="27"/>
      <c r="F41" s="27"/>
      <c r="G41" s="27"/>
      <c r="H41" s="27"/>
      <c r="I41" s="27"/>
    </row>
    <row r="42" spans="1:9" ht="23.25" x14ac:dyDescent="0.25">
      <c r="A42" s="5" t="s">
        <v>113</v>
      </c>
      <c r="B42" s="27"/>
      <c r="C42" s="27"/>
      <c r="D42" s="27"/>
      <c r="E42" s="27"/>
      <c r="F42" s="27"/>
      <c r="G42" s="27"/>
      <c r="H42" s="27"/>
      <c r="I42" s="27"/>
    </row>
    <row r="43" spans="1:9" x14ac:dyDescent="0.25">
      <c r="A43" s="5" t="s">
        <v>115</v>
      </c>
      <c r="B43" s="27"/>
      <c r="C43" s="27"/>
      <c r="D43" s="27"/>
      <c r="E43" s="27"/>
      <c r="F43" s="27"/>
      <c r="G43" s="27"/>
      <c r="H43" s="27"/>
      <c r="I43" s="27"/>
    </row>
    <row r="44" spans="1:9" x14ac:dyDescent="0.25">
      <c r="A44" s="5" t="s">
        <v>117</v>
      </c>
      <c r="B44" s="27"/>
      <c r="C44" s="27"/>
      <c r="D44" s="27"/>
      <c r="E44" s="27"/>
      <c r="F44" s="27"/>
      <c r="G44" s="27"/>
      <c r="H44" s="27"/>
      <c r="I44" s="27"/>
    </row>
    <row r="45" spans="1:9" ht="23.25" x14ac:dyDescent="0.25">
      <c r="A45" s="5" t="s">
        <v>119</v>
      </c>
      <c r="B45" s="27"/>
      <c r="C45" s="27"/>
      <c r="D45" s="27"/>
      <c r="E45" s="27"/>
      <c r="F45" s="27"/>
      <c r="G45" s="27"/>
      <c r="H45" s="27"/>
      <c r="I45" s="27"/>
    </row>
    <row r="46" spans="1:9" x14ac:dyDescent="0.25">
      <c r="A46" s="5" t="s">
        <v>121</v>
      </c>
      <c r="B46" s="27"/>
      <c r="C46" s="27"/>
      <c r="D46" s="27"/>
      <c r="E46" s="27"/>
      <c r="F46" s="27"/>
      <c r="G46" s="27"/>
      <c r="H46" s="27"/>
      <c r="I46" s="27"/>
    </row>
    <row r="47" spans="1:9" ht="34.5" x14ac:dyDescent="0.25">
      <c r="A47" s="5" t="s">
        <v>123</v>
      </c>
      <c r="B47" s="27"/>
      <c r="C47" s="27"/>
      <c r="D47" s="27"/>
      <c r="E47" s="27"/>
      <c r="F47" s="27"/>
      <c r="G47" s="27"/>
      <c r="H47" s="27"/>
      <c r="I47" s="27"/>
    </row>
    <row r="48" spans="1:9" x14ac:dyDescent="0.25">
      <c r="A48" s="5" t="s">
        <v>125</v>
      </c>
      <c r="B48" s="27"/>
      <c r="C48" s="27"/>
      <c r="D48" s="27"/>
      <c r="E48" s="27"/>
      <c r="F48" s="27"/>
      <c r="G48" s="27"/>
      <c r="H48" s="27"/>
      <c r="I48" s="27"/>
    </row>
    <row r="49" spans="1:9" x14ac:dyDescent="0.25">
      <c r="A49" s="5" t="s">
        <v>129</v>
      </c>
      <c r="B49" s="27"/>
      <c r="C49" s="27"/>
      <c r="D49" s="27"/>
      <c r="E49" s="27"/>
      <c r="F49" s="27"/>
      <c r="G49" s="27"/>
      <c r="H49" s="27"/>
      <c r="I49" s="27"/>
    </row>
    <row r="50" spans="1:9" ht="23.25" x14ac:dyDescent="0.25">
      <c r="A50" s="5" t="s">
        <v>131</v>
      </c>
      <c r="B50" s="27"/>
      <c r="C50" s="27"/>
      <c r="D50" s="27"/>
      <c r="E50" s="27"/>
      <c r="F50" s="27"/>
      <c r="G50" s="27"/>
      <c r="H50" s="27"/>
      <c r="I50" s="27"/>
    </row>
    <row r="51" spans="1:9" x14ac:dyDescent="0.25">
      <c r="A51" s="5" t="s">
        <v>133</v>
      </c>
      <c r="B51" s="27"/>
      <c r="C51" s="27"/>
      <c r="D51" s="27"/>
      <c r="E51" s="27"/>
      <c r="F51" s="27"/>
      <c r="G51" s="27"/>
      <c r="H51" s="27"/>
      <c r="I51" s="27"/>
    </row>
    <row r="52" spans="1:9" x14ac:dyDescent="0.25">
      <c r="A52" s="5" t="s">
        <v>135</v>
      </c>
      <c r="B52" s="27"/>
      <c r="C52" s="27"/>
      <c r="D52" s="27"/>
      <c r="E52" s="27"/>
      <c r="F52" s="27"/>
      <c r="G52" s="27"/>
      <c r="H52" s="27"/>
      <c r="I52" s="27"/>
    </row>
    <row r="53" spans="1:9" x14ac:dyDescent="0.25">
      <c r="A53" s="5" t="s">
        <v>137</v>
      </c>
      <c r="B53" s="27"/>
      <c r="C53" s="27"/>
      <c r="D53" s="27"/>
      <c r="E53" s="27"/>
      <c r="F53" s="27"/>
      <c r="G53" s="27"/>
      <c r="H53" s="27"/>
      <c r="I53" s="27"/>
    </row>
    <row r="54" spans="1:9" ht="23.25" x14ac:dyDescent="0.25">
      <c r="A54" s="5" t="s">
        <v>139</v>
      </c>
      <c r="B54" s="27"/>
      <c r="C54" s="27"/>
      <c r="D54" s="27"/>
      <c r="E54" s="27"/>
      <c r="F54" s="27"/>
      <c r="G54" s="27"/>
      <c r="H54" s="27"/>
      <c r="I54" s="27"/>
    </row>
    <row r="55" spans="1:9" x14ac:dyDescent="0.25">
      <c r="A55" s="5" t="s">
        <v>141</v>
      </c>
      <c r="B55" s="27"/>
      <c r="C55" s="27"/>
      <c r="D55" s="27"/>
      <c r="E55" s="27"/>
      <c r="F55" s="27"/>
      <c r="G55" s="27"/>
      <c r="H55" s="27"/>
      <c r="I55" s="27"/>
    </row>
    <row r="56" spans="1:9" x14ac:dyDescent="0.25">
      <c r="A56" s="5" t="s">
        <v>143</v>
      </c>
      <c r="B56" s="27"/>
      <c r="C56" s="27"/>
      <c r="D56" s="27"/>
      <c r="E56" s="27"/>
      <c r="F56" s="27"/>
      <c r="G56" s="27"/>
      <c r="H56" s="27"/>
      <c r="I56" s="27"/>
    </row>
    <row r="57" spans="1:9" x14ac:dyDescent="0.25">
      <c r="A57" s="5" t="s">
        <v>145</v>
      </c>
      <c r="B57" s="27"/>
      <c r="C57" s="27"/>
      <c r="D57" s="27"/>
      <c r="E57" s="27"/>
      <c r="F57" s="27"/>
      <c r="G57" s="27"/>
      <c r="H57" s="27"/>
      <c r="I57" s="27"/>
    </row>
    <row r="58" spans="1:9" ht="23.25" x14ac:dyDescent="0.25">
      <c r="A58" s="5" t="s">
        <v>148</v>
      </c>
      <c r="B58" s="27"/>
      <c r="C58" s="27"/>
      <c r="D58" s="27"/>
      <c r="E58" s="27"/>
      <c r="F58" s="27"/>
      <c r="G58" s="27"/>
      <c r="H58" s="27"/>
      <c r="I58" s="27"/>
    </row>
    <row r="59" spans="1:9" ht="360" x14ac:dyDescent="0.25">
      <c r="A59" s="5" t="s">
        <v>150</v>
      </c>
      <c r="B59" s="43" t="s">
        <v>212</v>
      </c>
      <c r="C59" s="43" t="s">
        <v>213</v>
      </c>
      <c r="D59" s="43" t="s">
        <v>214</v>
      </c>
      <c r="E59" s="44" t="s">
        <v>215</v>
      </c>
      <c r="F59" s="45" t="s">
        <v>216</v>
      </c>
      <c r="G59" s="45" t="s">
        <v>217</v>
      </c>
      <c r="H59" s="45" t="s">
        <v>218</v>
      </c>
      <c r="I59" s="45" t="s">
        <v>219</v>
      </c>
    </row>
    <row r="60" spans="1:9" ht="23.25" x14ac:dyDescent="0.25">
      <c r="A60" s="5" t="s">
        <v>152</v>
      </c>
      <c r="B60" s="27"/>
      <c r="C60" s="27"/>
      <c r="D60" s="27"/>
      <c r="E60" s="27"/>
      <c r="F60" s="27"/>
      <c r="G60" s="27"/>
      <c r="H60" s="27"/>
      <c r="I60" s="27"/>
    </row>
    <row r="61" spans="1:9" x14ac:dyDescent="0.25">
      <c r="A61" s="5" t="s">
        <v>154</v>
      </c>
      <c r="B61" s="27"/>
      <c r="C61" s="27"/>
      <c r="D61" s="27"/>
      <c r="E61" s="27"/>
      <c r="F61" s="27"/>
      <c r="G61" s="27"/>
      <c r="H61" s="27"/>
      <c r="I61" s="27"/>
    </row>
    <row r="62" spans="1:9" x14ac:dyDescent="0.25">
      <c r="A62" s="5" t="s">
        <v>157</v>
      </c>
      <c r="B62" s="27"/>
      <c r="C62" s="27"/>
      <c r="D62" s="27"/>
      <c r="E62" s="27"/>
      <c r="F62" s="27"/>
      <c r="G62" s="27"/>
      <c r="H62" s="27"/>
      <c r="I62" s="27"/>
    </row>
    <row r="63" spans="1:9" x14ac:dyDescent="0.25">
      <c r="A63" s="5" t="s">
        <v>159</v>
      </c>
      <c r="B63" s="27"/>
      <c r="C63" s="27"/>
      <c r="D63" s="27"/>
      <c r="E63" s="27"/>
      <c r="F63" s="27"/>
      <c r="G63" s="27"/>
      <c r="H63" s="27"/>
      <c r="I63" s="27"/>
    </row>
    <row r="64" spans="1:9" x14ac:dyDescent="0.25">
      <c r="A64" s="5" t="s">
        <v>161</v>
      </c>
      <c r="B64" s="27"/>
      <c r="C64" s="27"/>
      <c r="D64" s="27"/>
      <c r="E64" s="27"/>
      <c r="F64" s="27"/>
      <c r="G64" s="27"/>
      <c r="H64" s="27"/>
      <c r="I64" s="27"/>
    </row>
    <row r="65" spans="1:9" ht="23.25" x14ac:dyDescent="0.25">
      <c r="A65" s="5" t="s">
        <v>163</v>
      </c>
      <c r="B65" s="27"/>
      <c r="C65" s="27"/>
      <c r="D65" s="27"/>
      <c r="E65" s="27"/>
      <c r="F65" s="27"/>
      <c r="G65" s="27"/>
      <c r="H65" s="27"/>
      <c r="I65" s="27"/>
    </row>
    <row r="66" spans="1:9" ht="23.25" x14ac:dyDescent="0.25">
      <c r="A66" s="5" t="s">
        <v>165</v>
      </c>
      <c r="B66" s="27"/>
      <c r="C66" s="27"/>
      <c r="D66" s="27"/>
      <c r="E66" s="27"/>
      <c r="F66" s="27"/>
      <c r="G66" s="27"/>
      <c r="H66" s="27"/>
      <c r="I66" s="27"/>
    </row>
    <row r="67" spans="1:9" x14ac:dyDescent="0.25">
      <c r="A67" s="5" t="s">
        <v>167</v>
      </c>
      <c r="B67" s="27"/>
      <c r="C67" s="27"/>
      <c r="D67" s="27"/>
      <c r="E67" s="27"/>
      <c r="F67" s="27"/>
      <c r="G67" s="27"/>
      <c r="H67" s="27"/>
      <c r="I67" s="27"/>
    </row>
    <row r="68" spans="1:9" x14ac:dyDescent="0.25">
      <c r="A68" s="5" t="s">
        <v>170</v>
      </c>
      <c r="B68" s="27"/>
      <c r="C68" s="27"/>
      <c r="D68" s="27"/>
      <c r="E68" s="27"/>
      <c r="F68" s="27"/>
      <c r="G68" s="27"/>
      <c r="H68" s="27"/>
      <c r="I68" s="27"/>
    </row>
    <row r="69" spans="1:9" x14ac:dyDescent="0.25">
      <c r="A69" s="5" t="s">
        <v>172</v>
      </c>
      <c r="B69" s="27"/>
      <c r="C69" s="27"/>
      <c r="D69" s="27"/>
      <c r="E69" s="27"/>
      <c r="F69" s="27"/>
      <c r="G69" s="27"/>
      <c r="H69" s="27"/>
      <c r="I69" s="27"/>
    </row>
    <row r="70" spans="1:9" x14ac:dyDescent="0.25">
      <c r="A70" s="5" t="s">
        <v>174</v>
      </c>
      <c r="B70" s="27"/>
      <c r="C70" s="27"/>
      <c r="D70" s="27"/>
      <c r="E70" s="27"/>
      <c r="F70" s="27"/>
      <c r="G70" s="27"/>
      <c r="H70" s="27"/>
      <c r="I70" s="27"/>
    </row>
    <row r="71" spans="1:9" x14ac:dyDescent="0.25">
      <c r="A71" s="5" t="s">
        <v>177</v>
      </c>
      <c r="B71" s="27"/>
      <c r="C71" s="27"/>
      <c r="D71" s="27"/>
      <c r="E71" s="27"/>
      <c r="F71" s="27"/>
      <c r="G71" s="27"/>
      <c r="H71" s="27"/>
      <c r="I71" s="27"/>
    </row>
    <row r="72" spans="1:9" x14ac:dyDescent="0.25">
      <c r="A72" s="5" t="s">
        <v>179</v>
      </c>
      <c r="B72" s="27"/>
      <c r="C72" s="27"/>
      <c r="D72" s="27"/>
      <c r="E72" s="27"/>
      <c r="F72" s="27"/>
      <c r="G72" s="27"/>
      <c r="H72" s="27"/>
      <c r="I72" s="27"/>
    </row>
    <row r="73" spans="1:9" ht="23.25" x14ac:dyDescent="0.25">
      <c r="A73" s="5" t="s">
        <v>181</v>
      </c>
      <c r="B73" s="27"/>
      <c r="C73" s="27"/>
      <c r="D73" s="27"/>
      <c r="E73" s="27"/>
      <c r="F73" s="27"/>
      <c r="G73" s="27"/>
      <c r="H73" s="27"/>
      <c r="I73" s="27"/>
    </row>
    <row r="74" spans="1:9" x14ac:dyDescent="0.25">
      <c r="A74" s="5" t="s">
        <v>183</v>
      </c>
      <c r="B74" s="27"/>
      <c r="C74" s="27"/>
      <c r="D74" s="27"/>
      <c r="E74" s="27"/>
      <c r="F74" s="27"/>
      <c r="G74" s="27"/>
      <c r="H74" s="27"/>
      <c r="I74" s="27"/>
    </row>
    <row r="75" spans="1:9" x14ac:dyDescent="0.25">
      <c r="A75" s="5" t="s">
        <v>185</v>
      </c>
      <c r="B75" s="27"/>
      <c r="C75" s="27"/>
      <c r="D75" s="27"/>
      <c r="E75" s="27"/>
      <c r="F75" s="27"/>
      <c r="G75" s="27"/>
      <c r="H75" s="27"/>
      <c r="I75" s="27"/>
    </row>
    <row r="76" spans="1:9" x14ac:dyDescent="0.25">
      <c r="A76" s="5" t="s">
        <v>187</v>
      </c>
      <c r="B76" s="27"/>
      <c r="C76" s="27"/>
      <c r="D76" s="27"/>
      <c r="E76" s="27"/>
      <c r="F76" s="27"/>
      <c r="G76" s="27"/>
      <c r="H76" s="27"/>
      <c r="I76" s="27"/>
    </row>
    <row r="77" spans="1:9" x14ac:dyDescent="0.25">
      <c r="A77" s="5" t="s">
        <v>189</v>
      </c>
      <c r="B77" s="27"/>
      <c r="C77" s="27"/>
      <c r="D77" s="27"/>
      <c r="E77" s="27"/>
      <c r="F77" s="27"/>
      <c r="G77" s="27"/>
      <c r="H77" s="27"/>
      <c r="I77" s="27"/>
    </row>
    <row r="78" spans="1:9" x14ac:dyDescent="0.25">
      <c r="A78" s="5" t="s">
        <v>191</v>
      </c>
      <c r="B78" s="27"/>
      <c r="C78" s="27"/>
      <c r="D78" s="27"/>
      <c r="E78" s="27"/>
      <c r="F78" s="27"/>
      <c r="G78" s="27"/>
      <c r="H78" s="27"/>
      <c r="I78" s="27"/>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
  <sheetViews>
    <sheetView tabSelected="1" zoomScale="85" zoomScaleNormal="85" workbookViewId="0">
      <pane xSplit="1" topLeftCell="B1" activePane="topRight" state="frozen"/>
      <selection activeCell="A12" sqref="A12"/>
      <selection pane="topRight" sqref="A1:B4"/>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5703125" customWidth="1"/>
    <col min="17" max="17" width="13.42578125" customWidth="1"/>
    <col min="18" max="18" width="7" customWidth="1"/>
    <col min="19" max="19" width="12.7109375" customWidth="1"/>
    <col min="20" max="20" width="8.28515625" customWidth="1"/>
    <col min="21" max="21" width="12.7109375" customWidth="1"/>
    <col min="22" max="22" width="8.42578125" customWidth="1"/>
    <col min="23" max="23" width="17.5703125" customWidth="1"/>
    <col min="24" max="24" width="42.28515625" customWidth="1"/>
    <col min="25" max="25" width="21.85546875" customWidth="1"/>
    <col min="26" max="26" width="37.28515625" customWidth="1"/>
    <col min="27" max="27" width="9.85546875" customWidth="1"/>
    <col min="28" max="28" width="8.85546875" customWidth="1"/>
    <col min="29" max="29" width="13.7109375" customWidth="1"/>
    <col min="30" max="30" width="10.85546875" customWidth="1"/>
    <col min="31" max="31" width="9.5703125" customWidth="1"/>
    <col min="32" max="32" width="10.42578125" customWidth="1"/>
    <col min="33" max="33" width="9.140625" customWidth="1"/>
    <col min="34" max="34" width="10.85546875" customWidth="1"/>
    <col min="35" max="35" width="8.7109375" customWidth="1"/>
    <col min="36" max="36" width="8.140625" customWidth="1"/>
    <col min="37" max="38" width="8.42578125" customWidth="1"/>
    <col min="39" max="39" width="6.42578125" customWidth="1"/>
    <col min="40" max="40" width="13.28515625" customWidth="1"/>
    <col min="41" max="41" width="7.7109375" customWidth="1"/>
    <col min="42" max="42" width="13.28515625" customWidth="1"/>
    <col min="43" max="43" width="12.7109375" customWidth="1"/>
    <col min="44" max="44" width="12" customWidth="1"/>
    <col min="45" max="46" width="17.28515625" customWidth="1"/>
    <col min="47" max="48" width="9.5703125" customWidth="1"/>
    <col min="49" max="51" width="17.28515625" customWidth="1"/>
    <col min="52" max="53" width="22" customWidth="1"/>
    <col min="54" max="54" width="12.140625" customWidth="1"/>
    <col min="56" max="56" width="11.28515625" customWidth="1"/>
    <col min="57" max="57" width="0.42578125" hidden="1" customWidth="1"/>
    <col min="16334" max="16384" width="25.42578125" customWidth="1"/>
  </cols>
  <sheetData>
    <row r="1" spans="1:57" s="7" customFormat="1" ht="16.5" customHeight="1" x14ac:dyDescent="0.25">
      <c r="A1" s="111"/>
      <c r="B1" s="112"/>
      <c r="C1" s="113" t="s">
        <v>220</v>
      </c>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5"/>
      <c r="BA1" s="116" t="s">
        <v>221</v>
      </c>
      <c r="BB1" s="116"/>
      <c r="BE1" s="36" t="s">
        <v>222</v>
      </c>
    </row>
    <row r="2" spans="1:57" s="7" customFormat="1" ht="16.5" customHeight="1" x14ac:dyDescent="0.25">
      <c r="A2" s="111"/>
      <c r="B2" s="112"/>
      <c r="C2" s="117" t="s">
        <v>223</v>
      </c>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6" t="s">
        <v>224</v>
      </c>
      <c r="BB2" s="116"/>
      <c r="BE2" s="36" t="s">
        <v>225</v>
      </c>
    </row>
    <row r="3" spans="1:57" s="7" customFormat="1" ht="16.5" customHeight="1" x14ac:dyDescent="0.25">
      <c r="A3" s="111"/>
      <c r="B3" s="112"/>
      <c r="C3" s="117" t="s">
        <v>226</v>
      </c>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6" t="s">
        <v>227</v>
      </c>
      <c r="BB3" s="116"/>
      <c r="BE3" s="36" t="s">
        <v>228</v>
      </c>
    </row>
    <row r="4" spans="1:57" s="7" customFormat="1" ht="16.5" customHeight="1" x14ac:dyDescent="0.25">
      <c r="A4" s="111"/>
      <c r="B4" s="112"/>
      <c r="C4" s="117" t="s">
        <v>229</v>
      </c>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6" t="s">
        <v>230</v>
      </c>
      <c r="BB4" s="116"/>
      <c r="BE4" s="36" t="s">
        <v>231</v>
      </c>
    </row>
    <row r="5" spans="1:57" s="8" customFormat="1" ht="39.75" customHeight="1" x14ac:dyDescent="0.25">
      <c r="A5" s="108" t="s">
        <v>232</v>
      </c>
      <c r="B5" s="108"/>
      <c r="C5" s="100" t="s">
        <v>233</v>
      </c>
      <c r="D5" s="101"/>
      <c r="E5" s="33" t="s">
        <v>234</v>
      </c>
      <c r="F5" s="34" t="s">
        <v>154</v>
      </c>
      <c r="G5" s="33" t="s">
        <v>0</v>
      </c>
      <c r="H5" s="35" t="s">
        <v>235</v>
      </c>
      <c r="I5" s="86" t="s">
        <v>236</v>
      </c>
      <c r="J5" s="87"/>
      <c r="K5" s="87"/>
      <c r="L5" s="87"/>
      <c r="M5" s="87"/>
      <c r="N5" s="87"/>
      <c r="O5" s="88"/>
      <c r="P5" s="83">
        <v>44834</v>
      </c>
      <c r="Q5" s="84"/>
      <c r="R5" s="84"/>
      <c r="S5" s="85"/>
      <c r="AR5" s="118"/>
      <c r="BA5" s="119"/>
      <c r="BB5" s="119"/>
      <c r="BE5" s="36" t="s">
        <v>237</v>
      </c>
    </row>
    <row r="6" spans="1:57" s="8" customFormat="1" ht="54" customHeight="1" x14ac:dyDescent="0.25">
      <c r="A6" s="120" t="s">
        <v>238</v>
      </c>
      <c r="B6" s="121"/>
      <c r="C6" s="122" t="s">
        <v>239</v>
      </c>
      <c r="D6" s="123"/>
      <c r="E6" s="123"/>
      <c r="F6" s="123"/>
      <c r="G6" s="123"/>
      <c r="H6" s="124"/>
      <c r="I6" s="86" t="s">
        <v>240</v>
      </c>
      <c r="J6" s="87"/>
      <c r="K6" s="87"/>
      <c r="L6" s="87"/>
      <c r="M6" s="87"/>
      <c r="N6" s="87"/>
      <c r="O6" s="88"/>
      <c r="P6" s="89" t="s">
        <v>241</v>
      </c>
      <c r="Q6" s="90"/>
      <c r="R6" s="90"/>
      <c r="S6" s="90"/>
      <c r="V6" s="9" t="s">
        <v>242</v>
      </c>
      <c r="W6" s="98"/>
      <c r="X6" s="98"/>
      <c r="Y6" s="98"/>
      <c r="Z6" s="98"/>
      <c r="AA6" s="98"/>
      <c r="AB6" s="98"/>
      <c r="AC6" s="98"/>
      <c r="AD6" s="98"/>
      <c r="AE6" s="98"/>
      <c r="AF6" s="98"/>
      <c r="AG6" s="98"/>
      <c r="AH6" s="98"/>
      <c r="AI6" s="10"/>
      <c r="AJ6" s="10"/>
      <c r="AK6" s="10"/>
      <c r="AL6" s="10"/>
      <c r="AM6" s="11"/>
      <c r="AN6" s="12"/>
      <c r="AO6" s="12"/>
      <c r="AP6" s="12"/>
      <c r="AR6" s="118"/>
      <c r="BA6" s="99"/>
      <c r="BB6" s="99"/>
      <c r="BE6" s="36" t="s">
        <v>243</v>
      </c>
    </row>
    <row r="7" spans="1:57" s="8" customFormat="1" ht="33.75" customHeight="1" x14ac:dyDescent="0.25">
      <c r="A7" s="102" t="s">
        <v>244</v>
      </c>
      <c r="B7" s="103"/>
      <c r="C7" s="103"/>
      <c r="D7" s="103"/>
      <c r="E7" s="103"/>
      <c r="F7" s="103"/>
      <c r="G7" s="103"/>
      <c r="H7" s="103"/>
      <c r="I7" s="103"/>
      <c r="J7" s="103"/>
      <c r="K7" s="103"/>
      <c r="L7" s="103"/>
      <c r="M7" s="103"/>
      <c r="N7" s="103"/>
      <c r="O7" s="103"/>
      <c r="P7" s="103"/>
      <c r="Q7" s="103"/>
      <c r="R7" s="103"/>
      <c r="S7" s="103"/>
      <c r="T7" s="103"/>
      <c r="U7" s="104"/>
      <c r="V7" s="105" t="s">
        <v>245</v>
      </c>
      <c r="W7" s="106"/>
      <c r="X7" s="106"/>
      <c r="Y7" s="106"/>
      <c r="Z7" s="106"/>
      <c r="AA7" s="106"/>
      <c r="AB7" s="106"/>
      <c r="AC7" s="106"/>
      <c r="AD7" s="106"/>
      <c r="AE7" s="106"/>
      <c r="AF7" s="106"/>
      <c r="AG7" s="106"/>
      <c r="AH7" s="106"/>
      <c r="AI7" s="106"/>
      <c r="AJ7" s="106"/>
      <c r="AK7" s="106"/>
      <c r="AL7" s="106"/>
      <c r="AM7" s="106"/>
      <c r="AN7" s="106"/>
      <c r="AO7" s="106"/>
      <c r="AP7" s="106"/>
      <c r="AQ7" s="106"/>
      <c r="AR7" s="107"/>
      <c r="AS7" s="108" t="s">
        <v>246</v>
      </c>
      <c r="AT7" s="108"/>
      <c r="AU7" s="108"/>
      <c r="AV7" s="108"/>
      <c r="AW7" s="108"/>
      <c r="AX7" s="108"/>
      <c r="AY7" s="108"/>
      <c r="AZ7" s="108"/>
      <c r="BA7" s="108"/>
      <c r="BB7" s="108"/>
    </row>
    <row r="8" spans="1:57" s="8" customFormat="1" ht="33" customHeight="1" x14ac:dyDescent="0.25">
      <c r="A8" s="108" t="s">
        <v>247</v>
      </c>
      <c r="B8" s="108"/>
      <c r="C8" s="108"/>
      <c r="D8" s="108"/>
      <c r="E8" s="108"/>
      <c r="F8" s="108"/>
      <c r="G8" s="108"/>
      <c r="H8" s="108"/>
      <c r="I8" s="108"/>
      <c r="J8" s="108" t="s">
        <v>248</v>
      </c>
      <c r="K8" s="108"/>
      <c r="L8" s="108"/>
      <c r="M8" s="108"/>
      <c r="N8" s="108"/>
      <c r="O8" s="108"/>
      <c r="P8" s="108"/>
      <c r="Q8" s="108"/>
      <c r="R8" s="108"/>
      <c r="S8" s="108"/>
      <c r="T8" s="108"/>
      <c r="U8" s="108"/>
      <c r="V8" s="109" t="s">
        <v>249</v>
      </c>
      <c r="W8" s="109"/>
      <c r="X8" s="109"/>
      <c r="Y8" s="109"/>
      <c r="Z8" s="109"/>
      <c r="AA8" s="110" t="s">
        <v>250</v>
      </c>
      <c r="AB8" s="110"/>
      <c r="AC8" s="110"/>
      <c r="AD8" s="110"/>
      <c r="AE8" s="110"/>
      <c r="AF8" s="110"/>
      <c r="AG8" s="110"/>
      <c r="AH8" s="110"/>
      <c r="AI8" s="110"/>
      <c r="AJ8" s="110"/>
      <c r="AK8" s="110"/>
      <c r="AL8" s="110"/>
      <c r="AM8" s="110"/>
      <c r="AN8" s="110"/>
      <c r="AO8" s="110"/>
      <c r="AP8" s="110"/>
      <c r="AQ8" s="110"/>
      <c r="AR8" s="110"/>
      <c r="AS8" s="108"/>
      <c r="AT8" s="108"/>
      <c r="AU8" s="108"/>
      <c r="AV8" s="108"/>
      <c r="AW8" s="108"/>
      <c r="AX8" s="108"/>
      <c r="AY8" s="108"/>
      <c r="AZ8" s="108"/>
      <c r="BA8" s="108"/>
      <c r="BB8" s="108"/>
    </row>
    <row r="9" spans="1:57" s="13" customFormat="1" ht="33" customHeight="1" x14ac:dyDescent="0.25">
      <c r="A9" s="108"/>
      <c r="B9" s="108"/>
      <c r="C9" s="108"/>
      <c r="D9" s="108"/>
      <c r="E9" s="108"/>
      <c r="F9" s="108"/>
      <c r="G9" s="108"/>
      <c r="H9" s="108"/>
      <c r="I9" s="108"/>
      <c r="J9" s="94" t="s">
        <v>251</v>
      </c>
      <c r="K9" s="94" t="s">
        <v>252</v>
      </c>
      <c r="L9" s="94" t="s">
        <v>253</v>
      </c>
      <c r="M9" s="94" t="s">
        <v>254</v>
      </c>
      <c r="N9" s="94" t="s">
        <v>255</v>
      </c>
      <c r="O9" s="94" t="s">
        <v>256</v>
      </c>
      <c r="P9" s="94" t="s">
        <v>257</v>
      </c>
      <c r="Q9" s="94" t="s">
        <v>258</v>
      </c>
      <c r="R9" s="94" t="s">
        <v>259</v>
      </c>
      <c r="S9" s="94" t="s">
        <v>260</v>
      </c>
      <c r="T9" s="94" t="s">
        <v>261</v>
      </c>
      <c r="U9" s="94" t="s">
        <v>262</v>
      </c>
      <c r="V9" s="109"/>
      <c r="W9" s="109"/>
      <c r="X9" s="109"/>
      <c r="Y9" s="109"/>
      <c r="Z9" s="109"/>
      <c r="AA9" s="95" t="s">
        <v>263</v>
      </c>
      <c r="AB9" s="95"/>
      <c r="AC9" s="95"/>
      <c r="AD9" s="95"/>
      <c r="AE9" s="95"/>
      <c r="AF9" s="95"/>
      <c r="AG9" s="95"/>
      <c r="AH9" s="95"/>
      <c r="AI9" s="96" t="s">
        <v>264</v>
      </c>
      <c r="AJ9" s="32"/>
      <c r="AK9" s="96" t="s">
        <v>265</v>
      </c>
      <c r="AL9" s="96" t="s">
        <v>266</v>
      </c>
      <c r="AM9" s="97" t="s">
        <v>267</v>
      </c>
      <c r="AN9" s="97" t="s">
        <v>268</v>
      </c>
      <c r="AO9" s="96" t="s">
        <v>269</v>
      </c>
      <c r="AP9" s="97" t="s">
        <v>270</v>
      </c>
      <c r="AQ9" s="97" t="s">
        <v>271</v>
      </c>
      <c r="AR9" s="97" t="s">
        <v>272</v>
      </c>
      <c r="AS9" s="108"/>
      <c r="AT9" s="108"/>
      <c r="AU9" s="108"/>
      <c r="AV9" s="108"/>
      <c r="AW9" s="108"/>
      <c r="AX9" s="108"/>
      <c r="AY9" s="108"/>
      <c r="AZ9" s="108"/>
      <c r="BA9" s="108"/>
      <c r="BB9" s="108"/>
    </row>
    <row r="10" spans="1:57" s="13" customFormat="1" ht="49.5" customHeight="1" x14ac:dyDescent="0.25">
      <c r="A10" s="95" t="s">
        <v>273</v>
      </c>
      <c r="B10" s="95" t="s">
        <v>274</v>
      </c>
      <c r="C10" s="95" t="s">
        <v>275</v>
      </c>
      <c r="D10" s="95" t="s">
        <v>276</v>
      </c>
      <c r="E10" s="95" t="s">
        <v>277</v>
      </c>
      <c r="F10" s="95" t="s">
        <v>278</v>
      </c>
      <c r="G10" s="95"/>
      <c r="H10" s="95"/>
      <c r="I10" s="95"/>
      <c r="J10" s="94"/>
      <c r="K10" s="94"/>
      <c r="L10" s="94"/>
      <c r="M10" s="94"/>
      <c r="N10" s="94"/>
      <c r="O10" s="94"/>
      <c r="P10" s="94"/>
      <c r="Q10" s="94"/>
      <c r="R10" s="94"/>
      <c r="S10" s="94"/>
      <c r="T10" s="94"/>
      <c r="U10" s="94"/>
      <c r="V10" s="109"/>
      <c r="W10" s="109"/>
      <c r="X10" s="109"/>
      <c r="Y10" s="109"/>
      <c r="Z10" s="109"/>
      <c r="AA10" s="96" t="s">
        <v>279</v>
      </c>
      <c r="AB10" s="96"/>
      <c r="AC10" s="96"/>
      <c r="AD10" s="96"/>
      <c r="AE10" s="96"/>
      <c r="AF10" s="96" t="s">
        <v>280</v>
      </c>
      <c r="AG10" s="96"/>
      <c r="AH10" s="96"/>
      <c r="AI10" s="96"/>
      <c r="AJ10" s="32"/>
      <c r="AK10" s="96"/>
      <c r="AL10" s="96"/>
      <c r="AM10" s="97"/>
      <c r="AN10" s="97"/>
      <c r="AO10" s="96"/>
      <c r="AP10" s="97"/>
      <c r="AQ10" s="97"/>
      <c r="AR10" s="97"/>
      <c r="AS10" s="91" t="s">
        <v>281</v>
      </c>
      <c r="AT10" s="91" t="s">
        <v>282</v>
      </c>
      <c r="AU10" s="91" t="s">
        <v>283</v>
      </c>
      <c r="AV10" s="91" t="s">
        <v>284</v>
      </c>
      <c r="AW10" s="93" t="s">
        <v>285</v>
      </c>
      <c r="AX10" s="93"/>
      <c r="AY10" s="93"/>
      <c r="AZ10" s="95" t="s">
        <v>286</v>
      </c>
      <c r="BA10" s="95" t="s">
        <v>287</v>
      </c>
      <c r="BB10" s="95" t="s">
        <v>288</v>
      </c>
    </row>
    <row r="11" spans="1:57" s="13" customFormat="1" ht="57.75" customHeight="1" x14ac:dyDescent="0.25">
      <c r="A11" s="95"/>
      <c r="B11" s="95"/>
      <c r="C11" s="95"/>
      <c r="D11" s="95"/>
      <c r="E11" s="95"/>
      <c r="F11" s="14" t="s">
        <v>289</v>
      </c>
      <c r="G11" s="14" t="s">
        <v>290</v>
      </c>
      <c r="H11" s="14" t="s">
        <v>291</v>
      </c>
      <c r="I11" s="14" t="s">
        <v>292</v>
      </c>
      <c r="J11" s="94"/>
      <c r="K11" s="94"/>
      <c r="L11" s="94"/>
      <c r="M11" s="94"/>
      <c r="N11" s="94"/>
      <c r="O11" s="94"/>
      <c r="P11" s="94"/>
      <c r="Q11" s="94"/>
      <c r="R11" s="94"/>
      <c r="S11" s="94"/>
      <c r="T11" s="94"/>
      <c r="U11" s="94"/>
      <c r="V11" s="15" t="s">
        <v>293</v>
      </c>
      <c r="W11" s="15" t="s">
        <v>294</v>
      </c>
      <c r="X11" s="15" t="s">
        <v>295</v>
      </c>
      <c r="Y11" s="15" t="s">
        <v>296</v>
      </c>
      <c r="Z11" s="16" t="s">
        <v>297</v>
      </c>
      <c r="AA11" s="17" t="s">
        <v>298</v>
      </c>
      <c r="AB11" s="15" t="s">
        <v>299</v>
      </c>
      <c r="AC11" s="15" t="s">
        <v>300</v>
      </c>
      <c r="AD11" s="17" t="s">
        <v>301</v>
      </c>
      <c r="AE11" s="15" t="s">
        <v>302</v>
      </c>
      <c r="AF11" s="15" t="s">
        <v>303</v>
      </c>
      <c r="AG11" s="15" t="s">
        <v>304</v>
      </c>
      <c r="AH11" s="15" t="s">
        <v>305</v>
      </c>
      <c r="AI11" s="32" t="s">
        <v>306</v>
      </c>
      <c r="AJ11" s="32"/>
      <c r="AK11" s="32" t="s">
        <v>307</v>
      </c>
      <c r="AL11" s="32" t="s">
        <v>308</v>
      </c>
      <c r="AM11" s="97"/>
      <c r="AN11" s="97"/>
      <c r="AO11" s="96"/>
      <c r="AP11" s="97"/>
      <c r="AQ11" s="97"/>
      <c r="AR11" s="97"/>
      <c r="AS11" s="92"/>
      <c r="AT11" s="92"/>
      <c r="AU11" s="92"/>
      <c r="AV11" s="92"/>
      <c r="AW11" s="16" t="s">
        <v>309</v>
      </c>
      <c r="AX11" s="16" t="s">
        <v>310</v>
      </c>
      <c r="AY11" s="16" t="s">
        <v>311</v>
      </c>
      <c r="AZ11" s="95"/>
      <c r="BA11" s="95"/>
      <c r="BB11" s="95"/>
    </row>
    <row r="12" spans="1:57" s="20" customFormat="1" ht="284.25" customHeight="1" x14ac:dyDescent="0.25">
      <c r="A12" s="71" t="s">
        <v>312</v>
      </c>
      <c r="B12" s="71" t="s">
        <v>313</v>
      </c>
      <c r="C12" s="71" t="s">
        <v>314</v>
      </c>
      <c r="D12" s="71" t="s">
        <v>315</v>
      </c>
      <c r="E12" s="72" t="str">
        <f>+CONCATENATE(B12," ",C12," ",D12)</f>
        <v>Posibilidad de perdida reputacional y economica por retraso en el cumplimiento de  las etapas del ciclo de desarrollo de las funcionalidades nuevas o ajustes a las aplicaciones o software por falta de protocolos y metodologías adecuadas para el desarrollo de software</v>
      </c>
      <c r="F12" s="71" t="s">
        <v>316</v>
      </c>
      <c r="G12" s="71" t="s">
        <v>317</v>
      </c>
      <c r="H12" s="71" t="s">
        <v>318</v>
      </c>
      <c r="I12" s="73" t="str">
        <f>+G12&amp;H12</f>
        <v>TecnologiasProcesos</v>
      </c>
      <c r="J12" s="74">
        <v>1</v>
      </c>
      <c r="K12" s="67" t="str">
        <f>IF(J12&lt;=0,"",IF(J12&lt;=2,"Muy Baja",IF(J12&lt;=24,"Baja",IF(J12&lt;=500,"Media",IF(J12&lt;=5000,"Alta","Muy Alta")))))</f>
        <v>Muy Baja</v>
      </c>
      <c r="L12" s="77">
        <f>IF(K12="","",IF(K12="Muy Baja",0.2,IF(K12="Baja",0.4,IF(K12="Media",0.6,IF(K12="Alta",0.8,IF(K12="Muy Alta",1,))))))</f>
        <v>0.2</v>
      </c>
      <c r="M12" s="79" t="s">
        <v>319</v>
      </c>
      <c r="N12" s="77">
        <f>IF(M12="","",IF(M12="menor a 10 SMLMV",0.2,IF(M12="ENTRE 10 Y 50 SMLMV",0.4,IF(M12="entre 50 y 100 SMLMV",0.6,IF(M12="entre 100 y 500 SMLMV",0.8,IF(M12="Mayor a 500 SMLMV",1,))))))</f>
        <v>0.2</v>
      </c>
      <c r="O12" s="67" t="str">
        <f>IF(N12&lt;=0,"",IF(N12&lt;=20%,"Leve",IF(N12&lt;=40%,"Menor",IF(N12&lt;=60%,"Moderado",IF(N12&lt;=80%,"Mayor","Catastrofico")))))</f>
        <v>Leve</v>
      </c>
      <c r="P12" s="80" t="s">
        <v>237</v>
      </c>
      <c r="Q12" s="67" t="str">
        <f>IF(R12&lt;=0,"",IF(R12&lt;=20%,"Leve",IF(R12&lt;=40%,"Menor",IF(R12&lt;=60%,"Moderado",IF(R12&lt;=80%,"Mayor","Catastrofico")))))</f>
        <v>Mayor</v>
      </c>
      <c r="R12" s="77">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S12" s="67" t="str">
        <f>IF(T12&lt;=0,"",IF(T12&lt;=20%,"Leve",IF(T12&lt;=40%,"Menor",IF(T12&lt;=60%,"Moderado",IF(T12&lt;=80%,"Mayor","Catastrofico")))))</f>
        <v>Leve</v>
      </c>
      <c r="T12" s="64">
        <f>+N12</f>
        <v>0.2</v>
      </c>
      <c r="U12" s="65" t="str">
        <f>IF(OR(AND(K12="Muy Baja",S12="Leve"),AND(K12="Muy Baja",S12="Menor"),AND(K12="Baja",S12="Leve")),"Bajo",IF(OR(AND(K12="Muy baja",S12="Moderado"),AND(K12="Baja",S12="Menor"),AND(K12="Baja",S12="Moderado"),AND(K12="Media",S12="Leve"),AND(K12="Media",S12="Menor"),AND(K12="Media",S12="Moderado"),AND(K12="Alta",S12="Leve"),AND(K12="Alta",S12="Menor")),"Moderado",IF(OR(AND(K12="Muy Baja",S12="Mayor"),AND(K12="Baja",S12="Mayor"),AND(K12="Media",S12="Mayor"),AND(K12="Alta",S12="Moderado"),AND(K12="Alta",S12="Mayor"),AND(K12="Muy Alta",S12="Leve"),AND(K12="Muy Alta",S12="Menor"),AND(K12="Muy Alta",S12="Moderado"),AND(K12="Muy Alta",S12="Mayor")),"Alto",IF(OR(AND(K12="Muy Baja",S12="Catastrofico"),AND(K12="Baja",S12="Catastrofico"),AND(K12="Media",S12="Catastrofico"),AND(K12="Alta",S12="Catastrofico"),AND(K12="Muy Alta",S12="Catastrofico")),"Extremo",))))</f>
        <v>Bajo</v>
      </c>
      <c r="V12" s="18">
        <v>1</v>
      </c>
      <c r="W12" s="37" t="s">
        <v>320</v>
      </c>
      <c r="X12" s="37" t="s">
        <v>321</v>
      </c>
      <c r="Y12" s="37" t="s">
        <v>322</v>
      </c>
      <c r="Z12" s="38" t="str">
        <f t="shared" ref="Z12:Z15" si="0">+CONCATENATE(W12," ",X12," ",Y12)</f>
        <v>Lider del proceso gestión de software verifica mensualmente en  las reuniones de Dailys, (reunion de seguimiento de equipo de desarrrollo OAI), la elaboración de la documentacion que soporta cada etapa del ciclo de vida del desarrollo,  de acuerdo a la metodología establecida en el procedimiento codigo GTIGS01-P001 para el desarrollo de aplicaciones, establecido en el área de desarrollo;  con el proposito de  garantizar la trazabilidad de los proyectos y solicitudes recibidas, dejando como evidencia de la   estructuración y el  seguimiento de la documentación  el formato de cronograma de actividades codigo GTIS01- F010 , el cual se archiva en el repositorio share point del proceso de desarrollo de aplicaciones, al igual que el acta de reunion , ambos  como soporte de la validacion de las  actividades asignadas dentro del repositorio de Azure DevOps el cual se diligencia en tiempo real en todas las  reuniones de Dailys, con el fin de establecer y validar el estado de la documentación asignada a cada desarrollador. Seguimiento trimestral</v>
      </c>
      <c r="AA12" s="39" t="s">
        <v>323</v>
      </c>
      <c r="AB12" s="40">
        <f t="shared" ref="AB12:AB13" si="1">IF(AA12="","",IF(AA12="Preventivo",0.25,IF(AA12="Detectivo",0.15,IF(AA12="Correctivo",0.1,))))</f>
        <v>0.25</v>
      </c>
      <c r="AC12" s="19" t="str">
        <f>+IF(OR(AA12='[1]11 FORMULAS'!$O$4,AA12='[1]11 FORMULAS'!$O$5),'[1]11 FORMULAS'!$P$5,IF(AA12='[1]11 FORMULAS'!$O$6,'[1]11 FORMULAS'!$P$6,""))</f>
        <v>Probabilidad</v>
      </c>
      <c r="AD12" s="39" t="s">
        <v>324</v>
      </c>
      <c r="AE12" s="40">
        <f t="shared" ref="AE12:AE13" si="2">IF(AD12="","",IF(AD12="Manual",0.15,IF(AD12="Automatico",0.25,)))</f>
        <v>0.15</v>
      </c>
      <c r="AF12" s="41" t="s">
        <v>325</v>
      </c>
      <c r="AG12" s="41" t="s">
        <v>326</v>
      </c>
      <c r="AH12" s="41" t="s">
        <v>327</v>
      </c>
      <c r="AI12" s="19">
        <f>+AB12+AE12</f>
        <v>0.4</v>
      </c>
      <c r="AJ12" s="19">
        <f>+L12*AI12</f>
        <v>8.0000000000000016E-2</v>
      </c>
      <c r="AK12" s="19">
        <f>+L12-AJ12</f>
        <v>0.12</v>
      </c>
      <c r="AL12" s="19">
        <f>IF(AC12='[1]11 FORMULAS'!$P$6,T12-(T12*AI12),T12)</f>
        <v>0.2</v>
      </c>
      <c r="AM12" s="66">
        <f>+AK16</f>
        <v>0.12</v>
      </c>
      <c r="AN12" s="67" t="str">
        <f>IF(AM12&lt;=0,"",IF(AM12&lt;=20%,"Muy Baja",IF(AM12&lt;=40%,"Baja",IF(AM12&lt;=60%,"Media",IF(AM12&lt;=80%,"Alta","Muy Alta")))))</f>
        <v>Muy Baja</v>
      </c>
      <c r="AO12" s="66">
        <f>+AL16</f>
        <v>0.2</v>
      </c>
      <c r="AP12" s="67" t="str">
        <f>IF(AO12&lt;=0,"",IF(AO12&lt;=20%,"Leve",IF(AO12&lt;=40%,"Menor",IF(AO12&lt;=60%,"Moderado",IF(AO12&lt;=80%,"Mayor","Catastrofico")))))</f>
        <v>Leve</v>
      </c>
      <c r="AQ12" s="65" t="str">
        <f>IF(OR(AND(AN12="Muy Baja",AP12="Leve"),AND(AN12="Muy Baja",AP12="Menor"),AND(AN12="Baja",AP12="Leve")),"Bajo",IF(OR(AND(AN12="Muy baja",AP12="Moderado"),AND(AN12="Baja",AP12="Menor"),AND(AN12="Baja",AP12="Moderado"),AND(AN12="Media",AP12="Leve"),AND(AN12="Media",AP12="Menor"),AND(AN12="Media",AP12="Moderado"),AND(AN12="Alta",AP12="Leve"),AND(AN12="Alta",AP12="Menor")),"Moderado",IF(OR(AND(AN12="Muy Baja",AP12="Mayor"),AND(AN12="Baja",AP12="Mayor"),AND(AN12="Media",AP12="Mayor"),AND(AN12="Alta",AP12="Moderado"),AND(AN12="Alta",AP12="Mayor"),AND(AN12="Muy Alta",AP12="Leve"),AND(AN12="Muy Alta",AP12="Menor"),AND(AN12="Muy Alta",AP12="Moderado"),AND(AN12="Muy Alta",AP12="Mayor")),"Alto",IF(OR(AND(AN12="Muy Baja",AP12="Catastrofico"),AND(AN12="Baja",AP12="Catastrofico"),AND(AN12="Media",AP12="Catastrofico"),AND(AN12="Alta",AP12="Catastrofico"),AND(AN12="Muy Alta",AP12="Catastrofico")),"Extremo",""))))</f>
        <v>Bajo</v>
      </c>
      <c r="AR12" s="68" t="s">
        <v>328</v>
      </c>
      <c r="AS12" s="61"/>
      <c r="AT12" s="61"/>
      <c r="AU12" s="61"/>
      <c r="AV12" s="61"/>
      <c r="AW12" s="61"/>
      <c r="AX12" s="61"/>
      <c r="AY12" s="61"/>
      <c r="AZ12" s="61"/>
      <c r="BA12" s="61"/>
      <c r="BB12" s="61"/>
      <c r="BE12" s="13"/>
    </row>
    <row r="13" spans="1:57" s="20" customFormat="1" ht="35.25" customHeight="1" x14ac:dyDescent="0.25">
      <c r="A13" s="71"/>
      <c r="B13" s="71"/>
      <c r="C13" s="71"/>
      <c r="D13" s="71"/>
      <c r="E13" s="72"/>
      <c r="F13" s="71"/>
      <c r="G13" s="71"/>
      <c r="H13" s="71"/>
      <c r="I13" s="73"/>
      <c r="J13" s="75"/>
      <c r="K13" s="67"/>
      <c r="L13" s="78"/>
      <c r="M13" s="79"/>
      <c r="N13" s="78"/>
      <c r="O13" s="67"/>
      <c r="P13" s="81"/>
      <c r="Q13" s="67"/>
      <c r="R13" s="78"/>
      <c r="S13" s="67"/>
      <c r="T13" s="64"/>
      <c r="U13" s="65"/>
      <c r="V13" s="18"/>
      <c r="W13" s="37"/>
      <c r="X13" s="37"/>
      <c r="Y13" s="37"/>
      <c r="Z13" s="38" t="str">
        <f t="shared" si="0"/>
        <v xml:space="preserve">  </v>
      </c>
      <c r="AA13" s="39" t="s">
        <v>222</v>
      </c>
      <c r="AB13" s="40">
        <f t="shared" si="1"/>
        <v>0</v>
      </c>
      <c r="AC13" s="19" t="str">
        <f>+IF(OR(AA13='[1]11 FORMULAS'!$O$4,AA13='[1]11 FORMULAS'!$O$5),'[1]11 FORMULAS'!$P$5,IF(AA13='[1]11 FORMULAS'!$O$6,'[1]11 FORMULAS'!$P$6,""))</f>
        <v/>
      </c>
      <c r="AD13" s="39" t="s">
        <v>222</v>
      </c>
      <c r="AE13" s="40">
        <f t="shared" si="2"/>
        <v>0</v>
      </c>
      <c r="AF13" s="41"/>
      <c r="AG13" s="41"/>
      <c r="AH13" s="41"/>
      <c r="AI13" s="19">
        <f>+AB13+AE13</f>
        <v>0</v>
      </c>
      <c r="AJ13" s="19">
        <f>+AK12*AI13</f>
        <v>0</v>
      </c>
      <c r="AK13" s="19">
        <f>+AK12-AJ13</f>
        <v>0.12</v>
      </c>
      <c r="AL13" s="19">
        <f>IF(AC13='[1]11 FORMULAS'!$P$6,AL12-(AL12*AI13),AL12)</f>
        <v>0.2</v>
      </c>
      <c r="AM13" s="66"/>
      <c r="AN13" s="67"/>
      <c r="AO13" s="66"/>
      <c r="AP13" s="67"/>
      <c r="AQ13" s="65"/>
      <c r="AR13" s="69"/>
      <c r="AS13" s="62"/>
      <c r="AT13" s="62"/>
      <c r="AU13" s="62"/>
      <c r="AV13" s="62"/>
      <c r="AW13" s="62"/>
      <c r="AX13" s="62"/>
      <c r="AY13" s="62"/>
      <c r="AZ13" s="62"/>
      <c r="BA13" s="62"/>
      <c r="BB13" s="62"/>
      <c r="BE13" s="13"/>
    </row>
    <row r="14" spans="1:57" s="20" customFormat="1" ht="35.25" customHeight="1" x14ac:dyDescent="0.25">
      <c r="A14" s="71"/>
      <c r="B14" s="71"/>
      <c r="C14" s="71"/>
      <c r="D14" s="71"/>
      <c r="E14" s="72"/>
      <c r="F14" s="71"/>
      <c r="G14" s="71"/>
      <c r="H14" s="71"/>
      <c r="I14" s="73"/>
      <c r="J14" s="75"/>
      <c r="K14" s="67"/>
      <c r="L14" s="78"/>
      <c r="M14" s="79"/>
      <c r="N14" s="78"/>
      <c r="O14" s="67"/>
      <c r="P14" s="81"/>
      <c r="Q14" s="67"/>
      <c r="R14" s="78"/>
      <c r="S14" s="67"/>
      <c r="T14" s="64"/>
      <c r="U14" s="65"/>
      <c r="V14" s="18"/>
      <c r="W14" s="37"/>
      <c r="X14" s="37"/>
      <c r="Y14" s="37"/>
      <c r="Z14" s="38" t="str">
        <f t="shared" si="0"/>
        <v xml:space="preserve">  </v>
      </c>
      <c r="AA14" s="39" t="s">
        <v>222</v>
      </c>
      <c r="AB14" s="40">
        <f>IF(AA14="","",IF(AA14="Preventivo",0.25,IF(AA14="Detectivo",0.15,IF(AA14="Correctivo",0.1,))))</f>
        <v>0</v>
      </c>
      <c r="AC14" s="19" t="str">
        <f>+IF(OR(AA14='[1]11 FORMULAS'!$O$4,AA14='[1]11 FORMULAS'!$O$5),'[1]11 FORMULAS'!$P$5,IF(AA14='[1]11 FORMULAS'!$O$6,'[1]11 FORMULAS'!$P$6,""))</f>
        <v/>
      </c>
      <c r="AD14" s="39" t="s">
        <v>222</v>
      </c>
      <c r="AE14" s="40">
        <f t="shared" ref="AE14" si="3">IF(AD14="","",IF(AD14="Manual",0.15,IF(AD14="Automatico",0.25,)))</f>
        <v>0</v>
      </c>
      <c r="AF14" s="41"/>
      <c r="AG14" s="41"/>
      <c r="AH14" s="41"/>
      <c r="AI14" s="19">
        <f>+AB14+AE14</f>
        <v>0</v>
      </c>
      <c r="AJ14" s="19">
        <f t="shared" ref="AJ14:AJ16" si="4">+AK13*AI14</f>
        <v>0</v>
      </c>
      <c r="AK14" s="19">
        <f t="shared" ref="AK14:AK16" si="5">+AK13-AJ14</f>
        <v>0.12</v>
      </c>
      <c r="AL14" s="19">
        <f>IF(AC14='[1]11 FORMULAS'!$P$6,AL13-(AL13*AI14),AL13)</f>
        <v>0.2</v>
      </c>
      <c r="AM14" s="66"/>
      <c r="AN14" s="67"/>
      <c r="AO14" s="66"/>
      <c r="AP14" s="67"/>
      <c r="AQ14" s="65"/>
      <c r="AR14" s="69"/>
      <c r="AS14" s="62"/>
      <c r="AT14" s="62"/>
      <c r="AU14" s="62"/>
      <c r="AV14" s="62"/>
      <c r="AW14" s="62"/>
      <c r="AX14" s="62"/>
      <c r="AY14" s="62"/>
      <c r="AZ14" s="62"/>
      <c r="BA14" s="62"/>
      <c r="BB14" s="62"/>
    </row>
    <row r="15" spans="1:57" s="20" customFormat="1" ht="35.25" customHeight="1" x14ac:dyDescent="0.25">
      <c r="A15" s="71"/>
      <c r="B15" s="71"/>
      <c r="C15" s="71"/>
      <c r="D15" s="71"/>
      <c r="E15" s="72"/>
      <c r="F15" s="71"/>
      <c r="G15" s="71"/>
      <c r="H15" s="71"/>
      <c r="I15" s="73"/>
      <c r="J15" s="75"/>
      <c r="K15" s="67"/>
      <c r="L15" s="78"/>
      <c r="M15" s="79"/>
      <c r="N15" s="78"/>
      <c r="O15" s="67"/>
      <c r="P15" s="81"/>
      <c r="Q15" s="67"/>
      <c r="R15" s="78"/>
      <c r="S15" s="67"/>
      <c r="T15" s="64"/>
      <c r="U15" s="65"/>
      <c r="V15" s="18"/>
      <c r="W15" s="37"/>
      <c r="X15" s="37"/>
      <c r="Y15" s="37"/>
      <c r="Z15" s="38" t="str">
        <f t="shared" si="0"/>
        <v xml:space="preserve">  </v>
      </c>
      <c r="AA15" s="39" t="s">
        <v>222</v>
      </c>
      <c r="AB15" s="40">
        <f t="shared" ref="AB15:AB21" si="6">IF(AA15="","",IF(AA15="Preventivo",0.25,IF(AA15="Detectivo",0.15,IF(AA15="Correctivo",0.1,))))</f>
        <v>0</v>
      </c>
      <c r="AC15" s="19" t="str">
        <f>+IF(OR(AA15='[1]11 FORMULAS'!$O$4,AA15='[1]11 FORMULAS'!$O$5),'[1]11 FORMULAS'!$P$5,IF(AA15='[1]11 FORMULAS'!$O$6,'[1]11 FORMULAS'!$P$6,""))</f>
        <v/>
      </c>
      <c r="AD15" s="39" t="s">
        <v>222</v>
      </c>
      <c r="AE15" s="40">
        <f t="shared" ref="AE15:AE21" si="7">IF(AD15="","",IF(AD15="Manual",0.15,IF(AD15="Automatico",0.25,)))</f>
        <v>0</v>
      </c>
      <c r="AF15" s="41"/>
      <c r="AG15" s="41"/>
      <c r="AH15" s="41"/>
      <c r="AI15" s="19">
        <f t="shared" ref="AI15:AI21" si="8">+AB15+AE15</f>
        <v>0</v>
      </c>
      <c r="AJ15" s="19">
        <f t="shared" si="4"/>
        <v>0</v>
      </c>
      <c r="AK15" s="19">
        <f t="shared" si="5"/>
        <v>0.12</v>
      </c>
      <c r="AL15" s="19">
        <f>IF(AC15='[1]11 FORMULAS'!$P$6,AL14-(AL14*AI15),AL14)</f>
        <v>0.2</v>
      </c>
      <c r="AM15" s="66"/>
      <c r="AN15" s="67"/>
      <c r="AO15" s="66"/>
      <c r="AP15" s="67"/>
      <c r="AQ15" s="65"/>
      <c r="AR15" s="69"/>
      <c r="AS15" s="62"/>
      <c r="AT15" s="62"/>
      <c r="AU15" s="62"/>
      <c r="AV15" s="62"/>
      <c r="AW15" s="62"/>
      <c r="AX15" s="62"/>
      <c r="AY15" s="62"/>
      <c r="AZ15" s="62"/>
      <c r="BA15" s="62"/>
      <c r="BB15" s="62"/>
    </row>
    <row r="16" spans="1:57" s="20" customFormat="1" ht="35.25" customHeight="1" x14ac:dyDescent="0.25">
      <c r="A16" s="71"/>
      <c r="B16" s="71"/>
      <c r="C16" s="71"/>
      <c r="D16" s="71"/>
      <c r="E16" s="72"/>
      <c r="F16" s="71"/>
      <c r="G16" s="71"/>
      <c r="H16" s="71"/>
      <c r="I16" s="73"/>
      <c r="J16" s="76"/>
      <c r="K16" s="67"/>
      <c r="L16" s="78"/>
      <c r="M16" s="79"/>
      <c r="N16" s="78"/>
      <c r="O16" s="67"/>
      <c r="P16" s="82"/>
      <c r="Q16" s="67"/>
      <c r="R16" s="78"/>
      <c r="S16" s="67"/>
      <c r="T16" s="64"/>
      <c r="U16" s="65"/>
      <c r="V16" s="21"/>
      <c r="W16" s="21"/>
      <c r="X16" s="21"/>
      <c r="Y16" s="21"/>
      <c r="Z16" s="21"/>
      <c r="AA16" s="39" t="s">
        <v>222</v>
      </c>
      <c r="AB16" s="40">
        <f t="shared" si="6"/>
        <v>0</v>
      </c>
      <c r="AC16" s="19" t="str">
        <f>+IF(OR(AA16='[1]11 FORMULAS'!$O$4,AA16='[1]11 FORMULAS'!$O$5),'[1]11 FORMULAS'!$P$5,IF(AA16='[1]11 FORMULAS'!$O$6,'[1]11 FORMULAS'!$P$6,""))</f>
        <v/>
      </c>
      <c r="AD16" s="39" t="s">
        <v>222</v>
      </c>
      <c r="AE16" s="40">
        <f t="shared" si="7"/>
        <v>0</v>
      </c>
      <c r="AF16" s="42"/>
      <c r="AG16" s="42"/>
      <c r="AH16" s="42"/>
      <c r="AI16" s="19">
        <f t="shared" si="8"/>
        <v>0</v>
      </c>
      <c r="AJ16" s="19">
        <f t="shared" si="4"/>
        <v>0</v>
      </c>
      <c r="AK16" s="19">
        <f t="shared" si="5"/>
        <v>0.12</v>
      </c>
      <c r="AL16" s="19">
        <f>IF(AC16='[1]11 FORMULAS'!$P$6,AL15-(AL15*AI16),AL15)</f>
        <v>0.2</v>
      </c>
      <c r="AM16" s="66"/>
      <c r="AN16" s="67"/>
      <c r="AO16" s="66"/>
      <c r="AP16" s="67"/>
      <c r="AQ16" s="65"/>
      <c r="AR16" s="70"/>
      <c r="AS16" s="63"/>
      <c r="AT16" s="63"/>
      <c r="AU16" s="63"/>
      <c r="AV16" s="63"/>
      <c r="AW16" s="63"/>
      <c r="AX16" s="63"/>
      <c r="AY16" s="63"/>
      <c r="AZ16" s="63"/>
      <c r="BA16" s="63"/>
      <c r="BB16" s="63"/>
    </row>
    <row r="17" spans="1:57" s="20" customFormat="1" ht="291" customHeight="1" x14ac:dyDescent="0.25">
      <c r="A17" s="71" t="s">
        <v>329</v>
      </c>
      <c r="B17" s="71" t="s">
        <v>330</v>
      </c>
      <c r="C17" s="71" t="s">
        <v>331</v>
      </c>
      <c r="D17" s="71" t="s">
        <v>332</v>
      </c>
      <c r="E17" s="72" t="str">
        <f>+CONCATENATE(B17," ",C17," ",D17)</f>
        <v>Posibilidad de perdida reputacional por incumplimiento en los criterios de usabilidad y accesibilidad en los desarrollos web por falta de verificacion de los criterios de aceptacion establecidos en la ley de transparencia</v>
      </c>
      <c r="F17" s="71" t="s">
        <v>316</v>
      </c>
      <c r="G17" s="71" t="s">
        <v>317</v>
      </c>
      <c r="H17" s="71" t="s">
        <v>317</v>
      </c>
      <c r="I17" s="73" t="str">
        <f t="shared" ref="I17" si="9">+G17&amp;H17</f>
        <v>TecnologiasTecnologias</v>
      </c>
      <c r="J17" s="74">
        <v>12</v>
      </c>
      <c r="K17" s="67" t="str">
        <f>IF(J17&lt;=0,"",IF(J17&lt;=2,"Muy Baja",IF(J17&lt;=24,"Baja",IF(J17&lt;=500,"Media",IF(J17&lt;=5000,"Alta","Muy Alta")))))</f>
        <v>Baja</v>
      </c>
      <c r="L17" s="77">
        <f>IF(K17="","",IF(K17="Muy Baja",0.2,IF(K17="Baja",0.4,IF(K17="Media",0.6,IF(K17="Alta",0.8,IF(K17="Muy Alta",1,))))))</f>
        <v>0.4</v>
      </c>
      <c r="M17" s="79" t="s">
        <v>333</v>
      </c>
      <c r="N17" s="77">
        <f>IF(M17="","",IF(M17="menor a 10 SMLMV",0.2,IF(M17="ENTRE 10 Y 50 SMLMV",0.4,IF(M17="entre 50 y 100 SMLMV",0.6,IF(M17="entre 100 y 500 SMLMV",0.8,IF(M17="Mayor a 500 SMLMV",1,))))))</f>
        <v>0</v>
      </c>
      <c r="O17" s="67" t="str">
        <f>IF(N17&lt;=0,"",IF(N17&lt;=20%,"Leve",IF(N17&lt;=40%,"Menor",IF(N17&lt;=60%,"Moderado",IF(N17&lt;=80%,"Mayor","Catastrofico")))))</f>
        <v/>
      </c>
      <c r="P17" s="80" t="s">
        <v>228</v>
      </c>
      <c r="Q17" s="67" t="str">
        <f>IF(R17&lt;=0,"",IF(R17&lt;=20%,"Leve",IF(R17&lt;=40%,"Menor",IF(R17&lt;=60%,"Moderado",IF(R17&lt;=80%,"Mayor","Catastrofico")))))</f>
        <v>Menor</v>
      </c>
      <c r="R17" s="77">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0.4</v>
      </c>
      <c r="S17" s="67" t="str">
        <f>IF(T17&lt;=0,"",IF(T17&lt;=20%,"Leve",IF(T17&lt;=40%,"Menor",IF(T17&lt;=60%,"Moderado",IF(T17&lt;=80%,"Mayor","Catastrofico")))))</f>
        <v>Menor</v>
      </c>
      <c r="T17" s="64">
        <f>+R17</f>
        <v>0.4</v>
      </c>
      <c r="U17" s="65" t="str">
        <f>IF(OR(AND(K17="Muy Baja",S17="Leve"),AND(K17="Muy Baja",S17="Menor"),AND(K17="Baja",S17="Leve")),"Bajo",IF(OR(AND(K17="Muy baja",S17="Moderado"),AND(K17="Baja",S17="Menor"),AND(K17="Baja",S17="Moderado"),AND(K17="Media",S17="Leve"),AND(K17="Media",S17="Menor"),AND(K17="Media",S17="Moderado"),AND(K17="Alta",S17="Leve"),AND(K17="Alta",S17="Menor")),"Moderado",IF(OR(AND(K17="Muy Baja",S17="Mayor"),AND(K17="Baja",S17="Mayor"),AND(K17="Media",S17="Mayor"),AND(K17="Alta",S17="Moderado"),AND(K17="Alta",S17="Mayor"),AND(K17="Muy Alta",S17="Leve"),AND(K17="Muy Alta",S17="Menor"),AND(K17="Muy Alta",S17="Moderado"),AND(K17="Muy Alta",S17="Mayor")),"Alto",IF(OR(AND(K17="Muy Baja",S17="Catastrofico"),AND(K17="Baja",S17="Catastrofico"),AND(K17="Media",S17="Catastrofico"),AND(K17="Alta",S17="Catastrofico"),AND(K17="Muy Alta",S17="Catastrofico")),"Extremo",))))</f>
        <v>Moderado</v>
      </c>
      <c r="V17" s="18">
        <v>1</v>
      </c>
      <c r="W17" s="37" t="s">
        <v>320</v>
      </c>
      <c r="X17" s="37" t="s">
        <v>334</v>
      </c>
      <c r="Y17" s="37" t="s">
        <v>322</v>
      </c>
      <c r="Z17" s="38" t="str">
        <f t="shared" ref="Z17:Z18" si="10">+CONCATENATE(W17," ",X17," ",Y17)</f>
        <v>Lider del proceso gestión de software verifica mensualmente  las solicitudes de creacion/ actualizacion de aplicativos y de los proyectos asignados por el comite de proyectos, analizando  la viabilidad y el desarrollo del aplicativo, asignando el recurso humano y tecnica para el proceso de desarrollo, para asi dar la salida a producción de los sitios web y aplicativos desarrollados en el distrito de Cartagena, dejando como evidencia el levantamiento de requerimiento codigo GTIGS01-F002 el cual se archiva en el repositorio de sharepoint del proceso de desarrollo; el insumo para la validación de los despliegues realizados  se hacen por medio del formato de diagnostico de usabilidad y accesibilidad codigo GTIGS01-F008 y GTIGS01-F005 en cumplimiento a la ley 1519 de gobierno Digital, en el cual se valida por medio de mesas de trabajos con la Diseñadora web, analista de desarrollo, documentadora y desarrollador a cargo del aplicativo, dejando acta de reunion de esta actividad,  con el proposito de dar cumplimiento a los establecido en la ley y en el manual grafico definido por la Alcadía.  Seguimiento trimestral</v>
      </c>
      <c r="AA17" s="39" t="s">
        <v>323</v>
      </c>
      <c r="AB17" s="40">
        <f t="shared" si="6"/>
        <v>0.25</v>
      </c>
      <c r="AC17" s="19" t="str">
        <f>+IF(OR(AA17='[1]11 FORMULAS'!$O$4,AA17='[1]11 FORMULAS'!$O$5),'[1]11 FORMULAS'!$P$5,IF(AA17='[1]11 FORMULAS'!$O$6,'[1]11 FORMULAS'!$P$6,""))</f>
        <v>Probabilidad</v>
      </c>
      <c r="AD17" s="39" t="s">
        <v>324</v>
      </c>
      <c r="AE17" s="40">
        <f t="shared" si="7"/>
        <v>0.15</v>
      </c>
      <c r="AF17" s="41" t="s">
        <v>325</v>
      </c>
      <c r="AG17" s="41" t="s">
        <v>326</v>
      </c>
      <c r="AH17" s="41" t="s">
        <v>327</v>
      </c>
      <c r="AI17" s="19">
        <f>+AB17+AE17</f>
        <v>0.4</v>
      </c>
      <c r="AJ17" s="19">
        <f>+L17*AI17</f>
        <v>0.16000000000000003</v>
      </c>
      <c r="AK17" s="19">
        <f>+L17-AJ17</f>
        <v>0.24</v>
      </c>
      <c r="AL17" s="19">
        <f>IF(AC17='[1]11 FORMULAS'!$P$6,T17-(T17*AI17),T17)</f>
        <v>0.4</v>
      </c>
      <c r="AM17" s="66">
        <f>+AK21</f>
        <v>0.24</v>
      </c>
      <c r="AN17" s="67" t="str">
        <f>IF(AM17&lt;=0,"",IF(AM17&lt;=20%,"Muy Baja",IF(AM17&lt;=40%,"Baja",IF(AM17&lt;=60%,"Media",IF(AM17&lt;=80%,"Alta","Muy Alta")))))</f>
        <v>Baja</v>
      </c>
      <c r="AO17" s="66">
        <f>+AL21</f>
        <v>0.4</v>
      </c>
      <c r="AP17" s="67" t="str">
        <f>IF(AO17&lt;=0,"",IF(AO17&lt;=20%,"Leve",IF(AO17&lt;=40%,"Menor",IF(AO17&lt;=60%,"Moderado",IF(AO17&lt;=80%,"Mayor","Catastrofico")))))</f>
        <v>Menor</v>
      </c>
      <c r="AQ17" s="65" t="str">
        <f>IF(OR(AND(AN17="Muy Baja",AP17="Leve"),AND(AN17="Muy Baja",AP17="Menor"),AND(AN17="Baja",AP17="Leve")),"Bajo",IF(OR(AND(AN17="Muy baja",AP17="Moderado"),AND(AN17="Baja",AP17="Menor"),AND(AN17="Baja",AP17="Moderado"),AND(AN17="Media",AP17="Leve"),AND(AN17="Media",AP17="Menor"),AND(AN17="Media",AP17="Moderado"),AND(AN17="Alta",AP17="Leve"),AND(AN17="Alta",AP17="Menor")),"Moderado",IF(OR(AND(AN17="Muy Baja",AP17="Mayor"),AND(AN17="Baja",AP17="Mayor"),AND(AN17="Media",AP17="Mayor"),AND(AN17="Alta",AP17="Moderado"),AND(AN17="Alta",AP17="Mayor"),AND(AN17="Muy Alta",AP17="Leve"),AND(AN17="Muy Alta",AP17="Menor"),AND(AN17="Muy Alta",AP17="Moderado"),AND(AN17="Muy Alta",AP17="Mayor")),"Alto",IF(OR(AND(AN17="Muy Baja",AP17="Catastrofico"),AND(AN17="Baja",AP17="Catastrofico"),AND(AN17="Media",AP17="Catastrofico"),AND(AN17="Alta",AP17="Catastrofico"),AND(AN17="Muy Alta",AP17="Catastrofico")),"Extremo",""))))</f>
        <v>Moderado</v>
      </c>
      <c r="AR17" s="68" t="s">
        <v>335</v>
      </c>
      <c r="AS17" s="61"/>
      <c r="AT17" s="61"/>
      <c r="AU17" s="61"/>
      <c r="AV17" s="61"/>
      <c r="AW17" s="61"/>
      <c r="AX17" s="61"/>
      <c r="AY17" s="61"/>
      <c r="AZ17" s="61"/>
      <c r="BA17" s="61"/>
      <c r="BB17" s="61"/>
      <c r="BE17" s="13"/>
    </row>
    <row r="18" spans="1:57" s="20" customFormat="1" ht="33.75" customHeight="1" x14ac:dyDescent="0.25">
      <c r="A18" s="71"/>
      <c r="B18" s="71"/>
      <c r="C18" s="71"/>
      <c r="D18" s="71"/>
      <c r="E18" s="72"/>
      <c r="F18" s="71"/>
      <c r="G18" s="71"/>
      <c r="H18" s="71"/>
      <c r="I18" s="73"/>
      <c r="J18" s="75"/>
      <c r="K18" s="67"/>
      <c r="L18" s="78"/>
      <c r="M18" s="79"/>
      <c r="N18" s="78"/>
      <c r="O18" s="67"/>
      <c r="P18" s="81"/>
      <c r="Q18" s="67"/>
      <c r="R18" s="78"/>
      <c r="S18" s="67"/>
      <c r="T18" s="64"/>
      <c r="U18" s="65"/>
      <c r="V18" s="18"/>
      <c r="W18" s="37"/>
      <c r="X18" s="37"/>
      <c r="Y18" s="37"/>
      <c r="Z18" s="38" t="str">
        <f t="shared" si="10"/>
        <v xml:space="preserve">  </v>
      </c>
      <c r="AA18" s="39" t="s">
        <v>222</v>
      </c>
      <c r="AB18" s="40">
        <f t="shared" si="6"/>
        <v>0</v>
      </c>
      <c r="AC18" s="19" t="str">
        <f>+IF(OR(AA18='[1]11 FORMULAS'!$O$4,AA18='[1]11 FORMULAS'!$O$5),'[1]11 FORMULAS'!$P$5,IF(AA18='[1]11 FORMULAS'!$O$6,'[1]11 FORMULAS'!$P$6,""))</f>
        <v/>
      </c>
      <c r="AD18" s="39" t="s">
        <v>222</v>
      </c>
      <c r="AE18" s="40">
        <f t="shared" si="7"/>
        <v>0</v>
      </c>
      <c r="AF18" s="41"/>
      <c r="AG18" s="41"/>
      <c r="AH18" s="41"/>
      <c r="AI18" s="19">
        <f>+AB18+AE18</f>
        <v>0</v>
      </c>
      <c r="AJ18" s="19">
        <f>+AK17*AI18</f>
        <v>0</v>
      </c>
      <c r="AK18" s="19">
        <f>+AK17-AJ18</f>
        <v>0.24</v>
      </c>
      <c r="AL18" s="19">
        <f>IF(AC18='[1]11 FORMULAS'!$P$6,AL17-(AL17*AI18),AL17)</f>
        <v>0.4</v>
      </c>
      <c r="AM18" s="66"/>
      <c r="AN18" s="67"/>
      <c r="AO18" s="66"/>
      <c r="AP18" s="67"/>
      <c r="AQ18" s="65"/>
      <c r="AR18" s="69"/>
      <c r="AS18" s="62"/>
      <c r="AT18" s="62"/>
      <c r="AU18" s="62"/>
      <c r="AV18" s="62"/>
      <c r="AW18" s="62"/>
      <c r="AX18" s="62"/>
      <c r="AY18" s="62"/>
      <c r="AZ18" s="62"/>
      <c r="BA18" s="62"/>
      <c r="BB18" s="62"/>
      <c r="BE18" s="13"/>
    </row>
    <row r="19" spans="1:57" s="20" customFormat="1" ht="33.75" customHeight="1" x14ac:dyDescent="0.25">
      <c r="A19" s="71"/>
      <c r="B19" s="71"/>
      <c r="C19" s="71"/>
      <c r="D19" s="71"/>
      <c r="E19" s="72"/>
      <c r="F19" s="71"/>
      <c r="G19" s="71"/>
      <c r="H19" s="71"/>
      <c r="I19" s="73"/>
      <c r="J19" s="75"/>
      <c r="K19" s="67"/>
      <c r="L19" s="78"/>
      <c r="M19" s="79"/>
      <c r="N19" s="78"/>
      <c r="O19" s="67"/>
      <c r="P19" s="81"/>
      <c r="Q19" s="67"/>
      <c r="R19" s="78"/>
      <c r="S19" s="67"/>
      <c r="T19" s="64"/>
      <c r="U19" s="65"/>
      <c r="V19" s="18"/>
      <c r="W19" s="37"/>
      <c r="X19" s="37"/>
      <c r="Y19" s="37"/>
      <c r="Z19" s="38" t="str">
        <f t="shared" ref="Z19:Z20" si="11">+CONCATENATE(W19," ",X19," ",Y19)</f>
        <v xml:space="preserve">  </v>
      </c>
      <c r="AA19" s="39" t="s">
        <v>222</v>
      </c>
      <c r="AB19" s="40">
        <f t="shared" si="6"/>
        <v>0</v>
      </c>
      <c r="AC19" s="19" t="str">
        <f>+IF(OR(AA19='[1]11 FORMULAS'!$O$4,AA19='[1]11 FORMULAS'!$O$5),'[1]11 FORMULAS'!$P$5,IF(AA19='[1]11 FORMULAS'!$O$6,'[1]11 FORMULAS'!$P$6,""))</f>
        <v/>
      </c>
      <c r="AD19" s="39" t="s">
        <v>222</v>
      </c>
      <c r="AE19" s="40">
        <f t="shared" si="7"/>
        <v>0</v>
      </c>
      <c r="AF19" s="41"/>
      <c r="AG19" s="41"/>
      <c r="AH19" s="41"/>
      <c r="AI19" s="19">
        <f t="shared" si="8"/>
        <v>0</v>
      </c>
      <c r="AJ19" s="19">
        <f>+AK18*AI19</f>
        <v>0</v>
      </c>
      <c r="AK19" s="19">
        <f>+AK18-AJ19</f>
        <v>0.24</v>
      </c>
      <c r="AL19" s="19">
        <f>IF(AC19='[1]11 FORMULAS'!$P$6,AL18-(AL18*AI19),AL18)</f>
        <v>0.4</v>
      </c>
      <c r="AM19" s="66"/>
      <c r="AN19" s="67"/>
      <c r="AO19" s="66"/>
      <c r="AP19" s="67"/>
      <c r="AQ19" s="65"/>
      <c r="AR19" s="69"/>
      <c r="AS19" s="62"/>
      <c r="AT19" s="62"/>
      <c r="AU19" s="62"/>
      <c r="AV19" s="62"/>
      <c r="AW19" s="62"/>
      <c r="AX19" s="62"/>
      <c r="AY19" s="62"/>
      <c r="AZ19" s="62"/>
      <c r="BA19" s="62"/>
      <c r="BB19" s="62"/>
      <c r="BE19" s="13"/>
    </row>
    <row r="20" spans="1:57" s="20" customFormat="1" ht="33.75" customHeight="1" x14ac:dyDescent="0.25">
      <c r="A20" s="71"/>
      <c r="B20" s="71"/>
      <c r="C20" s="71"/>
      <c r="D20" s="71"/>
      <c r="E20" s="72"/>
      <c r="F20" s="71"/>
      <c r="G20" s="71"/>
      <c r="H20" s="71"/>
      <c r="I20" s="73"/>
      <c r="J20" s="75"/>
      <c r="K20" s="67"/>
      <c r="L20" s="78"/>
      <c r="M20" s="79"/>
      <c r="N20" s="78"/>
      <c r="O20" s="67"/>
      <c r="P20" s="81"/>
      <c r="Q20" s="67"/>
      <c r="R20" s="78"/>
      <c r="S20" s="67"/>
      <c r="T20" s="64"/>
      <c r="U20" s="65"/>
      <c r="V20" s="18"/>
      <c r="W20" s="37"/>
      <c r="X20" s="37"/>
      <c r="Y20" s="37"/>
      <c r="Z20" s="38" t="str">
        <f t="shared" si="11"/>
        <v xml:space="preserve">  </v>
      </c>
      <c r="AA20" s="39" t="s">
        <v>222</v>
      </c>
      <c r="AB20" s="40">
        <f t="shared" si="6"/>
        <v>0</v>
      </c>
      <c r="AC20" s="19" t="str">
        <f>+IF(OR(AA20='[1]11 FORMULAS'!$O$4,AA20='[1]11 FORMULAS'!$O$5),'[1]11 FORMULAS'!$P$5,IF(AA20='[1]11 FORMULAS'!$O$6,'[1]11 FORMULAS'!$P$6,""))</f>
        <v/>
      </c>
      <c r="AD20" s="39" t="s">
        <v>222</v>
      </c>
      <c r="AE20" s="40">
        <f t="shared" si="7"/>
        <v>0</v>
      </c>
      <c r="AF20" s="41"/>
      <c r="AG20" s="41"/>
      <c r="AH20" s="41"/>
      <c r="AI20" s="19">
        <f t="shared" si="8"/>
        <v>0</v>
      </c>
      <c r="AJ20" s="19">
        <f t="shared" ref="AJ20:AJ21" si="12">+AK19*AI20</f>
        <v>0</v>
      </c>
      <c r="AK20" s="19">
        <f>IF(AC20='[1]11 FORMULAS'!$P$5,AK19-(AK19*AI20),AK19)</f>
        <v>0.24</v>
      </c>
      <c r="AL20" s="19">
        <f>IF(AC20='[1]11 FORMULAS'!$P$6,AL19-(AL19*AI20),AL19)</f>
        <v>0.4</v>
      </c>
      <c r="AM20" s="66"/>
      <c r="AN20" s="67"/>
      <c r="AO20" s="66"/>
      <c r="AP20" s="67"/>
      <c r="AQ20" s="65"/>
      <c r="AR20" s="69"/>
      <c r="AS20" s="62"/>
      <c r="AT20" s="62"/>
      <c r="AU20" s="62"/>
      <c r="AV20" s="62"/>
      <c r="AW20" s="62"/>
      <c r="AX20" s="62"/>
      <c r="AY20" s="62"/>
      <c r="AZ20" s="62"/>
      <c r="BA20" s="62"/>
      <c r="BB20" s="62"/>
      <c r="BE20" s="13"/>
    </row>
    <row r="21" spans="1:57" s="20" customFormat="1" ht="33.75" customHeight="1" x14ac:dyDescent="0.25">
      <c r="A21" s="71"/>
      <c r="B21" s="71"/>
      <c r="C21" s="71"/>
      <c r="D21" s="71"/>
      <c r="E21" s="72"/>
      <c r="F21" s="71"/>
      <c r="G21" s="71"/>
      <c r="H21" s="71"/>
      <c r="I21" s="73"/>
      <c r="J21" s="76"/>
      <c r="K21" s="67"/>
      <c r="L21" s="78"/>
      <c r="M21" s="79"/>
      <c r="N21" s="78"/>
      <c r="O21" s="67"/>
      <c r="P21" s="82"/>
      <c r="Q21" s="67"/>
      <c r="R21" s="78"/>
      <c r="S21" s="67"/>
      <c r="T21" s="64"/>
      <c r="U21" s="65"/>
      <c r="V21" s="21"/>
      <c r="W21" s="21"/>
      <c r="X21" s="21"/>
      <c r="Y21" s="21"/>
      <c r="Z21" s="21"/>
      <c r="AA21" s="39" t="s">
        <v>222</v>
      </c>
      <c r="AB21" s="40">
        <f t="shared" si="6"/>
        <v>0</v>
      </c>
      <c r="AC21" s="19" t="str">
        <f>+IF(OR(AA21='[1]11 FORMULAS'!$O$4,AA21='[1]11 FORMULAS'!$O$5),'[1]11 FORMULAS'!$P$5,IF(AA21='[1]11 FORMULAS'!$O$6,'[1]11 FORMULAS'!$P$6,""))</f>
        <v/>
      </c>
      <c r="AD21" s="39" t="s">
        <v>222</v>
      </c>
      <c r="AE21" s="40">
        <f t="shared" si="7"/>
        <v>0</v>
      </c>
      <c r="AF21" s="42"/>
      <c r="AG21" s="42"/>
      <c r="AH21" s="42"/>
      <c r="AI21" s="19">
        <f t="shared" si="8"/>
        <v>0</v>
      </c>
      <c r="AJ21" s="19">
        <f t="shared" si="12"/>
        <v>0</v>
      </c>
      <c r="AK21" s="19">
        <f>IF(AC21='[1]11 FORMULAS'!$P$5,AK20-(AK20*AI21),AK20)</f>
        <v>0.24</v>
      </c>
      <c r="AL21" s="19">
        <f>IF(AC21='[1]11 FORMULAS'!$P$6,AL20-(AL20*AI21),AL20)</f>
        <v>0.4</v>
      </c>
      <c r="AM21" s="66"/>
      <c r="AN21" s="67"/>
      <c r="AO21" s="66"/>
      <c r="AP21" s="67"/>
      <c r="AQ21" s="65"/>
      <c r="AR21" s="70"/>
      <c r="AS21" s="63"/>
      <c r="AT21" s="63"/>
      <c r="AU21" s="63"/>
      <c r="AV21" s="63"/>
      <c r="AW21" s="63"/>
      <c r="AX21" s="63"/>
      <c r="AY21" s="63"/>
      <c r="AZ21" s="63"/>
      <c r="BA21" s="63"/>
      <c r="BB21" s="63"/>
      <c r="BE21" s="13"/>
    </row>
  </sheetData>
  <mergeCells count="140">
    <mergeCell ref="A5:B5"/>
    <mergeCell ref="AR5:AR6"/>
    <mergeCell ref="BA5:BB5"/>
    <mergeCell ref="A6:B6"/>
    <mergeCell ref="C6:H6"/>
    <mergeCell ref="A1:B4"/>
    <mergeCell ref="C1:AZ1"/>
    <mergeCell ref="BA1:BB1"/>
    <mergeCell ref="C2:AZ2"/>
    <mergeCell ref="BA2:BB2"/>
    <mergeCell ref="C3:AZ3"/>
    <mergeCell ref="BA3:BB3"/>
    <mergeCell ref="C4:AZ4"/>
    <mergeCell ref="BA4:BB4"/>
    <mergeCell ref="W6:AH6"/>
    <mergeCell ref="BA6:BB6"/>
    <mergeCell ref="C5:D5"/>
    <mergeCell ref="AZ10:AZ11"/>
    <mergeCell ref="AP9:AP11"/>
    <mergeCell ref="AQ9:AQ11"/>
    <mergeCell ref="AR9:AR11"/>
    <mergeCell ref="E10:E11"/>
    <mergeCell ref="A7:U7"/>
    <mergeCell ref="V7:AR7"/>
    <mergeCell ref="AS7:BB9"/>
    <mergeCell ref="A8:I9"/>
    <mergeCell ref="J8:U8"/>
    <mergeCell ref="V8:Z10"/>
    <mergeCell ref="AA8:AR8"/>
    <mergeCell ref="J9:J11"/>
    <mergeCell ref="F10:I10"/>
    <mergeCell ref="AA10:AE10"/>
    <mergeCell ref="AI9:AI10"/>
    <mergeCell ref="A10:A11"/>
    <mergeCell ref="B10:B11"/>
    <mergeCell ref="C10:C11"/>
    <mergeCell ref="D10:D11"/>
    <mergeCell ref="T9:T11"/>
    <mergeCell ref="A17:A21"/>
    <mergeCell ref="B17:B21"/>
    <mergeCell ref="C17:C21"/>
    <mergeCell ref="D17:D21"/>
    <mergeCell ref="E17:E21"/>
    <mergeCell ref="AR12:AR16"/>
    <mergeCell ref="AS12:AS16"/>
    <mergeCell ref="AT12:AT16"/>
    <mergeCell ref="AU12:AU16"/>
    <mergeCell ref="U12:U16"/>
    <mergeCell ref="AM12:AM16"/>
    <mergeCell ref="AN12:AN16"/>
    <mergeCell ref="AO12:AO16"/>
    <mergeCell ref="AP12:AP16"/>
    <mergeCell ref="AQ12:AQ16"/>
    <mergeCell ref="F17:F21"/>
    <mergeCell ref="G17:G21"/>
    <mergeCell ref="H17:H21"/>
    <mergeCell ref="I17:I21"/>
    <mergeCell ref="J17:J21"/>
    <mergeCell ref="A12:A16"/>
    <mergeCell ref="B12:B16"/>
    <mergeCell ref="C12:C16"/>
    <mergeCell ref="D12:D16"/>
    <mergeCell ref="BB12:BB16"/>
    <mergeCell ref="AV12:AV16"/>
    <mergeCell ref="AW12:AW16"/>
    <mergeCell ref="L9:L11"/>
    <mergeCell ref="M9:M11"/>
    <mergeCell ref="N9:N11"/>
    <mergeCell ref="O9:O11"/>
    <mergeCell ref="P9:P11"/>
    <mergeCell ref="BA10:BA11"/>
    <mergeCell ref="BB10:BB11"/>
    <mergeCell ref="AZ12:AZ16"/>
    <mergeCell ref="BA12:BA16"/>
    <mergeCell ref="U9:U11"/>
    <mergeCell ref="AA9:AH9"/>
    <mergeCell ref="AF10:AH10"/>
    <mergeCell ref="AK9:AK10"/>
    <mergeCell ref="AL9:AL10"/>
    <mergeCell ref="AM9:AM11"/>
    <mergeCell ref="AN9:AN11"/>
    <mergeCell ref="AO9:AO11"/>
    <mergeCell ref="Q9:Q11"/>
    <mergeCell ref="R9:R11"/>
    <mergeCell ref="S9:S11"/>
    <mergeCell ref="E12:E16"/>
    <mergeCell ref="F12:F16"/>
    <mergeCell ref="G12:G16"/>
    <mergeCell ref="H12:H16"/>
    <mergeCell ref="AS10:AS11"/>
    <mergeCell ref="AT10:AT11"/>
    <mergeCell ref="AU10:AU11"/>
    <mergeCell ref="AV10:AV11"/>
    <mergeCell ref="AW10:AY10"/>
    <mergeCell ref="AX12:AX16"/>
    <mergeCell ref="AY12:AY16"/>
    <mergeCell ref="T12:T16"/>
    <mergeCell ref="I12:I16"/>
    <mergeCell ref="J12:J16"/>
    <mergeCell ref="K12:K16"/>
    <mergeCell ref="L12:L16"/>
    <mergeCell ref="M12:M16"/>
    <mergeCell ref="N12:N16"/>
    <mergeCell ref="O12:O16"/>
    <mergeCell ref="P12:P16"/>
    <mergeCell ref="Q12:Q16"/>
    <mergeCell ref="R12:R16"/>
    <mergeCell ref="S12:S16"/>
    <mergeCell ref="K9:K11"/>
    <mergeCell ref="BA17:BA21"/>
    <mergeCell ref="BB17:BB21"/>
    <mergeCell ref="AV17:AV21"/>
    <mergeCell ref="AW17:AW21"/>
    <mergeCell ref="AX17:AX21"/>
    <mergeCell ref="AY17:AY21"/>
    <mergeCell ref="AZ17:AZ21"/>
    <mergeCell ref="L17:L21"/>
    <mergeCell ref="M17:M21"/>
    <mergeCell ref="N17:N21"/>
    <mergeCell ref="O17:O21"/>
    <mergeCell ref="P17:P21"/>
    <mergeCell ref="Q17:Q21"/>
    <mergeCell ref="K17:K21"/>
    <mergeCell ref="T17:T21"/>
    <mergeCell ref="U17:U21"/>
    <mergeCell ref="AU17:AU21"/>
    <mergeCell ref="AO17:AO21"/>
    <mergeCell ref="AP17:AP21"/>
    <mergeCell ref="AQ17:AQ21"/>
    <mergeCell ref="AR17:AR21"/>
    <mergeCell ref="AS17:AS21"/>
    <mergeCell ref="AT17:AT21"/>
    <mergeCell ref="R17:R21"/>
    <mergeCell ref="S17:S21"/>
    <mergeCell ref="AN17:AN21"/>
    <mergeCell ref="AM17:AM21"/>
    <mergeCell ref="P5:S5"/>
    <mergeCell ref="I5:O5"/>
    <mergeCell ref="I6:O6"/>
    <mergeCell ref="P6:S6"/>
  </mergeCells>
  <conditionalFormatting sqref="K12">
    <cfRule type="cellIs" dxfId="100" priority="797" operator="equal">
      <formula>"Muy Alta"</formula>
    </cfRule>
    <cfRule type="cellIs" dxfId="99" priority="798" operator="equal">
      <formula>"Alta"</formula>
    </cfRule>
    <cfRule type="cellIs" dxfId="98" priority="799" operator="equal">
      <formula>"Media"</formula>
    </cfRule>
    <cfRule type="cellIs" dxfId="97" priority="800" operator="equal">
      <formula>"Baja"</formula>
    </cfRule>
    <cfRule type="cellIs" dxfId="96" priority="801" operator="equal">
      <formula>"Muy Baja"</formula>
    </cfRule>
  </conditionalFormatting>
  <conditionalFormatting sqref="K17">
    <cfRule type="cellIs" dxfId="95" priority="762" operator="equal">
      <formula>"Muy Alta"</formula>
    </cfRule>
    <cfRule type="cellIs" dxfId="94" priority="763" operator="equal">
      <formula>"Alta"</formula>
    </cfRule>
    <cfRule type="cellIs" dxfId="93" priority="764" operator="equal">
      <formula>"Media"</formula>
    </cfRule>
    <cfRule type="cellIs" dxfId="92" priority="765" operator="equal">
      <formula>"Baja"</formula>
    </cfRule>
    <cfRule type="cellIs" dxfId="91" priority="766" operator="equal">
      <formula>"Muy Baja"</formula>
    </cfRule>
  </conditionalFormatting>
  <conditionalFormatting sqref="M12">
    <cfRule type="cellIs" dxfId="90" priority="807" operator="equal">
      <formula>$T$12</formula>
    </cfRule>
    <cfRule type="cellIs" dxfId="89" priority="808" operator="equal">
      <formula>$T$13</formula>
    </cfRule>
    <cfRule type="cellIs" dxfId="88" priority="809" operator="equal">
      <formula>$T$14</formula>
    </cfRule>
    <cfRule type="cellIs" dxfId="87" priority="810" operator="equal">
      <formula>$T$15</formula>
    </cfRule>
    <cfRule type="cellIs" dxfId="86" priority="811" operator="equal">
      <formula>$T$16</formula>
    </cfRule>
  </conditionalFormatting>
  <conditionalFormatting sqref="M17">
    <cfRule type="cellIs" dxfId="85" priority="610" operator="equal">
      <formula>$T$12</formula>
    </cfRule>
    <cfRule type="cellIs" dxfId="84" priority="611" operator="equal">
      <formula>$T$13</formula>
    </cfRule>
    <cfRule type="cellIs" dxfId="83" priority="612" operator="equal">
      <formula>$T$14</formula>
    </cfRule>
    <cfRule type="cellIs" dxfId="82" priority="613" operator="equal">
      <formula>$T$15</formula>
    </cfRule>
    <cfRule type="cellIs" dxfId="81" priority="614" operator="equal">
      <formula>$T$16</formula>
    </cfRule>
  </conditionalFormatting>
  <conditionalFormatting sqref="O12 O17">
    <cfRule type="cellIs" dxfId="80" priority="792" operator="equal">
      <formula>"catastrofico"</formula>
    </cfRule>
    <cfRule type="cellIs" dxfId="79" priority="793" operator="equal">
      <formula>"Mayor"</formula>
    </cfRule>
    <cfRule type="cellIs" dxfId="78" priority="794" operator="equal">
      <formula>"Moderado"</formula>
    </cfRule>
    <cfRule type="cellIs" dxfId="77" priority="795" operator="equal">
      <formula>"menor"</formula>
    </cfRule>
    <cfRule type="cellIs" dxfId="76" priority="796" operator="equal">
      <formula>"leve"</formula>
    </cfRule>
  </conditionalFormatting>
  <conditionalFormatting sqref="Q12">
    <cfRule type="cellIs" dxfId="75" priority="787" operator="equal">
      <formula>"catastrofico"</formula>
    </cfRule>
    <cfRule type="cellIs" dxfId="74" priority="788" operator="equal">
      <formula>"Mayor"</formula>
    </cfRule>
    <cfRule type="cellIs" dxfId="73" priority="789" operator="equal">
      <formula>"Moderado"</formula>
    </cfRule>
    <cfRule type="cellIs" dxfId="72" priority="790" operator="equal">
      <formula>"menor"</formula>
    </cfRule>
    <cfRule type="cellIs" dxfId="71" priority="791" operator="equal">
      <formula>"leve"</formula>
    </cfRule>
  </conditionalFormatting>
  <conditionalFormatting sqref="Q17">
    <cfRule type="cellIs" dxfId="70" priority="757" operator="equal">
      <formula>"catastrofico"</formula>
    </cfRule>
    <cfRule type="cellIs" dxfId="69" priority="758" operator="equal">
      <formula>"Mayor"</formula>
    </cfRule>
    <cfRule type="cellIs" dxfId="68" priority="759" operator="equal">
      <formula>"Moderado"</formula>
    </cfRule>
    <cfRule type="cellIs" dxfId="67" priority="760" operator="equal">
      <formula>"menor"</formula>
    </cfRule>
    <cfRule type="cellIs" dxfId="66" priority="761" operator="equal">
      <formula>"leve"</formula>
    </cfRule>
  </conditionalFormatting>
  <conditionalFormatting sqref="S12">
    <cfRule type="cellIs" dxfId="65" priority="782" operator="equal">
      <formula>"catastrofico"</formula>
    </cfRule>
    <cfRule type="cellIs" dxfId="64" priority="783" operator="equal">
      <formula>"Mayor"</formula>
    </cfRule>
    <cfRule type="cellIs" dxfId="63" priority="784" operator="equal">
      <formula>"Moderado"</formula>
    </cfRule>
    <cfRule type="cellIs" dxfId="62" priority="785" operator="equal">
      <formula>"menor"</formula>
    </cfRule>
    <cfRule type="cellIs" dxfId="61" priority="786" operator="equal">
      <formula>"leve"</formula>
    </cfRule>
  </conditionalFormatting>
  <conditionalFormatting sqref="S17">
    <cfRule type="cellIs" dxfId="60" priority="752" operator="equal">
      <formula>"catastrofico"</formula>
    </cfRule>
    <cfRule type="cellIs" dxfId="59" priority="753" operator="equal">
      <formula>"Mayor"</formula>
    </cfRule>
    <cfRule type="cellIs" dxfId="58" priority="754" operator="equal">
      <formula>"Moderado"</formula>
    </cfRule>
    <cfRule type="cellIs" dxfId="57" priority="755" operator="equal">
      <formula>"menor"</formula>
    </cfRule>
    <cfRule type="cellIs" dxfId="56" priority="756" operator="equal">
      <formula>"leve"</formula>
    </cfRule>
  </conditionalFormatting>
  <conditionalFormatting sqref="T12">
    <cfRule type="cellIs" dxfId="55" priority="802" operator="equal">
      <formula>#REF!</formula>
    </cfRule>
    <cfRule type="cellIs" dxfId="54" priority="803" operator="equal">
      <formula>#REF!</formula>
    </cfRule>
    <cfRule type="cellIs" dxfId="53" priority="804" operator="equal">
      <formula>#REF!</formula>
    </cfRule>
    <cfRule type="cellIs" dxfId="52" priority="805" operator="equal">
      <formula>#REF!</formula>
    </cfRule>
    <cfRule type="cellIs" dxfId="51" priority="806" operator="equal">
      <formula>#REF!</formula>
    </cfRule>
  </conditionalFormatting>
  <conditionalFormatting sqref="T17">
    <cfRule type="cellIs" dxfId="50" priority="767" operator="equal">
      <formula>#REF!</formula>
    </cfRule>
    <cfRule type="cellIs" dxfId="49" priority="768" operator="equal">
      <formula>#REF!</formula>
    </cfRule>
    <cfRule type="cellIs" dxfId="48" priority="769" operator="equal">
      <formula>#REF!</formula>
    </cfRule>
    <cfRule type="cellIs" dxfId="47" priority="770" operator="equal">
      <formula>#REF!</formula>
    </cfRule>
    <cfRule type="cellIs" dxfId="46" priority="771" operator="equal">
      <formula>#REF!</formula>
    </cfRule>
  </conditionalFormatting>
  <conditionalFormatting sqref="U12">
    <cfRule type="cellIs" dxfId="45" priority="576" operator="equal">
      <formula>"Extremo"</formula>
    </cfRule>
    <cfRule type="cellIs" dxfId="44" priority="577" operator="equal">
      <formula>"Alto"</formula>
    </cfRule>
    <cfRule type="cellIs" dxfId="43" priority="578" operator="equal">
      <formula>"Moderado"</formula>
    </cfRule>
    <cfRule type="cellIs" dxfId="42" priority="579" operator="equal">
      <formula>"Bajo"</formula>
    </cfRule>
  </conditionalFormatting>
  <conditionalFormatting sqref="U17">
    <cfRule type="cellIs" dxfId="41" priority="572" operator="equal">
      <formula>"Extremo"</formula>
    </cfRule>
    <cfRule type="cellIs" dxfId="40" priority="573" operator="equal">
      <formula>"Alto"</formula>
    </cfRule>
    <cfRule type="cellIs" dxfId="39" priority="574" operator="equal">
      <formula>"Moderado"</formula>
    </cfRule>
    <cfRule type="cellIs" dxfId="38" priority="575" operator="equal">
      <formula>"Bajo"</formula>
    </cfRule>
  </conditionalFormatting>
  <conditionalFormatting sqref="AN12">
    <cfRule type="cellIs" dxfId="37" priority="777" operator="equal">
      <formula>"Muy Alta"</formula>
    </cfRule>
    <cfRule type="cellIs" dxfId="36" priority="778" operator="equal">
      <formula>"Alta"</formula>
    </cfRule>
    <cfRule type="cellIs" dxfId="35" priority="779" operator="equal">
      <formula>"Media"</formula>
    </cfRule>
    <cfRule type="cellIs" dxfId="34" priority="780" operator="equal">
      <formula>"Baja"</formula>
    </cfRule>
    <cfRule type="cellIs" dxfId="33" priority="781" operator="equal">
      <formula>"Muy Baja"</formula>
    </cfRule>
  </conditionalFormatting>
  <conditionalFormatting sqref="AN17">
    <cfRule type="cellIs" dxfId="32" priority="747" operator="equal">
      <formula>"Muy Alta"</formula>
    </cfRule>
    <cfRule type="cellIs" dxfId="31" priority="748" operator="equal">
      <formula>"Alta"</formula>
    </cfRule>
    <cfRule type="cellIs" dxfId="30" priority="749" operator="equal">
      <formula>"Media"</formula>
    </cfRule>
    <cfRule type="cellIs" dxfId="29" priority="750" operator="equal">
      <formula>"Baja"</formula>
    </cfRule>
    <cfRule type="cellIs" dxfId="28" priority="751" operator="equal">
      <formula>"Muy Baja"</formula>
    </cfRule>
  </conditionalFormatting>
  <conditionalFormatting sqref="AP12">
    <cfRule type="cellIs" dxfId="27" priority="772" operator="equal">
      <formula>"Catastrofico"</formula>
    </cfRule>
    <cfRule type="cellIs" dxfId="26" priority="773" operator="equal">
      <formula>"Mayor"</formula>
    </cfRule>
    <cfRule type="cellIs" dxfId="25" priority="774" operator="equal">
      <formula>"Moderado"</formula>
    </cfRule>
    <cfRule type="cellIs" dxfId="24" priority="775" operator="equal">
      <formula>"Menor"</formula>
    </cfRule>
    <cfRule type="cellIs" dxfId="23" priority="776" operator="equal">
      <formula>"Leve"</formula>
    </cfRule>
  </conditionalFormatting>
  <conditionalFormatting sqref="AP17">
    <cfRule type="cellIs" dxfId="22" priority="742" operator="equal">
      <formula>"Catastrofico"</formula>
    </cfRule>
    <cfRule type="cellIs" dxfId="21" priority="743" operator="equal">
      <formula>"Mayor"</formula>
    </cfRule>
    <cfRule type="cellIs" dxfId="20" priority="744" operator="equal">
      <formula>"Moderado"</formula>
    </cfRule>
    <cfRule type="cellIs" dxfId="19" priority="745" operator="equal">
      <formula>"Menor"</formula>
    </cfRule>
    <cfRule type="cellIs" dxfId="18" priority="746" operator="equal">
      <formula>"Leve"</formula>
    </cfRule>
  </conditionalFormatting>
  <conditionalFormatting sqref="AQ12">
    <cfRule type="cellIs" dxfId="17" priority="615" operator="equal">
      <formula>"Extremo"</formula>
    </cfRule>
    <cfRule type="cellIs" dxfId="16" priority="616" operator="equal">
      <formula>"Alto"</formula>
    </cfRule>
    <cfRule type="cellIs" dxfId="15" priority="617" operator="equal">
      <formula>"Moderado"</formula>
    </cfRule>
    <cfRule type="cellIs" dxfId="14" priority="618" operator="equal">
      <formula>"Bajo"</formula>
    </cfRule>
  </conditionalFormatting>
  <conditionalFormatting sqref="AQ17">
    <cfRule type="cellIs" dxfId="13" priority="564" operator="equal">
      <formula>"Extremo"</formula>
    </cfRule>
    <cfRule type="cellIs" dxfId="12" priority="565" operator="equal">
      <formula>"Alto"</formula>
    </cfRule>
    <cfRule type="cellIs" dxfId="11" priority="566" operator="equal">
      <formula>"Moderado"</formula>
    </cfRule>
    <cfRule type="cellIs" dxfId="10" priority="567" operator="equal">
      <formula>"Bajo"</formula>
    </cfRule>
  </conditionalFormatting>
  <conditionalFormatting sqref="AR12">
    <cfRule type="cellIs" dxfId="9" priority="650" operator="equal">
      <formula>"Evitar"</formula>
    </cfRule>
    <cfRule type="cellIs" dxfId="8" priority="651" operator="equal">
      <formula>"Aceptar"</formula>
    </cfRule>
    <cfRule type="cellIs" dxfId="7" priority="652" operator="equal">
      <formula>"reducir transferir"</formula>
    </cfRule>
    <cfRule type="cellIs" dxfId="6" priority="653" operator="equal">
      <formula>"reducir mitigar"</formula>
    </cfRule>
    <cfRule type="cellIs" dxfId="5" priority="654" operator="equal">
      <formula>"Reducir mitigar"</formula>
    </cfRule>
  </conditionalFormatting>
  <conditionalFormatting sqref="AR17">
    <cfRule type="cellIs" dxfId="4" priority="645" operator="equal">
      <formula>"Evitar"</formula>
    </cfRule>
    <cfRule type="cellIs" dxfId="3" priority="646" operator="equal">
      <formula>"Aceptar"</formula>
    </cfRule>
    <cfRule type="cellIs" dxfId="2" priority="647" operator="equal">
      <formula>"reducir transferir"</formula>
    </cfRule>
    <cfRule type="cellIs" dxfId="1" priority="648" operator="equal">
      <formula>"reducir mitigar"</formula>
    </cfRule>
    <cfRule type="cellIs" dxfId="0" priority="649" operator="equal">
      <formula>"Reducir mitigar"</formula>
    </cfRule>
  </conditionalFormatting>
  <dataValidations count="13">
    <dataValidation type="list" allowBlank="1" showInputMessage="1" showErrorMessage="1" sqref="AR12 AR17">
      <formula1>"Reducir mitigar,Reducir Transferir,Aceptar,Evitar"</formula1>
    </dataValidation>
    <dataValidation type="list" allowBlank="1" showInputMessage="1" showErrorMessage="1" sqref="G17:H17 G12:H12">
      <formula1>"Procesos,Evento externo,Talento humano,Tecnologias,Infraestructura"</formula1>
    </dataValidation>
    <dataValidation type="list" allowBlank="1" showInputMessage="1" showErrorMessage="1" sqref="B12:B21">
      <formula1>"Posibilidad de perdidad economica,Posibilidad de perdida reputacional,Posibilidad de perdida economica y reputacional,Posibilidad de perdida reputacional y economica"</formula1>
    </dataValidation>
    <dataValidation type="list" allowBlank="1" showInputMessage="1" showErrorMessage="1" sqref="F12:F21">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21">
      <formula1>"N/A,menor a 10 SMLMV,ENTRE 10 Y 50 SMLMV,entre 50 y 100 SMLMV,entre 100 y 500 SMLMV,Mayor a 500 SMLMV"</formula1>
    </dataValidation>
    <dataValidation type="list" allowBlank="1" showInputMessage="1" showErrorMessage="1" sqref="AF12:AF15 AF17:AF20">
      <formula1>"Documentado,Sin Documentar"</formula1>
    </dataValidation>
    <dataValidation type="list" allowBlank="1" showInputMessage="1" showErrorMessage="1" sqref="AG12:AG13 AG17:AG19">
      <formula1>"Continua,Aleatoria"</formula1>
    </dataValidation>
    <dataValidation type="list" allowBlank="1" showInputMessage="1" showErrorMessage="1" sqref="AH12:AH13 AH17:AH19">
      <formula1>"Con Registro,Sin Registro"</formula1>
    </dataValidation>
    <dataValidation type="list" allowBlank="1" showInputMessage="1" showErrorMessage="1" sqref="H5">
      <formula1>"Estrategico,Misional,Apoyo"</formula1>
    </dataValidation>
    <dataValidation type="list" allowBlank="1" showInputMessage="1" showErrorMessage="1" sqref="BB12:BB21">
      <formula1>"Sin Iniciar,En proceso,Cerrado"</formula1>
    </dataValidation>
    <dataValidation type="list" allowBlank="1" showInputMessage="1" showErrorMessage="1" sqref="P12:P21">
      <formula1>$BE$1:$BE$6</formula1>
    </dataValidation>
    <dataValidation type="list" allowBlank="1" showInputMessage="1" showErrorMessage="1" sqref="AA12:AA21">
      <formula1>"Preventivo,Detectivo,Correctivo,NA"</formula1>
    </dataValidation>
    <dataValidation type="list" allowBlank="1" showInputMessage="1" showErrorMessage="1" sqref="AD12:AD21">
      <formula1>"Manual,Automatico,NA"</formula1>
    </dataValidation>
  </dataValidations>
  <pageMargins left="0.7" right="0.7" top="0.75" bottom="0.75" header="0.3" footer="0.3"/>
  <pageSetup orientation="portrait" horizontalDpi="4294967292"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'D:\Users\eucar\Downloads\[gestion de riesgos.xlsx]11 FORMULAS'!#REF!</xm:f>
          </x14:formula1>
          <xm:sqref>AG20:AH20 AG14:AH15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48 GADCA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2023-12-05T04:20:51Z</dcterms:modified>
  <cp:category/>
  <cp:contentStatus/>
</cp:coreProperties>
</file>