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3.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drawings/drawing4.xml" ContentType="application/vnd.openxmlformats-officedocument.drawing+xml"/>
  <Override PartName="/xl/comments3.xml" ContentType="application/vnd.openxmlformats-officedocument.spreadsheetml.comments+xml"/>
  <Override PartName="/xl/charts/chart3.xml" ContentType="application/vnd.openxmlformats-officedocument.drawingml.chart+xml"/>
  <Override PartName="/xl/drawings/drawing5.xml" ContentType="application/vnd.openxmlformats-officedocument.drawing+xml"/>
  <Override PartName="/xl/comments4.xml" ContentType="application/vnd.openxmlformats-officedocument.spreadsheetml.comments+xml"/>
  <Override PartName="/xl/charts/chart4.xml" ContentType="application/vnd.openxmlformats-officedocument.drawingml.chart+xml"/>
  <Override PartName="/xl/drawings/drawing6.xml" ContentType="application/vnd.openxmlformats-officedocument.drawing+xml"/>
  <Override PartName="/xl/comments5.xml" ContentType="application/vnd.openxmlformats-officedocument.spreadsheetml.comments+xml"/>
  <Override PartName="/xl/charts/chart5.xml" ContentType="application/vnd.openxmlformats-officedocument.drawingml.chart+xml"/>
  <Override PartName="/xl/drawings/drawing7.xml" ContentType="application/vnd.openxmlformats-officedocument.drawing+xml"/>
  <Override PartName="/xl/comments6.xml" ContentType="application/vnd.openxmlformats-officedocument.spreadsheetml.comments+xml"/>
  <Override PartName="/xl/charts/chart6.xml" ContentType="application/vnd.openxmlformats-officedocument.drawingml.chart+xml"/>
  <Override PartName="/xl/drawings/drawing8.xml" ContentType="application/vnd.openxmlformats-officedocument.drawing+xml"/>
  <Override PartName="/xl/comments7.xml" ContentType="application/vnd.openxmlformats-officedocument.spreadsheetml.comments+xml"/>
  <Override PartName="/xl/charts/chart7.xml" ContentType="application/vnd.openxmlformats-officedocument.drawingml.chart+xml"/>
  <Override PartName="/xl/drawings/drawing9.xml" ContentType="application/vnd.openxmlformats-officedocument.drawing+xml"/>
  <Override PartName="/xl/comments8.xml" ContentType="application/vnd.openxmlformats-officedocument.spreadsheetml.comments+xml"/>
  <Override PartName="/xl/charts/chart8.xml" ContentType="application/vnd.openxmlformats-officedocument.drawingml.chart+xml"/>
  <Override PartName="/xl/drawings/drawing10.xml" ContentType="application/vnd.openxmlformats-officedocument.drawing+xml"/>
  <Override PartName="/xl/comments9.xml" ContentType="application/vnd.openxmlformats-officedocument.spreadsheetml.comments+xml"/>
  <Override PartName="/xl/charts/chart9.xml" ContentType="application/vnd.openxmlformats-officedocument.drawingml.chart+xml"/>
  <Override PartName="/xl/drawings/drawing11.xml" ContentType="application/vnd.openxmlformats-officedocument.drawing+xml"/>
  <Override PartName="/xl/comments10.xml" ContentType="application/vnd.openxmlformats-officedocument.spreadsheetml.comments+xml"/>
  <Override PartName="/xl/charts/chart10.xml" ContentType="application/vnd.openxmlformats-officedocument.drawingml.chart+xml"/>
  <Override PartName="/xl/drawings/drawing12.xml" ContentType="application/vnd.openxmlformats-officedocument.drawing+xml"/>
  <Override PartName="/xl/comments11.xml" ContentType="application/vnd.openxmlformats-officedocument.spreadsheetml.comments+xml"/>
  <Override PartName="/xl/charts/chart11.xml" ContentType="application/vnd.openxmlformats-officedocument.drawingml.chart+xml"/>
  <Override PartName="/xl/drawings/drawing13.xml" ContentType="application/vnd.openxmlformats-officedocument.drawing+xml"/>
  <Override PartName="/xl/comments12.xml" ContentType="application/vnd.openxmlformats-officedocument.spreadsheetml.comments+xml"/>
  <Override PartName="/xl/charts/chart12.xml" ContentType="application/vnd.openxmlformats-officedocument.drawingml.chart+xml"/>
  <Override PartName="/xl/drawings/drawing14.xml" ContentType="application/vnd.openxmlformats-officedocument.drawing+xml"/>
  <Override PartName="/xl/comments13.xml" ContentType="application/vnd.openxmlformats-officedocument.spreadsheetml.comments+xml"/>
  <Override PartName="/xl/charts/chart13.xml" ContentType="application/vnd.openxmlformats-officedocument.drawingml.chart+xml"/>
  <Override PartName="/xl/drawings/drawing15.xml" ContentType="application/vnd.openxmlformats-officedocument.drawing+xml"/>
  <Override PartName="/xl/comments14.xml" ContentType="application/vnd.openxmlformats-officedocument.spreadsheetml.comments+xml"/>
  <Override PartName="/xl/charts/chart14.xml" ContentType="application/vnd.openxmlformats-officedocument.drawingml.chart+xml"/>
  <Override PartName="/xl/drawings/drawing16.xml" ContentType="application/vnd.openxmlformats-officedocument.drawing+xml"/>
  <Override PartName="/xl/comments15.xml" ContentType="application/vnd.openxmlformats-officedocument.spreadsheetml.comments+xml"/>
  <Override PartName="/xl/charts/chart15.xml" ContentType="application/vnd.openxmlformats-officedocument.drawingml.chart+xml"/>
  <Override PartName="/xl/drawings/drawing17.xml" ContentType="application/vnd.openxmlformats-officedocument.drawing+xml"/>
  <Override PartName="/xl/comments16.xml" ContentType="application/vnd.openxmlformats-officedocument.spreadsheetml.comments+xml"/>
  <Override PartName="/xl/charts/chart16.xml" ContentType="application/vnd.openxmlformats-officedocument.drawingml.chart+xml"/>
  <Override PartName="/xl/drawings/drawing18.xml" ContentType="application/vnd.openxmlformats-officedocument.drawing+xml"/>
  <Override PartName="/xl/comments17.xml" ContentType="application/vnd.openxmlformats-officedocument.spreadsheetml.comments+xml"/>
  <Override PartName="/xl/charts/chart17.xml" ContentType="application/vnd.openxmlformats-officedocument.drawingml.chart+xml"/>
  <Override PartName="/xl/drawings/drawing19.xml" ContentType="application/vnd.openxmlformats-officedocument.drawing+xml"/>
  <Override PartName="/xl/comments18.xml" ContentType="application/vnd.openxmlformats-officedocument.spreadsheetml.comments+xml"/>
  <Override PartName="/xl/charts/chart18.xml" ContentType="application/vnd.openxmlformats-officedocument.drawingml.chart+xml"/>
  <Override PartName="/xl/drawings/drawing20.xml" ContentType="application/vnd.openxmlformats-officedocument.drawing+xml"/>
  <Override PartName="/xl/comments19.xml" ContentType="application/vnd.openxmlformats-officedocument.spreadsheetml.comments+xml"/>
  <Override PartName="/xl/charts/chart19.xml" ContentType="application/vnd.openxmlformats-officedocument.drawingml.chart+xml"/>
  <Override PartName="/xl/drawings/drawing21.xml" ContentType="application/vnd.openxmlformats-officedocument.drawing+xml"/>
  <Override PartName="/xl/comments20.xml" ContentType="application/vnd.openxmlformats-officedocument.spreadsheetml.comments+xml"/>
  <Override PartName="/xl/charts/chart20.xml" ContentType="application/vnd.openxmlformats-officedocument.drawingml.chart+xml"/>
  <Override PartName="/xl/drawings/drawing22.xml" ContentType="application/vnd.openxmlformats-officedocument.drawing+xml"/>
  <Override PartName="/xl/comments21.xml" ContentType="application/vnd.openxmlformats-officedocument.spreadsheetml.comments+xml"/>
  <Override PartName="/xl/charts/chart21.xml" ContentType="application/vnd.openxmlformats-officedocument.drawingml.chart+xml"/>
  <Override PartName="/xl/drawings/drawing23.xml" ContentType="application/vnd.openxmlformats-officedocument.drawing+xml"/>
  <Override PartName="/xl/comments22.xml" ContentType="application/vnd.openxmlformats-officedocument.spreadsheetml.comments+xml"/>
  <Override PartName="/xl/charts/chart22.xml" ContentType="application/vnd.openxmlformats-officedocument.drawingml.chart+xml"/>
  <Override PartName="/xl/drawings/drawing24.xml" ContentType="application/vnd.openxmlformats-officedocument.drawing+xml"/>
  <Override PartName="/xl/comments23.xml" ContentType="application/vnd.openxmlformats-officedocument.spreadsheetml.comments+xml"/>
  <Override PartName="/xl/charts/chart23.xml" ContentType="application/vnd.openxmlformats-officedocument.drawingml.chart+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18"/>
  <workbookPr defaultThemeVersion="124226"/>
  <mc:AlternateContent xmlns:mc="http://schemas.openxmlformats.org/markup-compatibility/2006">
    <mc:Choice Requires="x15">
      <x15ac:absPath xmlns:x15ac="http://schemas.microsoft.com/office/spreadsheetml/2010/11/ac" url="https://alcart-my.sharepoint.com/personal/gestorcalidad_cartagena_gov_co/Documents/INDICADORES DE GESTION/INDICADORES DE PROCESO 2023/"/>
    </mc:Choice>
  </mc:AlternateContent>
  <xr:revisionPtr revIDLastSave="0" documentId="8_{943A2313-6D18-4DF8-9DE9-AA09CE28EFAA}" xr6:coauthVersionLast="47" xr6:coauthVersionMax="47" xr10:uidLastSave="{00000000-0000-0000-0000-000000000000}"/>
  <bookViews>
    <workbookView xWindow="-120" yWindow="-120" windowWidth="29040" windowHeight="15720" tabRatio="853" firstSheet="24" xr2:uid="{00000000-000D-0000-FFFF-FFFF00000000}"/>
  </bookViews>
  <sheets>
    <sheet name="CUADRO DE MANDO" sheetId="1" r:id="rId1"/>
    <sheet name="INDICADOR 1" sheetId="4" r:id="rId2"/>
    <sheet name="INDICADOR 2" sheetId="6" r:id="rId3"/>
    <sheet name="INDICADOR 3" sheetId="7" r:id="rId4"/>
    <sheet name="INDICADOR 4" sheetId="8" r:id="rId5"/>
    <sheet name="INDICADOR 5" sheetId="9" r:id="rId6"/>
    <sheet name="INDICADOR 6" sheetId="10" r:id="rId7"/>
    <sheet name="INDICADOR 7" sheetId="11" r:id="rId8"/>
    <sheet name="INDICADOR 8" sheetId="12" r:id="rId9"/>
    <sheet name="INDICADOR 9" sheetId="13" r:id="rId10"/>
    <sheet name="INDICADOR 10" sheetId="14" r:id="rId11"/>
    <sheet name="INDICADOR 11" sheetId="15" r:id="rId12"/>
    <sheet name="INDICADOR 12" sheetId="16" r:id="rId13"/>
    <sheet name="INDICADOR 13" sheetId="17" r:id="rId14"/>
    <sheet name="INDICADOR 14" sheetId="18" r:id="rId15"/>
    <sheet name="LISTAS" sheetId="5" state="hidden" r:id="rId16"/>
    <sheet name="INDICADOR 15" sheetId="19" r:id="rId17"/>
    <sheet name="INDICADOR 16" sheetId="20" r:id="rId18"/>
    <sheet name="INDICADOR 17" sheetId="21" r:id="rId19"/>
    <sheet name="INDICADOR 18" sheetId="22" r:id="rId20"/>
    <sheet name="INDICADOR 19" sheetId="23" r:id="rId21"/>
    <sheet name="INDICADOR 20" sheetId="28" r:id="rId22"/>
    <sheet name="INDICADOR 21" sheetId="25" r:id="rId23"/>
    <sheet name="INDICADOR 22" sheetId="26" r:id="rId24"/>
    <sheet name="INDICADOR 23" sheetId="27" r:id="rId25"/>
  </sheets>
  <definedNames>
    <definedName name="_xlnm._FilterDatabase" localSheetId="0" hidden="1">'CUADRO DE MANDO'!$A$6:$AA$29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22" i="1" l="1"/>
  <c r="K16" i="9"/>
  <c r="E16" i="9"/>
  <c r="P38" i="27"/>
  <c r="P37" i="27"/>
  <c r="P40" i="26"/>
  <c r="P39" i="28"/>
  <c r="P38" i="28"/>
  <c r="I9" i="21"/>
  <c r="T25" i="1" l="1"/>
  <c r="Q25" i="1"/>
  <c r="T24" i="1"/>
  <c r="Q24" i="1"/>
  <c r="T22" i="1"/>
  <c r="Q22" i="1"/>
  <c r="Q21" i="1"/>
  <c r="T20" i="1"/>
  <c r="Q20" i="1"/>
  <c r="H16" i="18"/>
  <c r="A12" i="23"/>
  <c r="K16" i="28" l="1"/>
  <c r="T26" i="1" s="1"/>
  <c r="A12" i="27"/>
  <c r="B16" i="17" l="1"/>
  <c r="E16" i="25"/>
  <c r="E16" i="18"/>
  <c r="E16" i="21"/>
  <c r="B18" i="27"/>
  <c r="E17" i="27"/>
  <c r="B16" i="27"/>
  <c r="C12" i="27"/>
  <c r="N12" i="27"/>
  <c r="H12" i="27"/>
  <c r="I9" i="27"/>
  <c r="E9" i="27"/>
  <c r="C9" i="27"/>
  <c r="A9" i="27"/>
  <c r="B18" i="26"/>
  <c r="E17" i="26"/>
  <c r="B16" i="26"/>
  <c r="A12" i="26"/>
  <c r="C12" i="26"/>
  <c r="N12" i="26"/>
  <c r="H12" i="26"/>
  <c r="I9" i="26"/>
  <c r="E9" i="26"/>
  <c r="C9" i="26"/>
  <c r="A9" i="26"/>
  <c r="B18" i="25"/>
  <c r="E17" i="25"/>
  <c r="B16" i="25"/>
  <c r="C12" i="25"/>
  <c r="A12" i="25"/>
  <c r="N12" i="25"/>
  <c r="H12" i="25"/>
  <c r="I9" i="25"/>
  <c r="E9" i="25"/>
  <c r="C9" i="25"/>
  <c r="A9" i="25"/>
  <c r="B18" i="28"/>
  <c r="E17" i="28"/>
  <c r="B16" i="28"/>
  <c r="C12" i="28"/>
  <c r="A12" i="28"/>
  <c r="N12" i="28"/>
  <c r="H12" i="28"/>
  <c r="I9" i="28"/>
  <c r="E9" i="28"/>
  <c r="C9" i="28"/>
  <c r="A9" i="28"/>
  <c r="A30" i="28"/>
  <c r="A27" i="28"/>
  <c r="A24" i="28"/>
  <c r="A21" i="28"/>
  <c r="A19" i="28"/>
  <c r="C17" i="28"/>
  <c r="N16" i="28"/>
  <c r="H16" i="28"/>
  <c r="Q26" i="1" s="1"/>
  <c r="E16" i="28"/>
  <c r="A30" i="27"/>
  <c r="A27" i="27"/>
  <c r="A24" i="27"/>
  <c r="A21" i="27"/>
  <c r="A19" i="27"/>
  <c r="C17" i="27"/>
  <c r="N16" i="27"/>
  <c r="K16" i="27"/>
  <c r="H16" i="27"/>
  <c r="E16" i="27"/>
  <c r="A30" i="26"/>
  <c r="A27" i="26"/>
  <c r="A24" i="26"/>
  <c r="A21" i="26"/>
  <c r="A19" i="26"/>
  <c r="C17" i="26"/>
  <c r="N16" i="26"/>
  <c r="K16" i="26"/>
  <c r="P39" i="26" s="1"/>
  <c r="H16" i="26"/>
  <c r="P38" i="26" s="1"/>
  <c r="E16" i="26"/>
  <c r="P37" i="26" s="1"/>
  <c r="A30" i="25"/>
  <c r="A27" i="25"/>
  <c r="A24" i="25"/>
  <c r="A21" i="25"/>
  <c r="A19" i="25"/>
  <c r="C17" i="25"/>
  <c r="N16" i="25"/>
  <c r="K16" i="25"/>
  <c r="H16" i="25"/>
  <c r="E9" i="17"/>
  <c r="E9" i="16"/>
  <c r="E9" i="12"/>
  <c r="E9" i="11"/>
  <c r="E9" i="10"/>
  <c r="E9" i="9"/>
  <c r="E9" i="8"/>
  <c r="E9" i="7"/>
  <c r="E9" i="6"/>
  <c r="B16" i="21"/>
  <c r="A12" i="19"/>
  <c r="I9" i="17"/>
  <c r="H16" i="17"/>
  <c r="H16" i="21"/>
  <c r="E16" i="17"/>
  <c r="N20" i="1"/>
  <c r="E17" i="21"/>
  <c r="N25" i="1"/>
  <c r="N24" i="1"/>
  <c r="N22" i="1"/>
  <c r="H16" i="4"/>
  <c r="B18" i="23"/>
  <c r="E17" i="23"/>
  <c r="B16" i="23"/>
  <c r="C12" i="23"/>
  <c r="N12" i="23"/>
  <c r="H12" i="23"/>
  <c r="I9" i="23"/>
  <c r="E9" i="23"/>
  <c r="C9" i="23"/>
  <c r="A9" i="23"/>
  <c r="B18" i="22"/>
  <c r="E17" i="22"/>
  <c r="B16" i="22"/>
  <c r="A12" i="22"/>
  <c r="C12" i="22"/>
  <c r="N12" i="22"/>
  <c r="H12" i="22"/>
  <c r="I9" i="22"/>
  <c r="E9" i="22"/>
  <c r="C9" i="22"/>
  <c r="A9" i="22"/>
  <c r="B18" i="21"/>
  <c r="A12" i="21"/>
  <c r="C12" i="21"/>
  <c r="N12" i="21"/>
  <c r="H12" i="21"/>
  <c r="E9" i="21"/>
  <c r="C9" i="21"/>
  <c r="A9" i="21"/>
  <c r="A30" i="23"/>
  <c r="A27" i="23"/>
  <c r="A24" i="23"/>
  <c r="A21" i="23"/>
  <c r="A19" i="23"/>
  <c r="C17" i="23"/>
  <c r="N16" i="23"/>
  <c r="W25" i="1" s="1"/>
  <c r="Z25" i="1" s="1"/>
  <c r="K16" i="23"/>
  <c r="H16" i="23"/>
  <c r="E16" i="23"/>
  <c r="Q16" i="23" s="1"/>
  <c r="D12" i="23" s="1"/>
  <c r="A30" i="22"/>
  <c r="A27" i="22"/>
  <c r="A24" i="22"/>
  <c r="A21" i="22"/>
  <c r="A19" i="22"/>
  <c r="C17" i="22"/>
  <c r="N16" i="22"/>
  <c r="W24" i="1" s="1"/>
  <c r="Z24" i="1" s="1"/>
  <c r="K16" i="22"/>
  <c r="H16" i="22"/>
  <c r="E16" i="22"/>
  <c r="A30" i="21"/>
  <c r="A27" i="21"/>
  <c r="A24" i="21"/>
  <c r="A21" i="21"/>
  <c r="A19" i="21"/>
  <c r="C17" i="21"/>
  <c r="N16" i="21"/>
  <c r="K16" i="21"/>
  <c r="E9" i="13"/>
  <c r="G16" i="4"/>
  <c r="E9" i="4"/>
  <c r="C9" i="4"/>
  <c r="B18" i="20"/>
  <c r="E17" i="20"/>
  <c r="N17" i="20" s="1"/>
  <c r="B16" i="20"/>
  <c r="A12" i="20"/>
  <c r="C12" i="20"/>
  <c r="N12" i="20"/>
  <c r="H12" i="20"/>
  <c r="I9" i="20"/>
  <c r="E9" i="20"/>
  <c r="C9" i="20"/>
  <c r="A9" i="20"/>
  <c r="A30" i="20"/>
  <c r="A27" i="20"/>
  <c r="A24" i="20"/>
  <c r="A21" i="20"/>
  <c r="A19" i="20"/>
  <c r="C17" i="20"/>
  <c r="N16" i="20"/>
  <c r="W22" i="1" s="1"/>
  <c r="K16" i="20"/>
  <c r="H16" i="20"/>
  <c r="E16" i="20"/>
  <c r="B18" i="19"/>
  <c r="E17" i="19"/>
  <c r="H17" i="19" s="1"/>
  <c r="B16" i="19"/>
  <c r="C12" i="19"/>
  <c r="N12" i="19"/>
  <c r="H12" i="19"/>
  <c r="I9" i="19"/>
  <c r="E9" i="19"/>
  <c r="C9" i="19"/>
  <c r="A9" i="19"/>
  <c r="A30" i="19"/>
  <c r="A27" i="19"/>
  <c r="A24" i="19"/>
  <c r="A21" i="19"/>
  <c r="A19" i="19"/>
  <c r="C17" i="19"/>
  <c r="N16" i="19"/>
  <c r="W21" i="1" s="1"/>
  <c r="K16" i="19"/>
  <c r="T21" i="1" s="1"/>
  <c r="Z21" i="1" s="1"/>
  <c r="H16" i="19"/>
  <c r="E16" i="19"/>
  <c r="N21" i="1" s="1"/>
  <c r="B18" i="18"/>
  <c r="E17" i="18"/>
  <c r="H17" i="18" s="1"/>
  <c r="B16" i="18"/>
  <c r="A12" i="18"/>
  <c r="C12" i="18"/>
  <c r="N12" i="18"/>
  <c r="H12" i="18"/>
  <c r="I9" i="18"/>
  <c r="E9" i="18"/>
  <c r="C9" i="18"/>
  <c r="A9" i="18"/>
  <c r="A30" i="18"/>
  <c r="A27" i="18"/>
  <c r="A24" i="18"/>
  <c r="A21" i="18"/>
  <c r="A19" i="18"/>
  <c r="C17" i="18"/>
  <c r="N16" i="18"/>
  <c r="K16" i="18"/>
  <c r="E17" i="14"/>
  <c r="N17" i="14" s="1"/>
  <c r="A30" i="14"/>
  <c r="A27" i="14"/>
  <c r="A24" i="14"/>
  <c r="A21" i="14"/>
  <c r="N16" i="14"/>
  <c r="W16" i="1" s="1"/>
  <c r="Z16" i="1" s="1"/>
  <c r="K16" i="14"/>
  <c r="T16" i="1" s="1"/>
  <c r="H16" i="14"/>
  <c r="Q16" i="1" s="1"/>
  <c r="E16" i="14"/>
  <c r="N16" i="1" s="1"/>
  <c r="K16" i="1"/>
  <c r="E16" i="15"/>
  <c r="H16" i="15"/>
  <c r="K16" i="15"/>
  <c r="N16" i="15"/>
  <c r="Q16" i="18" l="1"/>
  <c r="W20" i="1"/>
  <c r="Z20" i="1" s="1"/>
  <c r="Q16" i="22"/>
  <c r="D12" i="22" s="1"/>
  <c r="W29" i="1"/>
  <c r="P40" i="27"/>
  <c r="T29" i="1"/>
  <c r="P39" i="27"/>
  <c r="W28" i="1"/>
  <c r="T28" i="1"/>
  <c r="Q28" i="1"/>
  <c r="W27" i="1"/>
  <c r="P40" i="25"/>
  <c r="T27" i="1"/>
  <c r="P39" i="25"/>
  <c r="Q27" i="1"/>
  <c r="P38" i="25"/>
  <c r="Q16" i="25"/>
  <c r="D12" i="25" s="1"/>
  <c r="N27" i="1"/>
  <c r="P37" i="25"/>
  <c r="W26" i="1"/>
  <c r="P40" i="28"/>
  <c r="Q16" i="28"/>
  <c r="D12" i="28" s="1"/>
  <c r="N26" i="1"/>
  <c r="P37" i="28"/>
  <c r="W23" i="1"/>
  <c r="P40" i="21"/>
  <c r="P38" i="21"/>
  <c r="Q23" i="1"/>
  <c r="N23" i="1"/>
  <c r="P37" i="21"/>
  <c r="T23" i="1"/>
  <c r="P39" i="21"/>
  <c r="Z23" i="1"/>
  <c r="H17" i="20"/>
  <c r="K17" i="20"/>
  <c r="Q29" i="1"/>
  <c r="Q16" i="27"/>
  <c r="D12" i="27" s="1"/>
  <c r="N29" i="1"/>
  <c r="Z29" i="1" s="1"/>
  <c r="Q16" i="26"/>
  <c r="D12" i="26" s="1"/>
  <c r="N28" i="1"/>
  <c r="N19" i="1"/>
  <c r="N17" i="28"/>
  <c r="K17" i="28"/>
  <c r="H17" i="28"/>
  <c r="N17" i="27"/>
  <c r="K17" i="27"/>
  <c r="H17" i="27"/>
  <c r="N17" i="26"/>
  <c r="K17" i="26"/>
  <c r="H17" i="26"/>
  <c r="N17" i="25"/>
  <c r="K17" i="25"/>
  <c r="H17" i="25"/>
  <c r="Q16" i="21"/>
  <c r="D12" i="21" s="1"/>
  <c r="N17" i="23"/>
  <c r="K17" i="23"/>
  <c r="H17" i="23"/>
  <c r="N17" i="22"/>
  <c r="K17" i="22"/>
  <c r="H17" i="22"/>
  <c r="N17" i="21"/>
  <c r="K17" i="21"/>
  <c r="H17" i="21"/>
  <c r="Q16" i="19"/>
  <c r="D12" i="19" s="1"/>
  <c r="Q16" i="20"/>
  <c r="D12" i="20" s="1"/>
  <c r="D12" i="18"/>
  <c r="K17" i="19"/>
  <c r="N17" i="19"/>
  <c r="K17" i="18"/>
  <c r="N17" i="18"/>
  <c r="H17" i="14"/>
  <c r="K17" i="14"/>
  <c r="E17" i="17"/>
  <c r="K17" i="17" s="1"/>
  <c r="E17" i="16"/>
  <c r="N17" i="16" s="1"/>
  <c r="E17" i="15"/>
  <c r="N17" i="15" s="1"/>
  <c r="B18" i="8"/>
  <c r="K16" i="13"/>
  <c r="K16" i="12"/>
  <c r="K16" i="11"/>
  <c r="K16" i="10"/>
  <c r="K16" i="4"/>
  <c r="T7" i="1" s="1"/>
  <c r="E16" i="4"/>
  <c r="N7" i="1" s="1"/>
  <c r="F16" i="4"/>
  <c r="O7" i="1" s="1"/>
  <c r="I16" i="4"/>
  <c r="J16" i="4"/>
  <c r="L16" i="4"/>
  <c r="M16" i="4"/>
  <c r="N16" i="4"/>
  <c r="O16" i="4"/>
  <c r="X7" i="1" s="1"/>
  <c r="P16" i="4"/>
  <c r="C17" i="4"/>
  <c r="N16" i="17"/>
  <c r="W19" i="1" s="1"/>
  <c r="Z19" i="1" s="1"/>
  <c r="K16" i="17"/>
  <c r="Q19" i="1"/>
  <c r="K16" i="16"/>
  <c r="T18" i="1" s="1"/>
  <c r="N16" i="16"/>
  <c r="W18" i="1"/>
  <c r="W17" i="1"/>
  <c r="Z17" i="1" s="1"/>
  <c r="T17" i="1"/>
  <c r="Q17" i="1"/>
  <c r="P16" i="13"/>
  <c r="Y15" i="1"/>
  <c r="O16" i="13"/>
  <c r="X15" i="1" s="1"/>
  <c r="N16" i="13"/>
  <c r="W15" i="1"/>
  <c r="M16" i="13"/>
  <c r="V15" i="1" s="1"/>
  <c r="L16" i="13"/>
  <c r="U15" i="1"/>
  <c r="T15" i="1"/>
  <c r="J16" i="13"/>
  <c r="S15" i="1"/>
  <c r="I16" i="13"/>
  <c r="R15" i="1" s="1"/>
  <c r="H16" i="13"/>
  <c r="Q15" i="1" s="1"/>
  <c r="G16" i="13"/>
  <c r="P15" i="1" s="1"/>
  <c r="F16" i="13"/>
  <c r="O15" i="1" s="1"/>
  <c r="E16" i="13"/>
  <c r="N15" i="1" s="1"/>
  <c r="P16" i="12"/>
  <c r="Y14" i="1"/>
  <c r="O16" i="12"/>
  <c r="X14" i="1" s="1"/>
  <c r="N16" i="12"/>
  <c r="W14" i="1" s="1"/>
  <c r="M16" i="12"/>
  <c r="V14" i="1"/>
  <c r="L16" i="12"/>
  <c r="U14" i="1"/>
  <c r="T14" i="1"/>
  <c r="J16" i="12"/>
  <c r="S14" i="1" s="1"/>
  <c r="I16" i="12"/>
  <c r="R14" i="1" s="1"/>
  <c r="H16" i="12"/>
  <c r="Q14" i="1"/>
  <c r="G16" i="12"/>
  <c r="P14" i="1"/>
  <c r="F16" i="12"/>
  <c r="O14" i="1" s="1"/>
  <c r="E16" i="12"/>
  <c r="N14" i="1" s="1"/>
  <c r="Z14" i="1" s="1"/>
  <c r="I16" i="11"/>
  <c r="R13" i="1"/>
  <c r="J16" i="11"/>
  <c r="S13" i="1"/>
  <c r="T13" i="1"/>
  <c r="L16" i="11"/>
  <c r="U13" i="1" s="1"/>
  <c r="M16" i="11"/>
  <c r="V13" i="1"/>
  <c r="N16" i="11"/>
  <c r="W13" i="1"/>
  <c r="O16" i="11"/>
  <c r="X13" i="1" s="1"/>
  <c r="P16" i="11"/>
  <c r="Y13" i="1" s="1"/>
  <c r="I16" i="10"/>
  <c r="R12" i="1"/>
  <c r="J16" i="10"/>
  <c r="S12" i="1"/>
  <c r="T12" i="1"/>
  <c r="L16" i="10"/>
  <c r="U12" i="1" s="1"/>
  <c r="M16" i="10"/>
  <c r="V12" i="1" s="1"/>
  <c r="N16" i="10"/>
  <c r="W12" i="1" s="1"/>
  <c r="Z12" i="1" s="1"/>
  <c r="O16" i="10"/>
  <c r="X12" i="1"/>
  <c r="P16" i="10"/>
  <c r="Y12" i="1" s="1"/>
  <c r="T11" i="1"/>
  <c r="N11" i="1"/>
  <c r="Z11" i="1" s="1"/>
  <c r="E16" i="8"/>
  <c r="N10" i="1"/>
  <c r="Z10" i="1" s="1"/>
  <c r="E16" i="7"/>
  <c r="N9" i="1"/>
  <c r="Z9" i="1" s="1"/>
  <c r="K16" i="6"/>
  <c r="T8" i="1" s="1"/>
  <c r="Z8" i="1" s="1"/>
  <c r="E16" i="6"/>
  <c r="N8" i="1" s="1"/>
  <c r="K19" i="1"/>
  <c r="B18" i="17"/>
  <c r="A12" i="17"/>
  <c r="C12" i="17"/>
  <c r="H12" i="17"/>
  <c r="N12" i="17"/>
  <c r="C9" i="17"/>
  <c r="A9" i="17"/>
  <c r="A30" i="17"/>
  <c r="A27" i="17"/>
  <c r="A24" i="17"/>
  <c r="A21" i="17"/>
  <c r="A19" i="17"/>
  <c r="C17" i="17"/>
  <c r="K18" i="1"/>
  <c r="B18" i="16"/>
  <c r="B16" i="16"/>
  <c r="A12" i="16"/>
  <c r="C12" i="16"/>
  <c r="H12" i="16"/>
  <c r="N12" i="16"/>
  <c r="I9" i="16"/>
  <c r="C9" i="16"/>
  <c r="A9" i="16"/>
  <c r="A30" i="16"/>
  <c r="A27" i="16"/>
  <c r="A24" i="16"/>
  <c r="A21" i="16"/>
  <c r="A19" i="16"/>
  <c r="C17" i="16"/>
  <c r="H16" i="16"/>
  <c r="Q18" i="1" s="1"/>
  <c r="E16" i="16"/>
  <c r="N18" i="1" s="1"/>
  <c r="K17" i="1"/>
  <c r="A30" i="15"/>
  <c r="A27" i="15"/>
  <c r="A24" i="15"/>
  <c r="A21" i="15"/>
  <c r="B18" i="15"/>
  <c r="B16" i="15"/>
  <c r="A12" i="15"/>
  <c r="C12" i="15"/>
  <c r="H12" i="15"/>
  <c r="N12" i="15"/>
  <c r="I9" i="15"/>
  <c r="E9" i="15"/>
  <c r="C9" i="15"/>
  <c r="A9" i="15"/>
  <c r="A19" i="15"/>
  <c r="C17" i="15"/>
  <c r="B18" i="14"/>
  <c r="B16" i="14"/>
  <c r="N12" i="14"/>
  <c r="H12" i="14"/>
  <c r="C12" i="14"/>
  <c r="A12" i="14"/>
  <c r="I9" i="14"/>
  <c r="E9" i="14"/>
  <c r="C9" i="14"/>
  <c r="A9" i="14"/>
  <c r="A19" i="14"/>
  <c r="C17" i="14"/>
  <c r="Q16" i="14" s="1"/>
  <c r="D12" i="14" s="1"/>
  <c r="K15" i="1"/>
  <c r="B18" i="13"/>
  <c r="E17" i="13"/>
  <c r="F17" i="13" s="1"/>
  <c r="G17" i="13" s="1"/>
  <c r="H17" i="13" s="1"/>
  <c r="I17" i="13" s="1"/>
  <c r="J17" i="13" s="1"/>
  <c r="K17" i="13" s="1"/>
  <c r="L17" i="13" s="1"/>
  <c r="M17" i="13" s="1"/>
  <c r="N17" i="13" s="1"/>
  <c r="O17" i="13" s="1"/>
  <c r="P17" i="13" s="1"/>
  <c r="B16" i="13"/>
  <c r="N12" i="13"/>
  <c r="H12" i="13"/>
  <c r="C12" i="13"/>
  <c r="A12" i="13"/>
  <c r="I9" i="13"/>
  <c r="C9" i="13"/>
  <c r="A9" i="13"/>
  <c r="A19" i="13"/>
  <c r="C17" i="13"/>
  <c r="B18" i="11"/>
  <c r="B18" i="12"/>
  <c r="K13" i="1"/>
  <c r="K14" i="1"/>
  <c r="E17" i="12"/>
  <c r="F17" i="12" s="1"/>
  <c r="G17" i="12" s="1"/>
  <c r="H17" i="12" s="1"/>
  <c r="I17" i="12" s="1"/>
  <c r="J17" i="12" s="1"/>
  <c r="K17" i="12" s="1"/>
  <c r="L17" i="12" s="1"/>
  <c r="M17" i="12" s="1"/>
  <c r="N17" i="12" s="1"/>
  <c r="O17" i="12" s="1"/>
  <c r="P17" i="12" s="1"/>
  <c r="B16" i="12"/>
  <c r="N12" i="12"/>
  <c r="H12" i="12"/>
  <c r="C12" i="12"/>
  <c r="A12" i="12"/>
  <c r="I9" i="12"/>
  <c r="C9" i="12"/>
  <c r="A9" i="12"/>
  <c r="A19" i="12"/>
  <c r="C17" i="12"/>
  <c r="E17" i="11"/>
  <c r="F17" i="11" s="1"/>
  <c r="G17" i="11" s="1"/>
  <c r="H17" i="11" s="1"/>
  <c r="I17" i="11" s="1"/>
  <c r="J17" i="11" s="1"/>
  <c r="K17" i="11" s="1"/>
  <c r="L17" i="11" s="1"/>
  <c r="M17" i="11" s="1"/>
  <c r="N17" i="11" s="1"/>
  <c r="O17" i="11" s="1"/>
  <c r="P17" i="11" s="1"/>
  <c r="B16" i="11"/>
  <c r="N12" i="11"/>
  <c r="H12" i="11"/>
  <c r="C12" i="11"/>
  <c r="A12" i="11"/>
  <c r="I9" i="11"/>
  <c r="C9" i="11"/>
  <c r="A9" i="11"/>
  <c r="A19" i="11"/>
  <c r="C17" i="11"/>
  <c r="H16" i="11"/>
  <c r="Q13" i="1"/>
  <c r="G16" i="11"/>
  <c r="P13" i="1" s="1"/>
  <c r="F16" i="11"/>
  <c r="O13" i="1"/>
  <c r="E16" i="11"/>
  <c r="N13" i="1"/>
  <c r="K12" i="1"/>
  <c r="B18" i="10"/>
  <c r="E17" i="10"/>
  <c r="F17" i="10" s="1"/>
  <c r="G17" i="10" s="1"/>
  <c r="H17" i="10" s="1"/>
  <c r="I17" i="10" s="1"/>
  <c r="J17" i="10" s="1"/>
  <c r="K17" i="10" s="1"/>
  <c r="L17" i="10" s="1"/>
  <c r="M17" i="10" s="1"/>
  <c r="N17" i="10" s="1"/>
  <c r="O17" i="10" s="1"/>
  <c r="P17" i="10" s="1"/>
  <c r="B16" i="10"/>
  <c r="N12" i="10"/>
  <c r="H12" i="10"/>
  <c r="C12" i="10"/>
  <c r="A12" i="10"/>
  <c r="I9" i="10"/>
  <c r="C9" i="10"/>
  <c r="A9" i="10"/>
  <c r="A19" i="10"/>
  <c r="C17" i="10"/>
  <c r="H16" i="10"/>
  <c r="Q12" i="1" s="1"/>
  <c r="G16" i="10"/>
  <c r="P12" i="1" s="1"/>
  <c r="F16" i="10"/>
  <c r="O12" i="1"/>
  <c r="E16" i="10"/>
  <c r="N12" i="1"/>
  <c r="E17" i="4"/>
  <c r="F17" i="4" s="1"/>
  <c r="G17" i="4" s="1"/>
  <c r="H17" i="4" s="1"/>
  <c r="I17" i="4" s="1"/>
  <c r="J17" i="4" s="1"/>
  <c r="K17" i="4" s="1"/>
  <c r="L17" i="4" s="1"/>
  <c r="M17" i="4" s="1"/>
  <c r="N17" i="4" s="1"/>
  <c r="O17" i="4" s="1"/>
  <c r="P17" i="4" s="1"/>
  <c r="A19" i="4"/>
  <c r="A19" i="6"/>
  <c r="B18" i="7"/>
  <c r="A19" i="7"/>
  <c r="A19" i="8"/>
  <c r="B18" i="9"/>
  <c r="A19" i="9"/>
  <c r="K10" i="1"/>
  <c r="K11" i="1"/>
  <c r="E17" i="9"/>
  <c r="K17" i="9" s="1"/>
  <c r="B16" i="9"/>
  <c r="N12" i="9"/>
  <c r="H12" i="9"/>
  <c r="C12" i="9"/>
  <c r="A12" i="9"/>
  <c r="I9" i="9"/>
  <c r="C9" i="9"/>
  <c r="A9" i="9"/>
  <c r="C17" i="9"/>
  <c r="Q16" i="9" s="1"/>
  <c r="D12" i="9" s="1"/>
  <c r="E17" i="8"/>
  <c r="B16" i="8"/>
  <c r="N12" i="8"/>
  <c r="H12" i="8"/>
  <c r="C12" i="8"/>
  <c r="A12" i="8"/>
  <c r="I9" i="8"/>
  <c r="C9" i="8"/>
  <c r="A9" i="8"/>
  <c r="C17" i="8"/>
  <c r="Q16" i="8" s="1"/>
  <c r="D12" i="8" s="1"/>
  <c r="E17" i="7"/>
  <c r="K9" i="1"/>
  <c r="B16" i="7"/>
  <c r="N12" i="7"/>
  <c r="H12" i="7"/>
  <c r="C12" i="7"/>
  <c r="A12" i="7"/>
  <c r="I9" i="7"/>
  <c r="C9" i="7"/>
  <c r="A9" i="7"/>
  <c r="C17" i="7"/>
  <c r="E17" i="6"/>
  <c r="K17" i="6" s="1"/>
  <c r="B18" i="6"/>
  <c r="K8" i="1"/>
  <c r="B16" i="6"/>
  <c r="N12" i="6"/>
  <c r="H12" i="6"/>
  <c r="C12" i="6"/>
  <c r="A12" i="6"/>
  <c r="I9" i="6"/>
  <c r="C9" i="6"/>
  <c r="A9" i="6"/>
  <c r="C17" i="6"/>
  <c r="B18" i="4"/>
  <c r="A8" i="1"/>
  <c r="A9" i="1" s="1"/>
  <c r="A10" i="1" s="1"/>
  <c r="A11" i="1" s="1"/>
  <c r="A12" i="1" s="1"/>
  <c r="A13" i="1" s="1"/>
  <c r="A14" i="1" s="1"/>
  <c r="A15" i="1" s="1"/>
  <c r="A16" i="1" s="1"/>
  <c r="A17" i="1" s="1"/>
  <c r="A18" i="1" s="1"/>
  <c r="A19" i="1" s="1"/>
  <c r="A20" i="1" s="1"/>
  <c r="A21" i="1" s="1"/>
  <c r="A22" i="1" s="1"/>
  <c r="A23" i="1" s="1"/>
  <c r="A24" i="1" s="1"/>
  <c r="A25" i="1" s="1"/>
  <c r="A26" i="1" s="1"/>
  <c r="A27" i="1" s="1"/>
  <c r="A28" i="1" s="1"/>
  <c r="A29" i="1" s="1"/>
  <c r="K7" i="1"/>
  <c r="B16" i="4"/>
  <c r="N12" i="4"/>
  <c r="H12" i="4"/>
  <c r="C12" i="4"/>
  <c r="A12" i="4"/>
  <c r="I9" i="4"/>
  <c r="A9" i="4"/>
  <c r="Q7" i="1"/>
  <c r="R7" i="1"/>
  <c r="S7" i="1"/>
  <c r="U7" i="1"/>
  <c r="Y7" i="1"/>
  <c r="P7" i="1"/>
  <c r="V7" i="1"/>
  <c r="Z18" i="1" l="1"/>
  <c r="Z13" i="1"/>
  <c r="Q16" i="6"/>
  <c r="D12" i="6" s="1"/>
  <c r="W7" i="1"/>
  <c r="Z7" i="1" s="1"/>
  <c r="Q16" i="4"/>
  <c r="D12" i="4" s="1"/>
  <c r="Z15" i="1"/>
  <c r="Z28" i="1"/>
  <c r="Z27" i="1"/>
  <c r="Z26" i="1"/>
  <c r="H17" i="17"/>
  <c r="N17" i="17"/>
  <c r="T19" i="1"/>
  <c r="Q16" i="17"/>
  <c r="D12" i="17" s="1"/>
  <c r="H17" i="15"/>
  <c r="K17" i="15"/>
  <c r="Q16" i="7"/>
  <c r="D12" i="7" s="1"/>
  <c r="Q16" i="12"/>
  <c r="D12" i="12" s="1"/>
  <c r="Q16" i="11"/>
  <c r="D12" i="11" s="1"/>
  <c r="Q16" i="10"/>
  <c r="D12" i="10" s="1"/>
  <c r="Q16" i="16"/>
  <c r="D12" i="16" s="1"/>
  <c r="Q16" i="15"/>
  <c r="D12" i="15" s="1"/>
  <c r="N17" i="1"/>
  <c r="H17" i="16"/>
  <c r="K17" i="16"/>
  <c r="Q16" i="13"/>
  <c r="D12" i="1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Iglesia BuenasNuevas</author>
  </authors>
  <commentList>
    <comment ref="A8" authorId="0" shapeId="0" xr:uid="{00000000-0006-0000-0100-000001000000}">
      <text>
        <r>
          <rPr>
            <sz val="9"/>
            <color indexed="81"/>
            <rFont val="Tahoma"/>
            <family val="2"/>
          </rPr>
          <t xml:space="preserve">CALIDAD: Seleccionar el Macroproceso al Cual Pertenece
</t>
        </r>
      </text>
    </comment>
    <comment ref="C8" authorId="0" shapeId="0" xr:uid="{00000000-0006-0000-0100-000002000000}">
      <text>
        <r>
          <rPr>
            <b/>
            <sz val="9"/>
            <color indexed="81"/>
            <rFont val="Tahoma"/>
            <family val="2"/>
          </rPr>
          <t>CALIDAD: Seleccione el Nombre del Proceso al que pertenece</t>
        </r>
        <r>
          <rPr>
            <sz val="9"/>
            <color indexed="81"/>
            <rFont val="Tahoma"/>
            <family val="2"/>
          </rPr>
          <t xml:space="preserve">
</t>
        </r>
      </text>
    </comment>
    <comment ref="E8" authorId="0" shapeId="0" xr:uid="{00000000-0006-0000-0100-000003000000}">
      <text>
        <r>
          <rPr>
            <b/>
            <sz val="9"/>
            <color indexed="81"/>
            <rFont val="Tahoma"/>
            <family val="2"/>
          </rPr>
          <t>CALIDAD: Seleccione el Nombre del Subroceso al que pertenece</t>
        </r>
        <r>
          <rPr>
            <sz val="9"/>
            <color indexed="81"/>
            <rFont val="Tahoma"/>
            <family val="2"/>
          </rPr>
          <t xml:space="preserve">
</t>
        </r>
      </text>
    </comment>
    <comment ref="I8" authorId="0" shapeId="0" xr:uid="{00000000-0006-0000-0100-000004000000}">
      <text>
        <r>
          <rPr>
            <b/>
            <sz val="9"/>
            <color indexed="81"/>
            <rFont val="Tahoma"/>
            <family val="2"/>
          </rPr>
          <t>CALIDAD: Digite el Nombre del Indicador</t>
        </r>
        <r>
          <rPr>
            <sz val="9"/>
            <color indexed="81"/>
            <rFont val="Tahoma"/>
            <family val="2"/>
          </rPr>
          <t xml:space="preserve">
</t>
        </r>
      </text>
    </comment>
    <comment ref="A11" authorId="0" shapeId="0" xr:uid="{00000000-0006-0000-0100-000005000000}">
      <text>
        <r>
          <rPr>
            <b/>
            <sz val="9"/>
            <color indexed="81"/>
            <rFont val="Tahoma"/>
            <family val="2"/>
          </rPr>
          <t>Calidad:
Indique el Objetivo del Indicador (ej.: medir los tiempos de entrega (oportunidad) de un producto en algún proceso)</t>
        </r>
      </text>
    </comment>
    <comment ref="C11" authorId="0" shapeId="0" xr:uid="{00000000-0006-0000-0100-000006000000}">
      <text>
        <r>
          <rPr>
            <sz val="9"/>
            <color indexed="81"/>
            <rFont val="Tahoma"/>
            <family val="2"/>
          </rPr>
          <t xml:space="preserve">Calidad: Indique la Unidad de medidad en la cual se expresa el Indicador, Ejemplo:
Porcentaje, Personas, dias, Documentos, etc.
</t>
        </r>
      </text>
    </comment>
    <comment ref="D11" authorId="0" shapeId="0" xr:uid="{00000000-0006-0000-0100-000007000000}">
      <text>
        <r>
          <rPr>
            <b/>
            <sz val="9"/>
            <color indexed="81"/>
            <rFont val="Tahoma"/>
            <family val="2"/>
          </rPr>
          <t xml:space="preserve">Calidad: </t>
        </r>
        <r>
          <rPr>
            <sz val="9"/>
            <color indexed="81"/>
            <rFont val="Tahoma"/>
            <family val="2"/>
          </rPr>
          <t>Muestra los</t>
        </r>
        <r>
          <rPr>
            <sz val="9"/>
            <color indexed="81"/>
            <rFont val="Tahoma"/>
            <family val="2"/>
          </rPr>
          <t xml:space="preserve"> valores máximos o mínimos que permitan mantener al indicador en condiciones de control y faciliten el uso de alertas
De 1% a 33% : Nivel Bajo
De 34% a 66% : Nivel Medio 
De 67% a 100% : Nivel Alto</t>
        </r>
      </text>
    </comment>
    <comment ref="H11" authorId="0" shapeId="0" xr:uid="{00000000-0006-0000-0100-000008000000}">
      <text>
        <r>
          <rPr>
            <b/>
            <sz val="9"/>
            <color indexed="81"/>
            <rFont val="Tahoma"/>
            <family val="2"/>
          </rPr>
          <t xml:space="preserve">Calidad:
Indique cual es la fuente (registros) donde se toma la información para la medición del indicador (ej.: encuestas de satisfacción, registros de actividades de formación, facturas, evaluaciones de competencias, etc) </t>
        </r>
        <r>
          <rPr>
            <sz val="9"/>
            <color indexed="81"/>
            <rFont val="Tahoma"/>
            <family val="2"/>
          </rPr>
          <t xml:space="preserve">
</t>
        </r>
      </text>
    </comment>
    <comment ref="N11" authorId="0" shapeId="0" xr:uid="{00000000-0006-0000-0100-000009000000}">
      <text>
        <r>
          <rPr>
            <b/>
            <sz val="9"/>
            <color indexed="81"/>
            <rFont val="Tahoma"/>
            <family val="2"/>
          </rPr>
          <t>Calidad:
Indicar Nombre, Apellido y Cargo de la persona que diligencia el Formato</t>
        </r>
      </text>
    </comment>
    <comment ref="A14" authorId="0" shapeId="0" xr:uid="{00000000-0006-0000-0100-00000A000000}">
      <text>
        <r>
          <rPr>
            <b/>
            <sz val="9"/>
            <color indexed="81"/>
            <rFont val="Tahoma"/>
            <family val="2"/>
          </rPr>
          <t>Calidad:
Determinar la relación entre variables o fórmula para calcular el valor del indicador</t>
        </r>
      </text>
    </comment>
    <comment ref="B14" authorId="0" shapeId="0" xr:uid="{00000000-0006-0000-0100-00000B000000}">
      <text>
        <r>
          <rPr>
            <b/>
            <sz val="9"/>
            <color indexed="81"/>
            <rFont val="Tahoma"/>
            <family val="2"/>
          </rPr>
          <t>Calidad: Describir la Variable 1 y Variable 2</t>
        </r>
      </text>
    </comment>
    <comment ref="C14" authorId="0" shapeId="0" xr:uid="{00000000-0006-0000-0100-00000C000000}">
      <text>
        <r>
          <rPr>
            <b/>
            <sz val="9"/>
            <color indexed="81"/>
            <rFont val="Tahoma"/>
            <family val="2"/>
          </rPr>
          <t>Calidad:
Señalar la periodicidad con que se realizará la medición del indicador</t>
        </r>
      </text>
    </comment>
    <comment ref="D17" authorId="0" shapeId="0" xr:uid="{00000000-0006-0000-0100-00000D000000}">
      <text>
        <r>
          <rPr>
            <b/>
            <sz val="9"/>
            <color indexed="81"/>
            <rFont val="Tahoma"/>
            <family val="2"/>
          </rPr>
          <t>Calidad: Indicar la Meta a Cumplir</t>
        </r>
      </text>
    </comment>
    <comment ref="A35" authorId="0" shapeId="0" xr:uid="{00000000-0006-0000-0100-00000E000000}">
      <text>
        <r>
          <rPr>
            <b/>
            <sz val="9"/>
            <color indexed="81"/>
            <rFont val="Tahoma"/>
            <family val="2"/>
          </rPr>
          <t>Calidad: Realizar un Analisis de los Resultados obtenidos, de acuerdo a la Periodicidad del reporte de este Indicador</t>
        </r>
      </text>
    </comment>
    <comment ref="E36" authorId="0" shapeId="0" xr:uid="{00000000-0006-0000-0100-00000F000000}">
      <text>
        <r>
          <rPr>
            <b/>
            <sz val="9"/>
            <color indexed="81"/>
            <rFont val="Tahoma"/>
            <family val="2"/>
          </rPr>
          <t>Calidad: Detallar las acciones que se realizaran para optimizar el Indicador</t>
        </r>
      </text>
    </comment>
    <comment ref="H36" authorId="0" shapeId="0" xr:uid="{00000000-0006-0000-0100-000010000000}">
      <text>
        <r>
          <rPr>
            <b/>
            <sz val="9"/>
            <color indexed="81"/>
            <rFont val="Tahoma"/>
            <family val="2"/>
          </rPr>
          <t>Calidad: Detallar el resultado de la actividad a realizar (Documento, Procedimiento, etc)</t>
        </r>
      </text>
    </comment>
    <comment ref="N36" authorId="0" shapeId="0" xr:uid="{00000000-0006-0000-0100-000011000000}">
      <text>
        <r>
          <rPr>
            <b/>
            <sz val="9"/>
            <color indexed="81"/>
            <rFont val="Tahoma"/>
            <family val="2"/>
          </rPr>
          <t>Calidad: Colocar fecha maxima en la que debe estar realizada la accion</t>
        </r>
      </text>
    </comment>
    <comment ref="P36" authorId="0" shapeId="0" xr:uid="{00000000-0006-0000-0100-000012000000}">
      <text>
        <r>
          <rPr>
            <b/>
            <sz val="9"/>
            <color indexed="81"/>
            <rFont val="Tahoma"/>
            <family val="2"/>
          </rPr>
          <t>Calidad: reporte del avance de la actividad descrita</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Iglesia BuenasNuevas</author>
  </authors>
  <commentList>
    <comment ref="A8" authorId="0" shapeId="0" xr:uid="{00000000-0006-0000-0A00-000001000000}">
      <text>
        <r>
          <rPr>
            <sz val="9"/>
            <color indexed="81"/>
            <rFont val="Tahoma"/>
            <family val="2"/>
          </rPr>
          <t xml:space="preserve">CALIDAD: Seleccionar el Macroproceso al Cual Pertenece
</t>
        </r>
      </text>
    </comment>
    <comment ref="C8" authorId="0" shapeId="0" xr:uid="{00000000-0006-0000-0A00-000002000000}">
      <text>
        <r>
          <rPr>
            <b/>
            <sz val="9"/>
            <color indexed="81"/>
            <rFont val="Tahoma"/>
            <family val="2"/>
          </rPr>
          <t>CALIDAD: Seleccione el Nombre del Proceso al que pertenece</t>
        </r>
        <r>
          <rPr>
            <sz val="9"/>
            <color indexed="81"/>
            <rFont val="Tahoma"/>
            <family val="2"/>
          </rPr>
          <t xml:space="preserve">
</t>
        </r>
      </text>
    </comment>
    <comment ref="E8" authorId="0" shapeId="0" xr:uid="{00000000-0006-0000-0A00-000003000000}">
      <text>
        <r>
          <rPr>
            <b/>
            <sz val="9"/>
            <color indexed="81"/>
            <rFont val="Tahoma"/>
            <family val="2"/>
          </rPr>
          <t>CALIDAD: Seleccione el Nombre del Subroceso al que pertenece</t>
        </r>
        <r>
          <rPr>
            <sz val="9"/>
            <color indexed="81"/>
            <rFont val="Tahoma"/>
            <family val="2"/>
          </rPr>
          <t xml:space="preserve">
</t>
        </r>
      </text>
    </comment>
    <comment ref="I8" authorId="0" shapeId="0" xr:uid="{00000000-0006-0000-0A00-000004000000}">
      <text>
        <r>
          <rPr>
            <b/>
            <sz val="9"/>
            <color indexed="81"/>
            <rFont val="Tahoma"/>
            <family val="2"/>
          </rPr>
          <t>CALIDAD: Digite el Nombre del Indicador</t>
        </r>
        <r>
          <rPr>
            <sz val="9"/>
            <color indexed="81"/>
            <rFont val="Tahoma"/>
            <family val="2"/>
          </rPr>
          <t xml:space="preserve">
</t>
        </r>
      </text>
    </comment>
    <comment ref="A11" authorId="0" shapeId="0" xr:uid="{00000000-0006-0000-0A00-000005000000}">
      <text>
        <r>
          <rPr>
            <b/>
            <sz val="9"/>
            <color indexed="81"/>
            <rFont val="Tahoma"/>
            <family val="2"/>
          </rPr>
          <t>Calidad:
Indique el Objetivo del Indicador (ej.: medir los tiempos de entrega (oportunidad) de un producto en algún proceso)</t>
        </r>
      </text>
    </comment>
    <comment ref="C11" authorId="0" shapeId="0" xr:uid="{00000000-0006-0000-0A00-000006000000}">
      <text>
        <r>
          <rPr>
            <sz val="9"/>
            <color indexed="81"/>
            <rFont val="Tahoma"/>
            <family val="2"/>
          </rPr>
          <t xml:space="preserve">Calidad: Indique la Unidad de medidad en la cual se expresa el Indicador, Ejemplo:
Porcentaje, Personas, dias, Documentos, etc.
</t>
        </r>
      </text>
    </comment>
    <comment ref="D11" authorId="0" shapeId="0" xr:uid="{00000000-0006-0000-0A00-000007000000}">
      <text>
        <r>
          <rPr>
            <b/>
            <sz val="9"/>
            <color indexed="81"/>
            <rFont val="Tahoma"/>
            <family val="2"/>
          </rPr>
          <t xml:space="preserve">Calidad: </t>
        </r>
        <r>
          <rPr>
            <sz val="9"/>
            <color indexed="81"/>
            <rFont val="Tahoma"/>
            <family val="2"/>
          </rPr>
          <t>Muestra los</t>
        </r>
        <r>
          <rPr>
            <sz val="9"/>
            <color indexed="81"/>
            <rFont val="Tahoma"/>
            <family val="2"/>
          </rPr>
          <t xml:space="preserve"> valores máximos o mínimos que permitan mantener al indicador en condiciones de control y faciliten el uso de alertas
De 1% a 33% : Nivel Bajo
De 34% a 66% : Nivel Medio 
De 67% a 100% : Nivel Alto</t>
        </r>
      </text>
    </comment>
    <comment ref="H11" authorId="0" shapeId="0" xr:uid="{00000000-0006-0000-0A00-000008000000}">
      <text>
        <r>
          <rPr>
            <b/>
            <sz val="9"/>
            <color indexed="81"/>
            <rFont val="Tahoma"/>
            <family val="2"/>
          </rPr>
          <t xml:space="preserve">Calidad:
Indique cual es la fuente (registros) donde se toma la información para la medición del indicador (ej.: encuestas de satisfacción, registros de actividades de formación, facturas, evaluaciones de competencias, etc) </t>
        </r>
        <r>
          <rPr>
            <sz val="9"/>
            <color indexed="81"/>
            <rFont val="Tahoma"/>
            <family val="2"/>
          </rPr>
          <t xml:space="preserve">
</t>
        </r>
      </text>
    </comment>
    <comment ref="N11" authorId="0" shapeId="0" xr:uid="{00000000-0006-0000-0A00-000009000000}">
      <text>
        <r>
          <rPr>
            <b/>
            <sz val="9"/>
            <color indexed="81"/>
            <rFont val="Tahoma"/>
            <family val="2"/>
          </rPr>
          <t>Calidad:
Indicar Nombre, Apellido y Cargo de la persona que diligencia el Formato</t>
        </r>
      </text>
    </comment>
    <comment ref="A14" authorId="0" shapeId="0" xr:uid="{00000000-0006-0000-0A00-00000A000000}">
      <text>
        <r>
          <rPr>
            <b/>
            <sz val="9"/>
            <color indexed="81"/>
            <rFont val="Tahoma"/>
            <family val="2"/>
          </rPr>
          <t>Calidad:
Determinar la relación entre variables o fórmula para calcular el valor del indicador</t>
        </r>
      </text>
    </comment>
    <comment ref="B14" authorId="0" shapeId="0" xr:uid="{00000000-0006-0000-0A00-00000B000000}">
      <text>
        <r>
          <rPr>
            <b/>
            <sz val="9"/>
            <color indexed="81"/>
            <rFont val="Tahoma"/>
            <family val="2"/>
          </rPr>
          <t>Calidad: Describir la Variable 1 y Variable 2</t>
        </r>
      </text>
    </comment>
    <comment ref="C14" authorId="0" shapeId="0" xr:uid="{00000000-0006-0000-0A00-00000C000000}">
      <text>
        <r>
          <rPr>
            <b/>
            <sz val="9"/>
            <color indexed="81"/>
            <rFont val="Tahoma"/>
            <family val="2"/>
          </rPr>
          <t>Calidad:
Señalar la periodicidad con que se realizará la medición del indicador</t>
        </r>
      </text>
    </comment>
    <comment ref="D17" authorId="0" shapeId="0" xr:uid="{00000000-0006-0000-0A00-00000D000000}">
      <text>
        <r>
          <rPr>
            <b/>
            <sz val="9"/>
            <color indexed="81"/>
            <rFont val="Tahoma"/>
            <family val="2"/>
          </rPr>
          <t>Calidad: Indicar la Meta a Cumplir</t>
        </r>
      </text>
    </comment>
    <comment ref="A35" authorId="0" shapeId="0" xr:uid="{00000000-0006-0000-0A00-00000E000000}">
      <text>
        <r>
          <rPr>
            <b/>
            <sz val="9"/>
            <color indexed="81"/>
            <rFont val="Tahoma"/>
            <family val="2"/>
          </rPr>
          <t>Calidad: Realizar un Analisis de los Resultados obtenidos, de acuerdo a la Periodicidad del reporte de este Indicador</t>
        </r>
      </text>
    </comment>
    <comment ref="E36" authorId="0" shapeId="0" xr:uid="{00000000-0006-0000-0A00-00000F000000}">
      <text>
        <r>
          <rPr>
            <b/>
            <sz val="9"/>
            <color indexed="81"/>
            <rFont val="Tahoma"/>
            <family val="2"/>
          </rPr>
          <t>Calidad: Detallar las acciones que se realizaran para optimizar el Indicador</t>
        </r>
      </text>
    </comment>
    <comment ref="H36" authorId="0" shapeId="0" xr:uid="{00000000-0006-0000-0A00-000010000000}">
      <text>
        <r>
          <rPr>
            <b/>
            <sz val="9"/>
            <color indexed="81"/>
            <rFont val="Tahoma"/>
            <family val="2"/>
          </rPr>
          <t>Calidad: Detallar el resultado de la actividad a realizar (Documento, Procedimiento, etc)</t>
        </r>
      </text>
    </comment>
    <comment ref="N36" authorId="0" shapeId="0" xr:uid="{00000000-0006-0000-0A00-000011000000}">
      <text>
        <r>
          <rPr>
            <b/>
            <sz val="9"/>
            <color indexed="81"/>
            <rFont val="Tahoma"/>
            <family val="2"/>
          </rPr>
          <t>Calidad: Colocar fecha maxima en la que debe estar realizada la accion</t>
        </r>
      </text>
    </comment>
    <comment ref="P36" authorId="0" shapeId="0" xr:uid="{00000000-0006-0000-0A00-000012000000}">
      <text>
        <r>
          <rPr>
            <b/>
            <sz val="9"/>
            <color indexed="81"/>
            <rFont val="Tahoma"/>
            <family val="2"/>
          </rPr>
          <t>Calidad: reporte del avance de la actividad descrita</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Iglesia BuenasNuevas</author>
  </authors>
  <commentList>
    <comment ref="A8" authorId="0" shapeId="0" xr:uid="{00000000-0006-0000-0B00-000001000000}">
      <text>
        <r>
          <rPr>
            <sz val="9"/>
            <color indexed="81"/>
            <rFont val="Tahoma"/>
            <family val="2"/>
          </rPr>
          <t xml:space="preserve">CALIDAD: Seleccionar el Macroproceso al Cual Pertenece
</t>
        </r>
      </text>
    </comment>
    <comment ref="C8" authorId="0" shapeId="0" xr:uid="{00000000-0006-0000-0B00-000002000000}">
      <text>
        <r>
          <rPr>
            <b/>
            <sz val="9"/>
            <color indexed="81"/>
            <rFont val="Tahoma"/>
            <family val="2"/>
          </rPr>
          <t>CALIDAD: Seleccione el Nombre del Proceso al que pertenece</t>
        </r>
        <r>
          <rPr>
            <sz val="9"/>
            <color indexed="81"/>
            <rFont val="Tahoma"/>
            <family val="2"/>
          </rPr>
          <t xml:space="preserve">
</t>
        </r>
      </text>
    </comment>
    <comment ref="E8" authorId="0" shapeId="0" xr:uid="{00000000-0006-0000-0B00-000003000000}">
      <text>
        <r>
          <rPr>
            <b/>
            <sz val="9"/>
            <color indexed="81"/>
            <rFont val="Tahoma"/>
            <family val="2"/>
          </rPr>
          <t>CALIDAD: Seleccione el Nombre del Subroceso al que pertenece</t>
        </r>
        <r>
          <rPr>
            <sz val="9"/>
            <color indexed="81"/>
            <rFont val="Tahoma"/>
            <family val="2"/>
          </rPr>
          <t xml:space="preserve">
</t>
        </r>
      </text>
    </comment>
    <comment ref="I8" authorId="0" shapeId="0" xr:uid="{00000000-0006-0000-0B00-000004000000}">
      <text>
        <r>
          <rPr>
            <b/>
            <sz val="9"/>
            <color indexed="81"/>
            <rFont val="Tahoma"/>
            <family val="2"/>
          </rPr>
          <t>CALIDAD: Digite el Nombre del Indicador</t>
        </r>
        <r>
          <rPr>
            <sz val="9"/>
            <color indexed="81"/>
            <rFont val="Tahoma"/>
            <family val="2"/>
          </rPr>
          <t xml:space="preserve">
</t>
        </r>
      </text>
    </comment>
    <comment ref="A11" authorId="0" shapeId="0" xr:uid="{00000000-0006-0000-0B00-000005000000}">
      <text>
        <r>
          <rPr>
            <b/>
            <sz val="9"/>
            <color indexed="81"/>
            <rFont val="Tahoma"/>
            <family val="2"/>
          </rPr>
          <t>Calidad:
Indique el Objetivo del Indicador (ej.: medir los tiempos de entrega (oportunidad) de un producto en algún proceso)</t>
        </r>
      </text>
    </comment>
    <comment ref="C11" authorId="0" shapeId="0" xr:uid="{00000000-0006-0000-0B00-000006000000}">
      <text>
        <r>
          <rPr>
            <sz val="9"/>
            <color indexed="81"/>
            <rFont val="Tahoma"/>
            <family val="2"/>
          </rPr>
          <t xml:space="preserve">Calidad: Indique la Unidad de medidad en la cual se expresa el Indicador, Ejemplo:
Porcentaje, Personas, dias, Documentos, etc.
</t>
        </r>
      </text>
    </comment>
    <comment ref="D11" authorId="0" shapeId="0" xr:uid="{00000000-0006-0000-0B00-000007000000}">
      <text>
        <r>
          <rPr>
            <b/>
            <sz val="9"/>
            <color indexed="81"/>
            <rFont val="Tahoma"/>
            <family val="2"/>
          </rPr>
          <t xml:space="preserve">Calidad: </t>
        </r>
        <r>
          <rPr>
            <sz val="9"/>
            <color indexed="81"/>
            <rFont val="Tahoma"/>
            <family val="2"/>
          </rPr>
          <t>Muestra los</t>
        </r>
        <r>
          <rPr>
            <sz val="9"/>
            <color indexed="81"/>
            <rFont val="Tahoma"/>
            <family val="2"/>
          </rPr>
          <t xml:space="preserve"> valores máximos o mínimos que permitan mantener al indicador en condiciones de control y faciliten el uso de alertas
De 1% a 33% : Nivel Bajo
De 34% a 66% : Nivel Medio 
De 67% a 100% : Nivel Alto</t>
        </r>
      </text>
    </comment>
    <comment ref="H11" authorId="0" shapeId="0" xr:uid="{00000000-0006-0000-0B00-000008000000}">
      <text>
        <r>
          <rPr>
            <b/>
            <sz val="9"/>
            <color indexed="81"/>
            <rFont val="Tahoma"/>
            <family val="2"/>
          </rPr>
          <t xml:space="preserve">Calidad:
Indique cual es la fuente (registros) donde se toma la información para la medición del indicador (ej.: encuestas de satisfacción, registros de actividades de formación, facturas, evaluaciones de competencias, etc) </t>
        </r>
        <r>
          <rPr>
            <sz val="9"/>
            <color indexed="81"/>
            <rFont val="Tahoma"/>
            <family val="2"/>
          </rPr>
          <t xml:space="preserve">
</t>
        </r>
      </text>
    </comment>
    <comment ref="N11" authorId="0" shapeId="0" xr:uid="{00000000-0006-0000-0B00-000009000000}">
      <text>
        <r>
          <rPr>
            <b/>
            <sz val="9"/>
            <color indexed="81"/>
            <rFont val="Tahoma"/>
            <family val="2"/>
          </rPr>
          <t>Calidad:
Indicar Nombre, Apellido y Cargo de la persona que diligencia el Formato</t>
        </r>
      </text>
    </comment>
    <comment ref="A14" authorId="0" shapeId="0" xr:uid="{00000000-0006-0000-0B00-00000A000000}">
      <text>
        <r>
          <rPr>
            <b/>
            <sz val="9"/>
            <color indexed="81"/>
            <rFont val="Tahoma"/>
            <family val="2"/>
          </rPr>
          <t>Calidad:
Determinar la relación entre variables o fórmula para calcular el valor del indicador</t>
        </r>
      </text>
    </comment>
    <comment ref="B14" authorId="0" shapeId="0" xr:uid="{00000000-0006-0000-0B00-00000B000000}">
      <text>
        <r>
          <rPr>
            <b/>
            <sz val="9"/>
            <color indexed="81"/>
            <rFont val="Tahoma"/>
            <family val="2"/>
          </rPr>
          <t>Calidad: Describir la Variable 1 y Variable 2</t>
        </r>
      </text>
    </comment>
    <comment ref="C14" authorId="0" shapeId="0" xr:uid="{00000000-0006-0000-0B00-00000C000000}">
      <text>
        <r>
          <rPr>
            <b/>
            <sz val="9"/>
            <color indexed="81"/>
            <rFont val="Tahoma"/>
            <family val="2"/>
          </rPr>
          <t>Calidad:
Señalar la periodicidad con que se realizará la medición del indicador</t>
        </r>
      </text>
    </comment>
    <comment ref="D17" authorId="0" shapeId="0" xr:uid="{00000000-0006-0000-0B00-00000D000000}">
      <text>
        <r>
          <rPr>
            <b/>
            <sz val="9"/>
            <color indexed="81"/>
            <rFont val="Tahoma"/>
            <family val="2"/>
          </rPr>
          <t>Calidad: Indicar la Meta a Cumplir</t>
        </r>
      </text>
    </comment>
    <comment ref="A35" authorId="0" shapeId="0" xr:uid="{00000000-0006-0000-0B00-00000E000000}">
      <text>
        <r>
          <rPr>
            <b/>
            <sz val="9"/>
            <color indexed="81"/>
            <rFont val="Tahoma"/>
            <family val="2"/>
          </rPr>
          <t>Calidad: Realizar un Analisis de los Resultados obtenidos, de acuerdo a la Periodicidad del reporte de este Indicador</t>
        </r>
      </text>
    </comment>
    <comment ref="E36" authorId="0" shapeId="0" xr:uid="{00000000-0006-0000-0B00-00000F000000}">
      <text>
        <r>
          <rPr>
            <b/>
            <sz val="9"/>
            <color indexed="81"/>
            <rFont val="Tahoma"/>
            <family val="2"/>
          </rPr>
          <t>Calidad: Detallar las acciones que se realizaran para optimizar el Indicador</t>
        </r>
      </text>
    </comment>
    <comment ref="H36" authorId="0" shapeId="0" xr:uid="{00000000-0006-0000-0B00-000010000000}">
      <text>
        <r>
          <rPr>
            <b/>
            <sz val="9"/>
            <color indexed="81"/>
            <rFont val="Tahoma"/>
            <family val="2"/>
          </rPr>
          <t>Calidad: Detallar el resultado de la actividad a realizar (Documento, Procedimiento, etc)</t>
        </r>
      </text>
    </comment>
    <comment ref="N36" authorId="0" shapeId="0" xr:uid="{00000000-0006-0000-0B00-000011000000}">
      <text>
        <r>
          <rPr>
            <b/>
            <sz val="9"/>
            <color indexed="81"/>
            <rFont val="Tahoma"/>
            <family val="2"/>
          </rPr>
          <t>Calidad: Colocar fecha maxima en la que debe estar realizada la accion</t>
        </r>
      </text>
    </comment>
    <comment ref="P36" authorId="0" shapeId="0" xr:uid="{00000000-0006-0000-0B00-000012000000}">
      <text>
        <r>
          <rPr>
            <b/>
            <sz val="9"/>
            <color indexed="81"/>
            <rFont val="Tahoma"/>
            <family val="2"/>
          </rPr>
          <t>Calidad: reporte del avance de la actividad descrita</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Iglesia BuenasNuevas</author>
  </authors>
  <commentList>
    <comment ref="A8" authorId="0" shapeId="0" xr:uid="{00000000-0006-0000-0C00-000001000000}">
      <text>
        <r>
          <rPr>
            <sz val="9"/>
            <color indexed="81"/>
            <rFont val="Tahoma"/>
            <family val="2"/>
          </rPr>
          <t xml:space="preserve">CALIDAD: Seleccionar el Macroproceso al Cual Pertenece
</t>
        </r>
      </text>
    </comment>
    <comment ref="C8" authorId="0" shapeId="0" xr:uid="{00000000-0006-0000-0C00-000002000000}">
      <text>
        <r>
          <rPr>
            <b/>
            <sz val="9"/>
            <color indexed="81"/>
            <rFont val="Tahoma"/>
            <family val="2"/>
          </rPr>
          <t>CALIDAD: Seleccione el Nombre del Proceso al que pertenece</t>
        </r>
        <r>
          <rPr>
            <sz val="9"/>
            <color indexed="81"/>
            <rFont val="Tahoma"/>
            <family val="2"/>
          </rPr>
          <t xml:space="preserve">
</t>
        </r>
      </text>
    </comment>
    <comment ref="E8" authorId="0" shapeId="0" xr:uid="{00000000-0006-0000-0C00-000003000000}">
      <text>
        <r>
          <rPr>
            <b/>
            <sz val="9"/>
            <color indexed="81"/>
            <rFont val="Tahoma"/>
            <family val="2"/>
          </rPr>
          <t>CALIDAD: Seleccione el Nombre del Subroceso al que pertenece</t>
        </r>
        <r>
          <rPr>
            <sz val="9"/>
            <color indexed="81"/>
            <rFont val="Tahoma"/>
            <family val="2"/>
          </rPr>
          <t xml:space="preserve">
</t>
        </r>
      </text>
    </comment>
    <comment ref="I8" authorId="0" shapeId="0" xr:uid="{00000000-0006-0000-0C00-000004000000}">
      <text>
        <r>
          <rPr>
            <b/>
            <sz val="9"/>
            <color indexed="81"/>
            <rFont val="Tahoma"/>
            <family val="2"/>
          </rPr>
          <t>CALIDAD: Digite el Nombre del Indicador</t>
        </r>
        <r>
          <rPr>
            <sz val="9"/>
            <color indexed="81"/>
            <rFont val="Tahoma"/>
            <family val="2"/>
          </rPr>
          <t xml:space="preserve">
</t>
        </r>
      </text>
    </comment>
    <comment ref="A11" authorId="0" shapeId="0" xr:uid="{00000000-0006-0000-0C00-000005000000}">
      <text>
        <r>
          <rPr>
            <b/>
            <sz val="9"/>
            <color indexed="81"/>
            <rFont val="Tahoma"/>
            <family val="2"/>
          </rPr>
          <t>Calidad:
Indique el Objetivo del Indicador (ej.: medir los tiempos de entrega (oportunidad) de un producto en algún proceso)</t>
        </r>
      </text>
    </comment>
    <comment ref="C11" authorId="0" shapeId="0" xr:uid="{00000000-0006-0000-0C00-000006000000}">
      <text>
        <r>
          <rPr>
            <sz val="9"/>
            <color indexed="81"/>
            <rFont val="Tahoma"/>
            <family val="2"/>
          </rPr>
          <t xml:space="preserve">Calidad: Indique la Unidad de medidad en la cual se expresa el Indicador, Ejemplo:
Porcentaje, Personas, dias, Documentos, etc.
</t>
        </r>
      </text>
    </comment>
    <comment ref="D11" authorId="0" shapeId="0" xr:uid="{00000000-0006-0000-0C00-000007000000}">
      <text>
        <r>
          <rPr>
            <b/>
            <sz val="9"/>
            <color indexed="81"/>
            <rFont val="Tahoma"/>
            <family val="2"/>
          </rPr>
          <t xml:space="preserve">Calidad: </t>
        </r>
        <r>
          <rPr>
            <sz val="9"/>
            <color indexed="81"/>
            <rFont val="Tahoma"/>
            <family val="2"/>
          </rPr>
          <t>Muestra los</t>
        </r>
        <r>
          <rPr>
            <sz val="9"/>
            <color indexed="81"/>
            <rFont val="Tahoma"/>
            <family val="2"/>
          </rPr>
          <t xml:space="preserve"> valores máximos o mínimos que permitan mantener al indicador en condiciones de control y faciliten el uso de alertas
De 1% a 33% : Nivel Bajo
De 34% a 66% : Nivel Medio 
De 67% a 100% : Nivel Alto</t>
        </r>
      </text>
    </comment>
    <comment ref="H11" authorId="0" shapeId="0" xr:uid="{00000000-0006-0000-0C00-000008000000}">
      <text>
        <r>
          <rPr>
            <b/>
            <sz val="9"/>
            <color indexed="81"/>
            <rFont val="Tahoma"/>
            <family val="2"/>
          </rPr>
          <t xml:space="preserve">Calidad:
Indique cual es la fuente (registros) donde se toma la información para la medición del indicador (ej.: encuestas de satisfacción, registros de actividades de formación, facturas, evaluaciones de competencias, etc) </t>
        </r>
        <r>
          <rPr>
            <sz val="9"/>
            <color indexed="81"/>
            <rFont val="Tahoma"/>
            <family val="2"/>
          </rPr>
          <t xml:space="preserve">
</t>
        </r>
      </text>
    </comment>
    <comment ref="N11" authorId="0" shapeId="0" xr:uid="{00000000-0006-0000-0C00-000009000000}">
      <text>
        <r>
          <rPr>
            <b/>
            <sz val="9"/>
            <color indexed="81"/>
            <rFont val="Tahoma"/>
            <family val="2"/>
          </rPr>
          <t>Calidad:
Indicar Nombre, Apellido y Cargo de la persona que diligencia el Formato</t>
        </r>
      </text>
    </comment>
    <comment ref="A14" authorId="0" shapeId="0" xr:uid="{00000000-0006-0000-0C00-00000A000000}">
      <text>
        <r>
          <rPr>
            <b/>
            <sz val="9"/>
            <color indexed="81"/>
            <rFont val="Tahoma"/>
            <family val="2"/>
          </rPr>
          <t>Calidad:
Determinar la relación entre variables o fórmula para calcular el valor del indicador</t>
        </r>
      </text>
    </comment>
    <comment ref="B14" authorId="0" shapeId="0" xr:uid="{00000000-0006-0000-0C00-00000B000000}">
      <text>
        <r>
          <rPr>
            <b/>
            <sz val="9"/>
            <color indexed="81"/>
            <rFont val="Tahoma"/>
            <family val="2"/>
          </rPr>
          <t>Calidad: Describir la Variable 1 y Variable 2</t>
        </r>
      </text>
    </comment>
    <comment ref="C14" authorId="0" shapeId="0" xr:uid="{00000000-0006-0000-0C00-00000C000000}">
      <text>
        <r>
          <rPr>
            <b/>
            <sz val="9"/>
            <color indexed="81"/>
            <rFont val="Tahoma"/>
            <family val="2"/>
          </rPr>
          <t>Calidad:
Señalar la periodicidad con que se realizará la medición del indicador</t>
        </r>
      </text>
    </comment>
    <comment ref="D17" authorId="0" shapeId="0" xr:uid="{00000000-0006-0000-0C00-00000D000000}">
      <text>
        <r>
          <rPr>
            <b/>
            <sz val="9"/>
            <color indexed="81"/>
            <rFont val="Tahoma"/>
            <family val="2"/>
          </rPr>
          <t>Calidad: Indicar la Meta a Cumplir</t>
        </r>
      </text>
    </comment>
    <comment ref="A35" authorId="0" shapeId="0" xr:uid="{00000000-0006-0000-0C00-00000E000000}">
      <text>
        <r>
          <rPr>
            <b/>
            <sz val="9"/>
            <color indexed="81"/>
            <rFont val="Tahoma"/>
            <family val="2"/>
          </rPr>
          <t>Calidad: Realizar un Analisis de los Resultados obtenidos, de acuerdo a la Periodicidad del reporte de este Indicador</t>
        </r>
      </text>
    </comment>
    <comment ref="E36" authorId="0" shapeId="0" xr:uid="{00000000-0006-0000-0C00-00000F000000}">
      <text>
        <r>
          <rPr>
            <b/>
            <sz val="9"/>
            <color indexed="81"/>
            <rFont val="Tahoma"/>
            <family val="2"/>
          </rPr>
          <t>Calidad: Detallar las acciones que se realizaran para optimizar el Indicador</t>
        </r>
      </text>
    </comment>
    <comment ref="H36" authorId="0" shapeId="0" xr:uid="{00000000-0006-0000-0C00-000010000000}">
      <text>
        <r>
          <rPr>
            <b/>
            <sz val="9"/>
            <color indexed="81"/>
            <rFont val="Tahoma"/>
            <family val="2"/>
          </rPr>
          <t>Calidad: Detallar el resultado de la actividad a realizar (Documento, Procedimiento, etc)</t>
        </r>
      </text>
    </comment>
    <comment ref="N36" authorId="0" shapeId="0" xr:uid="{00000000-0006-0000-0C00-000011000000}">
      <text>
        <r>
          <rPr>
            <b/>
            <sz val="9"/>
            <color indexed="81"/>
            <rFont val="Tahoma"/>
            <family val="2"/>
          </rPr>
          <t>Calidad: Colocar fecha maxima en la que debe estar realizada la accion</t>
        </r>
      </text>
    </comment>
    <comment ref="P36" authorId="0" shapeId="0" xr:uid="{00000000-0006-0000-0C00-000012000000}">
      <text>
        <r>
          <rPr>
            <b/>
            <sz val="9"/>
            <color indexed="81"/>
            <rFont val="Tahoma"/>
            <family val="2"/>
          </rPr>
          <t>Calidad: reporte del avance de la actividad descrita</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Iglesia BuenasNuevas</author>
  </authors>
  <commentList>
    <comment ref="A8" authorId="0" shapeId="0" xr:uid="{00000000-0006-0000-0D00-000001000000}">
      <text>
        <r>
          <rPr>
            <sz val="9"/>
            <color indexed="81"/>
            <rFont val="Tahoma"/>
            <family val="2"/>
          </rPr>
          <t xml:space="preserve">CALIDAD: Seleccionar el Macroproceso al Cual Pertenece
</t>
        </r>
      </text>
    </comment>
    <comment ref="C8" authorId="0" shapeId="0" xr:uid="{00000000-0006-0000-0D00-000002000000}">
      <text>
        <r>
          <rPr>
            <b/>
            <sz val="9"/>
            <color indexed="81"/>
            <rFont val="Tahoma"/>
            <family val="2"/>
          </rPr>
          <t>CALIDAD: Seleccione el Nombre del Proceso al que pertenece</t>
        </r>
        <r>
          <rPr>
            <sz val="9"/>
            <color indexed="81"/>
            <rFont val="Tahoma"/>
            <family val="2"/>
          </rPr>
          <t xml:space="preserve">
</t>
        </r>
      </text>
    </comment>
    <comment ref="E8" authorId="0" shapeId="0" xr:uid="{00000000-0006-0000-0D00-000003000000}">
      <text>
        <r>
          <rPr>
            <b/>
            <sz val="9"/>
            <color indexed="81"/>
            <rFont val="Tahoma"/>
            <family val="2"/>
          </rPr>
          <t>CALIDAD: Seleccione el Nombre del Subroceso al que pertenece</t>
        </r>
        <r>
          <rPr>
            <sz val="9"/>
            <color indexed="81"/>
            <rFont val="Tahoma"/>
            <family val="2"/>
          </rPr>
          <t xml:space="preserve">
</t>
        </r>
      </text>
    </comment>
    <comment ref="I8" authorId="0" shapeId="0" xr:uid="{00000000-0006-0000-0D00-000004000000}">
      <text>
        <r>
          <rPr>
            <b/>
            <sz val="9"/>
            <color indexed="81"/>
            <rFont val="Tahoma"/>
            <family val="2"/>
          </rPr>
          <t>CALIDAD: Digite el Nombre del Indicador</t>
        </r>
      </text>
    </comment>
    <comment ref="A11" authorId="0" shapeId="0" xr:uid="{00000000-0006-0000-0D00-000005000000}">
      <text>
        <r>
          <rPr>
            <b/>
            <sz val="9"/>
            <color indexed="81"/>
            <rFont val="Tahoma"/>
            <family val="2"/>
          </rPr>
          <t>Calidad:
Indique el Objetivo del Indicador (ej.: medir los tiempos de entrega (oportunidad) de un producto en algún proceso)</t>
        </r>
      </text>
    </comment>
    <comment ref="C11" authorId="0" shapeId="0" xr:uid="{00000000-0006-0000-0D00-000006000000}">
      <text>
        <r>
          <rPr>
            <sz val="9"/>
            <color indexed="81"/>
            <rFont val="Tahoma"/>
            <family val="2"/>
          </rPr>
          <t xml:space="preserve">Calidad: Indique la Unidad de medidad en la cual se expresa el Indicador, Ejemplo:
Porcentaje, Personas, dias, Documentos, etc.
</t>
        </r>
      </text>
    </comment>
    <comment ref="D11" authorId="0" shapeId="0" xr:uid="{00000000-0006-0000-0D00-000007000000}">
      <text>
        <r>
          <rPr>
            <b/>
            <sz val="9"/>
            <color indexed="81"/>
            <rFont val="Tahoma"/>
            <family val="2"/>
          </rPr>
          <t xml:space="preserve">Calidad: </t>
        </r>
        <r>
          <rPr>
            <sz val="9"/>
            <color indexed="81"/>
            <rFont val="Tahoma"/>
            <family val="2"/>
          </rPr>
          <t>Muestra los</t>
        </r>
        <r>
          <rPr>
            <sz val="9"/>
            <color indexed="81"/>
            <rFont val="Tahoma"/>
            <family val="2"/>
          </rPr>
          <t xml:space="preserve"> valores máximos o mínimos que permitan mantener al indicador en condiciones de control y faciliten el uso de alertas
De 1% a 33% : Nivel Bajo
De 34% a 66% : Nivel Medio 
De 67% a 100% : Nivel Alto</t>
        </r>
      </text>
    </comment>
    <comment ref="H11" authorId="0" shapeId="0" xr:uid="{00000000-0006-0000-0D00-000008000000}">
      <text>
        <r>
          <rPr>
            <b/>
            <sz val="9"/>
            <color indexed="81"/>
            <rFont val="Tahoma"/>
            <family val="2"/>
          </rPr>
          <t xml:space="preserve">Calidad:
Indique cual es la fuente (registros) donde se toma la información para la medición del indicador (ej.: encuestas de satisfacción, registros de actividades de formación, facturas, evaluaciones de competencias, etc) </t>
        </r>
        <r>
          <rPr>
            <sz val="9"/>
            <color indexed="81"/>
            <rFont val="Tahoma"/>
            <family val="2"/>
          </rPr>
          <t xml:space="preserve">
</t>
        </r>
      </text>
    </comment>
    <comment ref="N11" authorId="0" shapeId="0" xr:uid="{00000000-0006-0000-0D00-000009000000}">
      <text>
        <r>
          <rPr>
            <b/>
            <sz val="9"/>
            <color indexed="81"/>
            <rFont val="Tahoma"/>
            <family val="2"/>
          </rPr>
          <t>Calidad:
Indicar Nombre, Apellido y Cargo de la persona que diligencia el Formato</t>
        </r>
      </text>
    </comment>
    <comment ref="A14" authorId="0" shapeId="0" xr:uid="{00000000-0006-0000-0D00-00000A000000}">
      <text>
        <r>
          <rPr>
            <b/>
            <sz val="9"/>
            <color indexed="81"/>
            <rFont val="Tahoma"/>
            <family val="2"/>
          </rPr>
          <t>Calidad:
Determinar la relación entre variables o fórmula para calcular el valor del indicador</t>
        </r>
      </text>
    </comment>
    <comment ref="B14" authorId="0" shapeId="0" xr:uid="{00000000-0006-0000-0D00-00000B000000}">
      <text>
        <r>
          <rPr>
            <b/>
            <sz val="9"/>
            <color indexed="81"/>
            <rFont val="Tahoma"/>
            <family val="2"/>
          </rPr>
          <t>Calidad: Describir la Variable 1 y Variable 2</t>
        </r>
      </text>
    </comment>
    <comment ref="C14" authorId="0" shapeId="0" xr:uid="{00000000-0006-0000-0D00-00000C000000}">
      <text>
        <r>
          <rPr>
            <b/>
            <sz val="9"/>
            <color indexed="81"/>
            <rFont val="Tahoma"/>
            <family val="2"/>
          </rPr>
          <t>Calidad:
Señalar la periodicidad con que se realizará la medición del indicador</t>
        </r>
      </text>
    </comment>
    <comment ref="D17" authorId="0" shapeId="0" xr:uid="{00000000-0006-0000-0D00-00000D000000}">
      <text>
        <r>
          <rPr>
            <b/>
            <sz val="9"/>
            <color indexed="81"/>
            <rFont val="Tahoma"/>
            <family val="2"/>
          </rPr>
          <t>Calidad: Indicar la Meta a Cumplir</t>
        </r>
      </text>
    </comment>
    <comment ref="A35" authorId="0" shapeId="0" xr:uid="{00000000-0006-0000-0D00-00000E000000}">
      <text>
        <r>
          <rPr>
            <b/>
            <sz val="9"/>
            <color indexed="81"/>
            <rFont val="Tahoma"/>
            <family val="2"/>
          </rPr>
          <t>Calidad: Realizar un Analisis de los Resultados obtenidos, de acuerdo a la Periodicidad del reporte de este Indicador</t>
        </r>
      </text>
    </comment>
    <comment ref="E36" authorId="0" shapeId="0" xr:uid="{00000000-0006-0000-0D00-00000F000000}">
      <text>
        <r>
          <rPr>
            <b/>
            <sz val="9"/>
            <color indexed="81"/>
            <rFont val="Tahoma"/>
            <family val="2"/>
          </rPr>
          <t>Calidad: Detallar las acciones que se realizaran para optimizar el Indicador</t>
        </r>
      </text>
    </comment>
    <comment ref="H36" authorId="0" shapeId="0" xr:uid="{00000000-0006-0000-0D00-000010000000}">
      <text>
        <r>
          <rPr>
            <b/>
            <sz val="9"/>
            <color indexed="81"/>
            <rFont val="Tahoma"/>
            <family val="2"/>
          </rPr>
          <t>Calidad: Detallar el resultado de la actividad a realizar (Documento, Procedimiento, etc)</t>
        </r>
      </text>
    </comment>
    <comment ref="N36" authorId="0" shapeId="0" xr:uid="{00000000-0006-0000-0D00-000011000000}">
      <text>
        <r>
          <rPr>
            <b/>
            <sz val="9"/>
            <color indexed="81"/>
            <rFont val="Tahoma"/>
            <family val="2"/>
          </rPr>
          <t>Calidad: Colocar fecha maxima en la que debe estar realizada la accion</t>
        </r>
      </text>
    </comment>
    <comment ref="P36" authorId="0" shapeId="0" xr:uid="{00000000-0006-0000-0D00-000012000000}">
      <text>
        <r>
          <rPr>
            <b/>
            <sz val="9"/>
            <color indexed="81"/>
            <rFont val="Tahoma"/>
            <family val="2"/>
          </rPr>
          <t>Calidad: reporte del avance de la actividad descrita</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Iglesia BuenasNuevas</author>
  </authors>
  <commentList>
    <comment ref="A8" authorId="0" shapeId="0" xr:uid="{F1337146-B6C0-49FA-8664-F6C7C9283E8E}">
      <text>
        <r>
          <rPr>
            <sz val="9"/>
            <color indexed="81"/>
            <rFont val="Tahoma"/>
            <family val="2"/>
          </rPr>
          <t xml:space="preserve">CALIDAD: Seleccionar el Macroproceso al Cual Pertenece
</t>
        </r>
      </text>
    </comment>
    <comment ref="C8" authorId="0" shapeId="0" xr:uid="{CAAA94CB-0022-4D96-8F7C-FDE38742F855}">
      <text>
        <r>
          <rPr>
            <b/>
            <sz val="9"/>
            <color indexed="81"/>
            <rFont val="Tahoma"/>
            <family val="2"/>
          </rPr>
          <t>CALIDAD: Seleccione el Nombre del Proceso al que pertenece</t>
        </r>
        <r>
          <rPr>
            <sz val="9"/>
            <color indexed="81"/>
            <rFont val="Tahoma"/>
            <family val="2"/>
          </rPr>
          <t xml:space="preserve">
</t>
        </r>
      </text>
    </comment>
    <comment ref="E8" authorId="0" shapeId="0" xr:uid="{93F47F1B-70DD-43E1-A1A1-2AFAA2BDED95}">
      <text>
        <r>
          <rPr>
            <b/>
            <sz val="9"/>
            <color indexed="81"/>
            <rFont val="Tahoma"/>
            <family val="2"/>
          </rPr>
          <t>CALIDAD: Seleccione el Nombre del Subroceso al que pertenece</t>
        </r>
        <r>
          <rPr>
            <sz val="9"/>
            <color indexed="81"/>
            <rFont val="Tahoma"/>
            <family val="2"/>
          </rPr>
          <t xml:space="preserve">
</t>
        </r>
      </text>
    </comment>
    <comment ref="I8" authorId="0" shapeId="0" xr:uid="{06D19BE6-0EE2-499B-963E-0F4A2C688B6B}">
      <text>
        <r>
          <rPr>
            <b/>
            <sz val="9"/>
            <color indexed="81"/>
            <rFont val="Tahoma"/>
            <family val="2"/>
          </rPr>
          <t>CALIDAD: Digite el Nombre del Indicador</t>
        </r>
        <r>
          <rPr>
            <sz val="9"/>
            <color indexed="81"/>
            <rFont val="Tahoma"/>
            <family val="2"/>
          </rPr>
          <t xml:space="preserve">
</t>
        </r>
      </text>
    </comment>
    <comment ref="A11" authorId="0" shapeId="0" xr:uid="{C25BB113-7D5E-4337-AACF-00DDB7E5B85D}">
      <text>
        <r>
          <rPr>
            <b/>
            <sz val="9"/>
            <color indexed="81"/>
            <rFont val="Tahoma"/>
            <family val="2"/>
          </rPr>
          <t>Calidad:
Indique el Objetivo del Indicador (ej.: medir los tiempos de entrega (oportunidad) de un producto en algún proceso)</t>
        </r>
      </text>
    </comment>
    <comment ref="C11" authorId="0" shapeId="0" xr:uid="{C7F93797-FF8E-4727-BBEC-149318B63A85}">
      <text>
        <r>
          <rPr>
            <sz val="9"/>
            <color indexed="81"/>
            <rFont val="Tahoma"/>
            <family val="2"/>
          </rPr>
          <t xml:space="preserve">Calidad: Indique la Unidad de medidad en la cual se expresa el Indicador, Ejemplo:
Porcentaje, Personas, dias, Documentos, etc.
</t>
        </r>
      </text>
    </comment>
    <comment ref="D11" authorId="0" shapeId="0" xr:uid="{8FC919E4-599A-4F4E-8C3F-A0E02E4E4D65}">
      <text>
        <r>
          <rPr>
            <b/>
            <sz val="9"/>
            <color indexed="81"/>
            <rFont val="Tahoma"/>
            <family val="2"/>
          </rPr>
          <t xml:space="preserve">Calidad: </t>
        </r>
        <r>
          <rPr>
            <sz val="9"/>
            <color indexed="81"/>
            <rFont val="Tahoma"/>
            <family val="2"/>
          </rPr>
          <t>Muestra los</t>
        </r>
        <r>
          <rPr>
            <sz val="9"/>
            <color indexed="81"/>
            <rFont val="Tahoma"/>
            <family val="2"/>
          </rPr>
          <t xml:space="preserve"> valores máximos o mínimos que permitan mantener al indicador en condiciones de control y faciliten el uso de alertas
De 1% a 33% : Nivel Bajo
De 34% a 66% : Nivel Medio 
De 67% a 100% : Nivel Alto</t>
        </r>
      </text>
    </comment>
    <comment ref="H11" authorId="0" shapeId="0" xr:uid="{6D5C4B4E-04A0-4729-B2C3-CA8071DA907B}">
      <text>
        <r>
          <rPr>
            <b/>
            <sz val="9"/>
            <color indexed="81"/>
            <rFont val="Tahoma"/>
            <family val="2"/>
          </rPr>
          <t xml:space="preserve">Calidad:
Indique cual es la fuente (registros) donde se toma la información para la medición del indicador (ej.: encuestas de satisfacción, registros de actividades de formación, facturas, evaluaciones de competencias, etc) </t>
        </r>
        <r>
          <rPr>
            <sz val="9"/>
            <color indexed="81"/>
            <rFont val="Tahoma"/>
            <family val="2"/>
          </rPr>
          <t xml:space="preserve">
</t>
        </r>
      </text>
    </comment>
    <comment ref="N11" authorId="0" shapeId="0" xr:uid="{7F0C34FE-7C39-47CD-9F53-D852BAA8E496}">
      <text>
        <r>
          <rPr>
            <b/>
            <sz val="9"/>
            <color indexed="81"/>
            <rFont val="Tahoma"/>
            <family val="2"/>
          </rPr>
          <t>Calidad:
Indicar Nombre, Apellido y Cargo de la persona que diligencia el Formato</t>
        </r>
      </text>
    </comment>
    <comment ref="A14" authorId="0" shapeId="0" xr:uid="{F3AB23E8-FACF-425B-A23D-C5CBD1DEE6DB}">
      <text>
        <r>
          <rPr>
            <b/>
            <sz val="9"/>
            <color indexed="81"/>
            <rFont val="Tahoma"/>
            <family val="2"/>
          </rPr>
          <t>Calidad:
Determinar la relación entre variables o fórmula para calcular el valor del indicador</t>
        </r>
      </text>
    </comment>
    <comment ref="B14" authorId="0" shapeId="0" xr:uid="{6F942BE5-3466-4C73-8FE3-F35C97C41102}">
      <text>
        <r>
          <rPr>
            <b/>
            <sz val="9"/>
            <color indexed="81"/>
            <rFont val="Tahoma"/>
            <family val="2"/>
          </rPr>
          <t>Calidad: Describir la Variable 1 y Variable 2</t>
        </r>
      </text>
    </comment>
    <comment ref="C14" authorId="0" shapeId="0" xr:uid="{02CB587F-EA98-4B6D-AF2C-26C640455A83}">
      <text>
        <r>
          <rPr>
            <b/>
            <sz val="9"/>
            <color indexed="81"/>
            <rFont val="Tahoma"/>
            <family val="2"/>
          </rPr>
          <t>Calidad:
Señalar la periodicidad con que se realizará la medición del indicador</t>
        </r>
      </text>
    </comment>
    <comment ref="D17" authorId="0" shapeId="0" xr:uid="{B48DE60D-6F36-463B-BB69-69B8B16425F6}">
      <text>
        <r>
          <rPr>
            <b/>
            <sz val="9"/>
            <color indexed="81"/>
            <rFont val="Tahoma"/>
            <family val="2"/>
          </rPr>
          <t>Calidad: Indicar la Meta a Cumplir</t>
        </r>
      </text>
    </comment>
    <comment ref="A35" authorId="0" shapeId="0" xr:uid="{CB4ACAB7-5697-4CAE-8CDA-AD81253F8C00}">
      <text>
        <r>
          <rPr>
            <b/>
            <sz val="9"/>
            <color indexed="81"/>
            <rFont val="Tahoma"/>
            <family val="2"/>
          </rPr>
          <t>Calidad: Realizar un Analisis de los Resultados obtenidos, de acuerdo a la Periodicidad del reporte de este Indicador</t>
        </r>
      </text>
    </comment>
    <comment ref="E36" authorId="0" shapeId="0" xr:uid="{71166548-52BE-4425-9B72-7E973668B81A}">
      <text>
        <r>
          <rPr>
            <b/>
            <sz val="9"/>
            <color indexed="81"/>
            <rFont val="Tahoma"/>
            <family val="2"/>
          </rPr>
          <t>Calidad: Detallar las acciones que se realizaran para optimizar el Indicador</t>
        </r>
      </text>
    </comment>
    <comment ref="H36" authorId="0" shapeId="0" xr:uid="{B5F7467D-21CF-4B25-869E-77FFC2895BF3}">
      <text>
        <r>
          <rPr>
            <b/>
            <sz val="9"/>
            <color indexed="81"/>
            <rFont val="Tahoma"/>
            <family val="2"/>
          </rPr>
          <t>Calidad: Detallar el resultado de la actividad a realizar (Documento, Procedimiento, etc)</t>
        </r>
      </text>
    </comment>
    <comment ref="N36" authorId="0" shapeId="0" xr:uid="{9A4738CF-BA02-45F8-A350-C2DC4C83D529}">
      <text>
        <r>
          <rPr>
            <b/>
            <sz val="9"/>
            <color indexed="81"/>
            <rFont val="Tahoma"/>
            <family val="2"/>
          </rPr>
          <t>Calidad: Colocar fecha maxima en la que debe estar realizada la accion</t>
        </r>
      </text>
    </comment>
    <comment ref="P36" authorId="0" shapeId="0" xr:uid="{90872577-A273-4BB4-B7C5-E3AD64E7FFC5}">
      <text>
        <r>
          <rPr>
            <b/>
            <sz val="9"/>
            <color indexed="81"/>
            <rFont val="Tahoma"/>
            <family val="2"/>
          </rPr>
          <t>Calidad: reporte del avance de la actividad descrita</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Iglesia BuenasNuevas</author>
  </authors>
  <commentList>
    <comment ref="A8" authorId="0" shapeId="0" xr:uid="{C6E60DB5-6D76-406C-ACD3-06EAC05FDC6A}">
      <text>
        <r>
          <rPr>
            <sz val="9"/>
            <color indexed="81"/>
            <rFont val="Tahoma"/>
            <family val="2"/>
          </rPr>
          <t xml:space="preserve">CALIDAD: Seleccionar el Macroproceso al Cual Pertenece
</t>
        </r>
      </text>
    </comment>
    <comment ref="C8" authorId="0" shapeId="0" xr:uid="{036A9B3A-2797-4295-AE22-EF4E65BA35DE}">
      <text>
        <r>
          <rPr>
            <b/>
            <sz val="9"/>
            <color indexed="81"/>
            <rFont val="Tahoma"/>
            <family val="2"/>
          </rPr>
          <t>CALIDAD: Seleccione el Nombre del Proceso al que pertenece</t>
        </r>
        <r>
          <rPr>
            <sz val="9"/>
            <color indexed="81"/>
            <rFont val="Tahoma"/>
            <family val="2"/>
          </rPr>
          <t xml:space="preserve">
</t>
        </r>
      </text>
    </comment>
    <comment ref="E8" authorId="0" shapeId="0" xr:uid="{FD4332CD-3F14-44BA-9320-88D0C18C7AA4}">
      <text>
        <r>
          <rPr>
            <b/>
            <sz val="9"/>
            <color indexed="81"/>
            <rFont val="Tahoma"/>
            <family val="2"/>
          </rPr>
          <t>CALIDAD: Seleccione el Nombre del Subroceso al que pertenece</t>
        </r>
        <r>
          <rPr>
            <sz val="9"/>
            <color indexed="81"/>
            <rFont val="Tahoma"/>
            <family val="2"/>
          </rPr>
          <t xml:space="preserve">
</t>
        </r>
      </text>
    </comment>
    <comment ref="I8" authorId="0" shapeId="0" xr:uid="{2FFEB475-A126-4258-87D5-6BC982F0CA81}">
      <text>
        <r>
          <rPr>
            <b/>
            <sz val="9"/>
            <color indexed="81"/>
            <rFont val="Tahoma"/>
            <family val="2"/>
          </rPr>
          <t>CALIDAD: Digite el Nombre del Indicador</t>
        </r>
        <r>
          <rPr>
            <sz val="9"/>
            <color indexed="81"/>
            <rFont val="Tahoma"/>
            <family val="2"/>
          </rPr>
          <t xml:space="preserve">
</t>
        </r>
      </text>
    </comment>
    <comment ref="A11" authorId="0" shapeId="0" xr:uid="{8F6CE223-703E-46CF-93AF-D30E7A26B445}">
      <text>
        <r>
          <rPr>
            <b/>
            <sz val="9"/>
            <color indexed="81"/>
            <rFont val="Tahoma"/>
            <family val="2"/>
          </rPr>
          <t>Calidad:
Indique el Objetivo del Indicador (ej.: medir los tiempos de entrega (oportunidad) de un producto en algún proceso)</t>
        </r>
      </text>
    </comment>
    <comment ref="C11" authorId="0" shapeId="0" xr:uid="{5BAE218C-6107-47A9-9004-EC8630BC4177}">
      <text>
        <r>
          <rPr>
            <sz val="9"/>
            <color indexed="81"/>
            <rFont val="Tahoma"/>
            <family val="2"/>
          </rPr>
          <t xml:space="preserve">Calidad: Indique la Unidad de medidad en la cual se expresa el Indicador, Ejemplo:
Porcentaje, Personas, dias, Documentos, etc.
</t>
        </r>
      </text>
    </comment>
    <comment ref="D11" authorId="0" shapeId="0" xr:uid="{5FA975E7-6D0D-4AB7-B484-79DB74D9ABD9}">
      <text>
        <r>
          <rPr>
            <b/>
            <sz val="9"/>
            <color indexed="81"/>
            <rFont val="Tahoma"/>
            <family val="2"/>
          </rPr>
          <t xml:space="preserve">Calidad: </t>
        </r>
        <r>
          <rPr>
            <sz val="9"/>
            <color indexed="81"/>
            <rFont val="Tahoma"/>
            <family val="2"/>
          </rPr>
          <t>Muestra los</t>
        </r>
        <r>
          <rPr>
            <sz val="9"/>
            <color indexed="81"/>
            <rFont val="Tahoma"/>
            <family val="2"/>
          </rPr>
          <t xml:space="preserve"> valores máximos o mínimos que permitan mantener al indicador en condiciones de control y faciliten el uso de alertas
De 1% a 33% : Nivel Bajo
De 34% a 66% : Nivel Medio 
De 67% a 100% : Nivel Alto</t>
        </r>
      </text>
    </comment>
    <comment ref="H11" authorId="0" shapeId="0" xr:uid="{8665F1F0-28E5-4A4B-A701-982D4AD6563E}">
      <text>
        <r>
          <rPr>
            <b/>
            <sz val="9"/>
            <color indexed="81"/>
            <rFont val="Tahoma"/>
            <family val="2"/>
          </rPr>
          <t xml:space="preserve">Calidad:
Indique cual es la fuente (registros) donde se toma la información para la medición del indicador (ej.: encuestas de satisfacción, registros de actividades de formación, facturas, evaluaciones de competencias, etc) </t>
        </r>
        <r>
          <rPr>
            <sz val="9"/>
            <color indexed="81"/>
            <rFont val="Tahoma"/>
            <family val="2"/>
          </rPr>
          <t xml:space="preserve">
</t>
        </r>
      </text>
    </comment>
    <comment ref="N11" authorId="0" shapeId="0" xr:uid="{8F13D6C7-9C9A-4BC8-A033-B9EF3F4D0902}">
      <text>
        <r>
          <rPr>
            <b/>
            <sz val="9"/>
            <color indexed="81"/>
            <rFont val="Tahoma"/>
            <family val="2"/>
          </rPr>
          <t>Calidad:
Indicar Nombre, Apellido y Cargo de la persona que diligencia el Formato</t>
        </r>
      </text>
    </comment>
    <comment ref="A14" authorId="0" shapeId="0" xr:uid="{F07018F4-CA77-401F-90CF-87311CC31955}">
      <text>
        <r>
          <rPr>
            <b/>
            <sz val="9"/>
            <color indexed="81"/>
            <rFont val="Tahoma"/>
            <family val="2"/>
          </rPr>
          <t>Calidad:
Determinar la relación entre variables o fórmula para calcular el valor del indicador</t>
        </r>
      </text>
    </comment>
    <comment ref="B14" authorId="0" shapeId="0" xr:uid="{8D7FB27B-D72E-4D57-BE66-116EB5134325}">
      <text>
        <r>
          <rPr>
            <b/>
            <sz val="9"/>
            <color indexed="81"/>
            <rFont val="Tahoma"/>
            <family val="2"/>
          </rPr>
          <t>Calidad: Describir la Variable 1 y Variable 2</t>
        </r>
      </text>
    </comment>
    <comment ref="C14" authorId="0" shapeId="0" xr:uid="{7BA690B3-16C2-499A-8DBB-E9CAA6101D90}">
      <text>
        <r>
          <rPr>
            <b/>
            <sz val="9"/>
            <color indexed="81"/>
            <rFont val="Tahoma"/>
            <family val="2"/>
          </rPr>
          <t>Calidad:
Señalar la periodicidad con que se realizará la medición del indicador</t>
        </r>
      </text>
    </comment>
    <comment ref="D17" authorId="0" shapeId="0" xr:uid="{3E693294-D479-4F4A-8737-08AD88465783}">
      <text>
        <r>
          <rPr>
            <b/>
            <sz val="9"/>
            <color indexed="81"/>
            <rFont val="Tahoma"/>
            <family val="2"/>
          </rPr>
          <t>Calidad: Indicar la Meta a Cumplir</t>
        </r>
      </text>
    </comment>
    <comment ref="A35" authorId="0" shapeId="0" xr:uid="{F504D475-7046-44B0-8C10-535C45945B43}">
      <text>
        <r>
          <rPr>
            <b/>
            <sz val="9"/>
            <color indexed="81"/>
            <rFont val="Tahoma"/>
            <family val="2"/>
          </rPr>
          <t>Calidad: Realizar un Analisis de los Resultados obtenidos, de acuerdo a la Periodicidad del reporte de este Indicador</t>
        </r>
      </text>
    </comment>
    <comment ref="E36" authorId="0" shapeId="0" xr:uid="{736CFACB-CB51-4112-800F-C7103B3A029E}">
      <text>
        <r>
          <rPr>
            <b/>
            <sz val="9"/>
            <color indexed="81"/>
            <rFont val="Tahoma"/>
            <family val="2"/>
          </rPr>
          <t>Calidad: Detallar las acciones que se realizaran para optimizar el Indicador</t>
        </r>
      </text>
    </comment>
    <comment ref="H36" authorId="0" shapeId="0" xr:uid="{D3A59F65-824E-4078-A4B2-1FDF5E37FAEE}">
      <text>
        <r>
          <rPr>
            <b/>
            <sz val="9"/>
            <color indexed="81"/>
            <rFont val="Tahoma"/>
            <family val="2"/>
          </rPr>
          <t>Calidad: Detallar el resultado de la actividad a realizar (Documento, Procedimiento, etc)</t>
        </r>
      </text>
    </comment>
    <comment ref="N36" authorId="0" shapeId="0" xr:uid="{55EDD47C-C19F-46B7-B77C-BF05338BB2B4}">
      <text>
        <r>
          <rPr>
            <b/>
            <sz val="9"/>
            <color indexed="81"/>
            <rFont val="Tahoma"/>
            <family val="2"/>
          </rPr>
          <t>Calidad: Colocar fecha maxima en la que debe estar realizada la accion</t>
        </r>
      </text>
    </comment>
    <comment ref="P36" authorId="0" shapeId="0" xr:uid="{393AC946-7253-4477-A357-6452EF7F6590}">
      <text>
        <r>
          <rPr>
            <b/>
            <sz val="9"/>
            <color indexed="81"/>
            <rFont val="Tahoma"/>
            <family val="2"/>
          </rPr>
          <t>Calidad: reporte del avance de la actividad descrita</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Iglesia BuenasNuevas</author>
  </authors>
  <commentList>
    <comment ref="A8" authorId="0" shapeId="0" xr:uid="{28D35447-37C1-40F0-8638-367395A92C48}">
      <text>
        <r>
          <rPr>
            <sz val="9"/>
            <color indexed="81"/>
            <rFont val="Tahoma"/>
            <family val="2"/>
          </rPr>
          <t xml:space="preserve">CALIDAD: Seleccionar el Macroproceso al Cual Pertenece
</t>
        </r>
      </text>
    </comment>
    <comment ref="C8" authorId="0" shapeId="0" xr:uid="{12347623-692B-46B9-AAFE-93209307F999}">
      <text>
        <r>
          <rPr>
            <b/>
            <sz val="9"/>
            <color indexed="81"/>
            <rFont val="Tahoma"/>
            <family val="2"/>
          </rPr>
          <t>CALIDAD: Seleccione el Nombre del Proceso al que pertenece</t>
        </r>
        <r>
          <rPr>
            <sz val="9"/>
            <color indexed="81"/>
            <rFont val="Tahoma"/>
            <family val="2"/>
          </rPr>
          <t xml:space="preserve">
</t>
        </r>
      </text>
    </comment>
    <comment ref="E8" authorId="0" shapeId="0" xr:uid="{A2227351-083E-4957-AC63-3E9D2D9E78C7}">
      <text>
        <r>
          <rPr>
            <b/>
            <sz val="9"/>
            <color indexed="81"/>
            <rFont val="Tahoma"/>
            <family val="2"/>
          </rPr>
          <t>CALIDAD: Seleccione el Nombre del Subroceso al que pertenece</t>
        </r>
        <r>
          <rPr>
            <sz val="9"/>
            <color indexed="81"/>
            <rFont val="Tahoma"/>
            <family val="2"/>
          </rPr>
          <t xml:space="preserve">
</t>
        </r>
      </text>
    </comment>
    <comment ref="I8" authorId="0" shapeId="0" xr:uid="{DAA98BB1-4FB5-4A22-B969-5C7BC1ABC470}">
      <text>
        <r>
          <rPr>
            <b/>
            <sz val="9"/>
            <color indexed="81"/>
            <rFont val="Tahoma"/>
            <family val="2"/>
          </rPr>
          <t>CALIDAD: Digite el Nombre del Indicador</t>
        </r>
        <r>
          <rPr>
            <sz val="9"/>
            <color indexed="81"/>
            <rFont val="Tahoma"/>
            <family val="2"/>
          </rPr>
          <t xml:space="preserve">
</t>
        </r>
      </text>
    </comment>
    <comment ref="A11" authorId="0" shapeId="0" xr:uid="{33B9A8A7-B689-4C36-9568-970A16E6E092}">
      <text>
        <r>
          <rPr>
            <b/>
            <sz val="9"/>
            <color indexed="81"/>
            <rFont val="Tahoma"/>
            <family val="2"/>
          </rPr>
          <t>Calidad:
Indique el Objetivo del Indicador (ej.: medir los tiempos de entrega (oportunidad) de un producto en algún proceso)</t>
        </r>
      </text>
    </comment>
    <comment ref="C11" authorId="0" shapeId="0" xr:uid="{2197EC01-CB7F-446F-B82B-B109BDC18FC6}">
      <text>
        <r>
          <rPr>
            <sz val="9"/>
            <color indexed="81"/>
            <rFont val="Tahoma"/>
            <family val="2"/>
          </rPr>
          <t xml:space="preserve">Calidad: Indique la Unidad de medidad en la cual se expresa el Indicador, Ejemplo:
Porcentaje, Personas, dias, Documentos, etc.
</t>
        </r>
      </text>
    </comment>
    <comment ref="D11" authorId="0" shapeId="0" xr:uid="{51EAB0AE-E59F-4FEF-9014-2D64AC4DD140}">
      <text>
        <r>
          <rPr>
            <b/>
            <sz val="9"/>
            <color indexed="81"/>
            <rFont val="Tahoma"/>
            <family val="2"/>
          </rPr>
          <t xml:space="preserve">Calidad: </t>
        </r>
        <r>
          <rPr>
            <sz val="9"/>
            <color indexed="81"/>
            <rFont val="Tahoma"/>
            <family val="2"/>
          </rPr>
          <t>Muestra los</t>
        </r>
        <r>
          <rPr>
            <sz val="9"/>
            <color indexed="81"/>
            <rFont val="Tahoma"/>
            <family val="2"/>
          </rPr>
          <t xml:space="preserve"> valores máximos o mínimos que permitan mantener al indicador en condiciones de control y faciliten el uso de alertas
De 1% a 33% : Nivel Bajo
De 34% a 66% : Nivel Medio 
De 67% a 100% : Nivel Alto</t>
        </r>
      </text>
    </comment>
    <comment ref="H11" authorId="0" shapeId="0" xr:uid="{E4FAD482-45AF-401C-B780-314D5B49628C}">
      <text>
        <r>
          <rPr>
            <b/>
            <sz val="9"/>
            <color indexed="81"/>
            <rFont val="Tahoma"/>
            <family val="2"/>
          </rPr>
          <t xml:space="preserve">Calidad:
Indique cual es la fuente (registros) donde se toma la información para la medición del indicador (ej.: encuestas de satisfacción, registros de actividades de formación, facturas, evaluaciones de competencias, etc) </t>
        </r>
        <r>
          <rPr>
            <sz val="9"/>
            <color indexed="81"/>
            <rFont val="Tahoma"/>
            <family val="2"/>
          </rPr>
          <t xml:space="preserve">
</t>
        </r>
      </text>
    </comment>
    <comment ref="N11" authorId="0" shapeId="0" xr:uid="{346E7AC8-8E38-4EFE-BFD2-2C8D5FB21487}">
      <text>
        <r>
          <rPr>
            <b/>
            <sz val="9"/>
            <color indexed="81"/>
            <rFont val="Tahoma"/>
            <family val="2"/>
          </rPr>
          <t>Calidad:
Indicar Nombre, Apellido y Cargo de la persona que diligencia el Formato</t>
        </r>
      </text>
    </comment>
    <comment ref="A14" authorId="0" shapeId="0" xr:uid="{8AA81371-F658-40E1-8CDF-70B5169A7CA9}">
      <text>
        <r>
          <rPr>
            <b/>
            <sz val="9"/>
            <color indexed="81"/>
            <rFont val="Tahoma"/>
            <family val="2"/>
          </rPr>
          <t>Calidad:
Determinar la relación entre variables o fórmula para calcular el valor del indicador</t>
        </r>
      </text>
    </comment>
    <comment ref="B14" authorId="0" shapeId="0" xr:uid="{04A00842-5AE1-42B3-943F-815059FA63A2}">
      <text>
        <r>
          <rPr>
            <b/>
            <sz val="9"/>
            <color indexed="81"/>
            <rFont val="Tahoma"/>
            <family val="2"/>
          </rPr>
          <t>Calidad: Describir la Variable 1 y Variable 2</t>
        </r>
      </text>
    </comment>
    <comment ref="C14" authorId="0" shapeId="0" xr:uid="{4CB0E004-7DE7-41DB-B7F9-144963E7A16B}">
      <text>
        <r>
          <rPr>
            <b/>
            <sz val="9"/>
            <color indexed="81"/>
            <rFont val="Tahoma"/>
            <family val="2"/>
          </rPr>
          <t>Calidad:
Señalar la periodicidad con que se realizará la medición del indicador</t>
        </r>
      </text>
    </comment>
    <comment ref="D17" authorId="0" shapeId="0" xr:uid="{9DEC2229-2161-405F-BE6D-95C8F304B3A7}">
      <text>
        <r>
          <rPr>
            <b/>
            <sz val="9"/>
            <color indexed="81"/>
            <rFont val="Tahoma"/>
            <family val="2"/>
          </rPr>
          <t>Calidad: Indicar la Meta a Cumplir</t>
        </r>
      </text>
    </comment>
    <comment ref="A35" authorId="0" shapeId="0" xr:uid="{D3699481-7E99-4BEE-BB65-E349384ADAD5}">
      <text>
        <r>
          <rPr>
            <b/>
            <sz val="9"/>
            <color indexed="81"/>
            <rFont val="Tahoma"/>
            <family val="2"/>
          </rPr>
          <t>Calidad: Realizar un Analisis de los Resultados obtenidos, de acuerdo a la Periodicidad del reporte de este Indicador</t>
        </r>
      </text>
    </comment>
    <comment ref="E36" authorId="0" shapeId="0" xr:uid="{1523780A-9BC2-4A93-A495-2F1792BA3471}">
      <text>
        <r>
          <rPr>
            <b/>
            <sz val="9"/>
            <color indexed="81"/>
            <rFont val="Tahoma"/>
            <family val="2"/>
          </rPr>
          <t>Calidad: Detallar las acciones que se realizaran para optimizar el Indicador</t>
        </r>
      </text>
    </comment>
    <comment ref="H36" authorId="0" shapeId="0" xr:uid="{25C50116-107A-4F7E-8242-671111286457}">
      <text>
        <r>
          <rPr>
            <b/>
            <sz val="9"/>
            <color indexed="81"/>
            <rFont val="Tahoma"/>
            <family val="2"/>
          </rPr>
          <t>Calidad: Detallar el resultado de la actividad a realizar (Documento, Procedimiento, etc)</t>
        </r>
      </text>
    </comment>
    <comment ref="N36" authorId="0" shapeId="0" xr:uid="{DB5BB060-CAA7-4F71-9911-23D3A65F7175}">
      <text>
        <r>
          <rPr>
            <b/>
            <sz val="9"/>
            <color indexed="81"/>
            <rFont val="Tahoma"/>
            <family val="2"/>
          </rPr>
          <t>Calidad: Colocar fecha maxima en la que debe estar realizada la accion</t>
        </r>
      </text>
    </comment>
    <comment ref="P36" authorId="0" shapeId="0" xr:uid="{1C3C6208-3E6C-4E83-B21F-539D7CEABAC1}">
      <text>
        <r>
          <rPr>
            <b/>
            <sz val="9"/>
            <color indexed="81"/>
            <rFont val="Tahoma"/>
            <family val="2"/>
          </rPr>
          <t>Calidad: reporte del avance de la actividad descrita</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Iglesia BuenasNuevas</author>
  </authors>
  <commentList>
    <comment ref="A8" authorId="0" shapeId="0" xr:uid="{F5DCE6A7-5812-4991-9661-B879E106B14B}">
      <text>
        <r>
          <rPr>
            <sz val="9"/>
            <color indexed="81"/>
            <rFont val="Tahoma"/>
            <family val="2"/>
          </rPr>
          <t xml:space="preserve">CALIDAD: Seleccionar el Macroproceso al Cual Pertenece
</t>
        </r>
      </text>
    </comment>
    <comment ref="C8" authorId="0" shapeId="0" xr:uid="{B59FABB7-A340-49F8-81C1-572097A77E2C}">
      <text>
        <r>
          <rPr>
            <b/>
            <sz val="9"/>
            <color indexed="81"/>
            <rFont val="Tahoma"/>
            <family val="2"/>
          </rPr>
          <t>CALIDAD: Seleccione el Nombre del Proceso al que pertenece</t>
        </r>
        <r>
          <rPr>
            <sz val="9"/>
            <color indexed="81"/>
            <rFont val="Tahoma"/>
            <family val="2"/>
          </rPr>
          <t xml:space="preserve">
</t>
        </r>
      </text>
    </comment>
    <comment ref="E8" authorId="0" shapeId="0" xr:uid="{91C33420-C579-4213-BB8E-0982BE29D108}">
      <text>
        <r>
          <rPr>
            <b/>
            <sz val="9"/>
            <color indexed="81"/>
            <rFont val="Tahoma"/>
            <family val="2"/>
          </rPr>
          <t>CALIDAD: Seleccione el Nombre del Subroceso al que pertenece</t>
        </r>
        <r>
          <rPr>
            <sz val="9"/>
            <color indexed="81"/>
            <rFont val="Tahoma"/>
            <family val="2"/>
          </rPr>
          <t xml:space="preserve">
</t>
        </r>
      </text>
    </comment>
    <comment ref="I8" authorId="0" shapeId="0" xr:uid="{6EBED0BD-6107-4B4A-AF2E-41ADB600651B}">
      <text>
        <r>
          <rPr>
            <b/>
            <sz val="9"/>
            <color indexed="81"/>
            <rFont val="Tahoma"/>
            <family val="2"/>
          </rPr>
          <t>CALIDAD: Digite el Nombre del Indicador</t>
        </r>
        <r>
          <rPr>
            <sz val="9"/>
            <color indexed="81"/>
            <rFont val="Tahoma"/>
            <family val="2"/>
          </rPr>
          <t xml:space="preserve">
</t>
        </r>
      </text>
    </comment>
    <comment ref="A11" authorId="0" shapeId="0" xr:uid="{1FE569DA-C539-40A9-BE3D-71607300149C}">
      <text>
        <r>
          <rPr>
            <b/>
            <sz val="9"/>
            <color indexed="81"/>
            <rFont val="Tahoma"/>
            <family val="2"/>
          </rPr>
          <t>Calidad:
Indique el Objetivo del Indicador (ej.: medir los tiempos de entrega (oportunidad) de un producto en algún proceso)</t>
        </r>
      </text>
    </comment>
    <comment ref="C11" authorId="0" shapeId="0" xr:uid="{05212510-08C1-4D47-9B0A-8126C0E884E2}">
      <text>
        <r>
          <rPr>
            <sz val="9"/>
            <color indexed="81"/>
            <rFont val="Tahoma"/>
            <family val="2"/>
          </rPr>
          <t xml:space="preserve">Calidad: Indique la Unidad de medidad en la cual se expresa el Indicador, Ejemplo:
Porcentaje, Personas, dias, Documentos, etc.
</t>
        </r>
      </text>
    </comment>
    <comment ref="D11" authorId="0" shapeId="0" xr:uid="{7695CA27-EF75-4AC2-B34F-C7CAAF45F94D}">
      <text>
        <r>
          <rPr>
            <b/>
            <sz val="9"/>
            <color indexed="81"/>
            <rFont val="Tahoma"/>
            <family val="2"/>
          </rPr>
          <t xml:space="preserve">Calidad: </t>
        </r>
        <r>
          <rPr>
            <sz val="9"/>
            <color indexed="81"/>
            <rFont val="Tahoma"/>
            <family val="2"/>
          </rPr>
          <t>Muestra los</t>
        </r>
        <r>
          <rPr>
            <sz val="9"/>
            <color indexed="81"/>
            <rFont val="Tahoma"/>
            <family val="2"/>
          </rPr>
          <t xml:space="preserve"> valores máximos o mínimos que permitan mantener al indicador en condiciones de control y faciliten el uso de alertas
De 1% a 33% : Nivel Bajo
De 34% a 66% : Nivel Medio 
De 67% a 100% : Nivel Alto</t>
        </r>
      </text>
    </comment>
    <comment ref="H11" authorId="0" shapeId="0" xr:uid="{7362AAE2-CB13-46D0-8CB1-7BA25675C76F}">
      <text>
        <r>
          <rPr>
            <b/>
            <sz val="9"/>
            <color indexed="81"/>
            <rFont val="Tahoma"/>
            <family val="2"/>
          </rPr>
          <t xml:space="preserve">Calidad:
Indique cual es la fuente (registros) donde se toma la información para la medición del indicador (ej.: encuestas de satisfacción, registros de actividades de formación, facturas, evaluaciones de competencias, etc) </t>
        </r>
        <r>
          <rPr>
            <sz val="9"/>
            <color indexed="81"/>
            <rFont val="Tahoma"/>
            <family val="2"/>
          </rPr>
          <t xml:space="preserve">
</t>
        </r>
      </text>
    </comment>
    <comment ref="N11" authorId="0" shapeId="0" xr:uid="{9774A357-C3CE-4EDB-8872-115E6F4A344C}">
      <text>
        <r>
          <rPr>
            <b/>
            <sz val="9"/>
            <color indexed="81"/>
            <rFont val="Tahoma"/>
            <family val="2"/>
          </rPr>
          <t>Calidad:
Indicar Nombre, Apellido y Cargo de la persona que diligencia el Formato</t>
        </r>
      </text>
    </comment>
    <comment ref="A14" authorId="0" shapeId="0" xr:uid="{1192ED6A-807C-4E23-80D9-EA0B0E54C20E}">
      <text>
        <r>
          <rPr>
            <b/>
            <sz val="9"/>
            <color indexed="81"/>
            <rFont val="Tahoma"/>
            <family val="2"/>
          </rPr>
          <t>Calidad:
Determinar la relación entre variables o fórmula para calcular el valor del indicador</t>
        </r>
      </text>
    </comment>
    <comment ref="B14" authorId="0" shapeId="0" xr:uid="{011655EE-EC77-4F01-8680-D21DEC0EE4C2}">
      <text>
        <r>
          <rPr>
            <b/>
            <sz val="9"/>
            <color indexed="81"/>
            <rFont val="Tahoma"/>
            <family val="2"/>
          </rPr>
          <t>Calidad: Describir la Variable 1 y Variable 2</t>
        </r>
      </text>
    </comment>
    <comment ref="C14" authorId="0" shapeId="0" xr:uid="{32C82337-0BD1-400D-AF1B-AC9BB1553478}">
      <text>
        <r>
          <rPr>
            <b/>
            <sz val="9"/>
            <color indexed="81"/>
            <rFont val="Tahoma"/>
            <family val="2"/>
          </rPr>
          <t>Calidad:
Señalar la periodicidad con que se realizará la medición del indicador</t>
        </r>
      </text>
    </comment>
    <comment ref="D17" authorId="0" shapeId="0" xr:uid="{B82E5785-34D4-46C1-ABBD-83EA4933334B}">
      <text>
        <r>
          <rPr>
            <b/>
            <sz val="9"/>
            <color indexed="81"/>
            <rFont val="Tahoma"/>
            <family val="2"/>
          </rPr>
          <t>Calidad: Indicar la Meta a Cumplir</t>
        </r>
      </text>
    </comment>
    <comment ref="A35" authorId="0" shapeId="0" xr:uid="{8E393297-FABF-4CC7-A695-937761039E10}">
      <text>
        <r>
          <rPr>
            <b/>
            <sz val="9"/>
            <color indexed="81"/>
            <rFont val="Tahoma"/>
            <family val="2"/>
          </rPr>
          <t>Calidad: Realizar un Analisis de los Resultados obtenidos, de acuerdo a la Periodicidad del reporte de este Indicador</t>
        </r>
      </text>
    </comment>
    <comment ref="E36" authorId="0" shapeId="0" xr:uid="{557E7798-160B-437E-9B2D-B9FE5EA4E9CA}">
      <text>
        <r>
          <rPr>
            <b/>
            <sz val="9"/>
            <color indexed="81"/>
            <rFont val="Tahoma"/>
            <family val="2"/>
          </rPr>
          <t>Calidad: Detallar las acciones que se realizaran para optimizar el Indicador</t>
        </r>
      </text>
    </comment>
    <comment ref="H36" authorId="0" shapeId="0" xr:uid="{28429DA9-5284-42DA-8C18-2C23FF2BEBC3}">
      <text>
        <r>
          <rPr>
            <b/>
            <sz val="9"/>
            <color indexed="81"/>
            <rFont val="Tahoma"/>
            <family val="2"/>
          </rPr>
          <t>Calidad: Detallar el resultado de la actividad a realizar (Documento, Procedimiento, etc)</t>
        </r>
      </text>
    </comment>
    <comment ref="N36" authorId="0" shapeId="0" xr:uid="{B31181DC-3A80-4A2A-9948-C5D4EA707326}">
      <text>
        <r>
          <rPr>
            <b/>
            <sz val="9"/>
            <color indexed="81"/>
            <rFont val="Tahoma"/>
            <family val="2"/>
          </rPr>
          <t>Calidad: Colocar fecha maxima en la que debe estar realizada la accion</t>
        </r>
      </text>
    </comment>
    <comment ref="P36" authorId="0" shapeId="0" xr:uid="{8FC8DD10-6030-4D94-B5C8-F8D0008AF559}">
      <text>
        <r>
          <rPr>
            <b/>
            <sz val="9"/>
            <color indexed="81"/>
            <rFont val="Tahoma"/>
            <family val="2"/>
          </rPr>
          <t>Calidad: reporte del avance de la actividad descrita</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Iglesia BuenasNuevas</author>
  </authors>
  <commentList>
    <comment ref="A8" authorId="0" shapeId="0" xr:uid="{5B7D7151-3314-4604-A186-82977D335440}">
      <text>
        <r>
          <rPr>
            <sz val="9"/>
            <color indexed="81"/>
            <rFont val="Tahoma"/>
            <family val="2"/>
          </rPr>
          <t xml:space="preserve">CALIDAD: Seleccionar el Macroproceso al Cual Pertenece
</t>
        </r>
      </text>
    </comment>
    <comment ref="C8" authorId="0" shapeId="0" xr:uid="{A17AB197-ED6D-4C6B-9801-A1F07931DCE8}">
      <text>
        <r>
          <rPr>
            <b/>
            <sz val="9"/>
            <color indexed="81"/>
            <rFont val="Tahoma"/>
            <family val="2"/>
          </rPr>
          <t>CALIDAD: Seleccione el Nombre del Proceso al que pertenece</t>
        </r>
        <r>
          <rPr>
            <sz val="9"/>
            <color indexed="81"/>
            <rFont val="Tahoma"/>
            <family val="2"/>
          </rPr>
          <t xml:space="preserve">
</t>
        </r>
      </text>
    </comment>
    <comment ref="E8" authorId="0" shapeId="0" xr:uid="{C5DFEACC-5169-4F2C-827C-EEE739207502}">
      <text>
        <r>
          <rPr>
            <b/>
            <sz val="9"/>
            <color indexed="81"/>
            <rFont val="Tahoma"/>
            <family val="2"/>
          </rPr>
          <t>CALIDAD: Seleccione el Nombre del Subroceso al que pertenece</t>
        </r>
        <r>
          <rPr>
            <sz val="9"/>
            <color indexed="81"/>
            <rFont val="Tahoma"/>
            <family val="2"/>
          </rPr>
          <t xml:space="preserve">
</t>
        </r>
      </text>
    </comment>
    <comment ref="I8" authorId="0" shapeId="0" xr:uid="{C9BA0462-6FB3-4D3C-9520-2B2FC3593F1B}">
      <text>
        <r>
          <rPr>
            <b/>
            <sz val="9"/>
            <color indexed="81"/>
            <rFont val="Tahoma"/>
            <family val="2"/>
          </rPr>
          <t>CALIDAD: Digite el Nombre del Indicador</t>
        </r>
        <r>
          <rPr>
            <sz val="9"/>
            <color indexed="81"/>
            <rFont val="Tahoma"/>
            <family val="2"/>
          </rPr>
          <t xml:space="preserve">
</t>
        </r>
      </text>
    </comment>
    <comment ref="A11" authorId="0" shapeId="0" xr:uid="{A2B9E166-D99B-42E7-9EF4-17D122785808}">
      <text>
        <r>
          <rPr>
            <b/>
            <sz val="9"/>
            <color indexed="81"/>
            <rFont val="Tahoma"/>
            <family val="2"/>
          </rPr>
          <t>Calidad:
Indique el Objetivo del Indicador (ej.: medir los tiempos de entrega (oportunidad) de un producto en algún proceso)</t>
        </r>
      </text>
    </comment>
    <comment ref="C11" authorId="0" shapeId="0" xr:uid="{1C93DF7A-8254-4C5A-92B0-E473E674E330}">
      <text>
        <r>
          <rPr>
            <sz val="9"/>
            <color indexed="81"/>
            <rFont val="Tahoma"/>
            <family val="2"/>
          </rPr>
          <t xml:space="preserve">Calidad: Indique la Unidad de medidad en la cual se expresa el Indicador, Ejemplo:
Porcentaje, Personas, dias, Documentos, etc.
</t>
        </r>
      </text>
    </comment>
    <comment ref="D11" authorId="0" shapeId="0" xr:uid="{DDFEAAC0-B49F-446C-8E7E-5697EC9D40D1}">
      <text>
        <r>
          <rPr>
            <b/>
            <sz val="9"/>
            <color indexed="81"/>
            <rFont val="Tahoma"/>
            <family val="2"/>
          </rPr>
          <t xml:space="preserve">Calidad: </t>
        </r>
        <r>
          <rPr>
            <sz val="9"/>
            <color indexed="81"/>
            <rFont val="Tahoma"/>
            <family val="2"/>
          </rPr>
          <t>Muestra los</t>
        </r>
        <r>
          <rPr>
            <sz val="9"/>
            <color indexed="81"/>
            <rFont val="Tahoma"/>
            <family val="2"/>
          </rPr>
          <t xml:space="preserve"> valores máximos o mínimos que permitan mantener al indicador en condiciones de control y faciliten el uso de alertas
De 1% a 33% : Nivel Bajo
De 34% a 66% : Nivel Medio 
De 67% a 100% : Nivel Alto</t>
        </r>
      </text>
    </comment>
    <comment ref="H11" authorId="0" shapeId="0" xr:uid="{3F12232F-3982-4381-A5B8-E368CF9C6D85}">
      <text>
        <r>
          <rPr>
            <b/>
            <sz val="9"/>
            <color indexed="81"/>
            <rFont val="Tahoma"/>
            <family val="2"/>
          </rPr>
          <t xml:space="preserve">Calidad:
Indique cual es la fuente (registros) donde se toma la información para la medición del indicador (ej.: encuestas de satisfacción, registros de actividades de formación, facturas, evaluaciones de competencias, etc) </t>
        </r>
        <r>
          <rPr>
            <sz val="9"/>
            <color indexed="81"/>
            <rFont val="Tahoma"/>
            <family val="2"/>
          </rPr>
          <t xml:space="preserve">
</t>
        </r>
      </text>
    </comment>
    <comment ref="N11" authorId="0" shapeId="0" xr:uid="{6744DC61-5E30-4CCD-B414-1528E56025B2}">
      <text>
        <r>
          <rPr>
            <b/>
            <sz val="9"/>
            <color indexed="81"/>
            <rFont val="Tahoma"/>
            <family val="2"/>
          </rPr>
          <t>Calidad:
Indicar Nombre, Apellido y Cargo de la persona que diligencia el Formato</t>
        </r>
      </text>
    </comment>
    <comment ref="A14" authorId="0" shapeId="0" xr:uid="{D75F1A28-2056-4FB6-A889-94F4D78F1B8F}">
      <text>
        <r>
          <rPr>
            <b/>
            <sz val="9"/>
            <color indexed="81"/>
            <rFont val="Tahoma"/>
            <family val="2"/>
          </rPr>
          <t>Calidad:
Determinar la relación entre variables o fórmula para calcular el valor del indicador</t>
        </r>
      </text>
    </comment>
    <comment ref="B14" authorId="0" shapeId="0" xr:uid="{E7D7CC01-A0D6-4950-9190-20769729CEAD}">
      <text>
        <r>
          <rPr>
            <b/>
            <sz val="9"/>
            <color indexed="81"/>
            <rFont val="Tahoma"/>
            <family val="2"/>
          </rPr>
          <t>Calidad: Describir la Variable 1 y Variable 2</t>
        </r>
      </text>
    </comment>
    <comment ref="C14" authorId="0" shapeId="0" xr:uid="{2EAA7EB2-A947-4591-BB85-31B52B35B329}">
      <text>
        <r>
          <rPr>
            <b/>
            <sz val="9"/>
            <color indexed="81"/>
            <rFont val="Tahoma"/>
            <family val="2"/>
          </rPr>
          <t>Calidad:
Señalar la periodicidad con que se realizará la medición del indicador</t>
        </r>
      </text>
    </comment>
    <comment ref="D17" authorId="0" shapeId="0" xr:uid="{91DD5ABF-6D2C-4FD6-9029-57163C2A7B7A}">
      <text>
        <r>
          <rPr>
            <b/>
            <sz val="9"/>
            <color indexed="81"/>
            <rFont val="Tahoma"/>
            <family val="2"/>
          </rPr>
          <t>Calidad: Indicar la Meta a Cumplir</t>
        </r>
      </text>
    </comment>
    <comment ref="A35" authorId="0" shapeId="0" xr:uid="{14BAF87B-45C8-4842-AD2F-EA8757960E4D}">
      <text>
        <r>
          <rPr>
            <b/>
            <sz val="9"/>
            <color indexed="81"/>
            <rFont val="Tahoma"/>
            <family val="2"/>
          </rPr>
          <t>Calidad: Realizar un Analisis de los Resultados obtenidos, de acuerdo a la Periodicidad del reporte de este Indicador</t>
        </r>
      </text>
    </comment>
    <comment ref="E36" authorId="0" shapeId="0" xr:uid="{94C4162E-BB02-42D1-B7DB-779F90092AF0}">
      <text>
        <r>
          <rPr>
            <b/>
            <sz val="9"/>
            <color indexed="81"/>
            <rFont val="Tahoma"/>
            <family val="2"/>
          </rPr>
          <t>Calidad: Detallar las acciones que se realizaran para optimizar el Indicador</t>
        </r>
      </text>
    </comment>
    <comment ref="H36" authorId="0" shapeId="0" xr:uid="{8B6B28CD-D759-4555-A819-88C3C8DE3BF8}">
      <text>
        <r>
          <rPr>
            <b/>
            <sz val="9"/>
            <color indexed="81"/>
            <rFont val="Tahoma"/>
            <family val="2"/>
          </rPr>
          <t>Calidad: Detallar el resultado de la actividad a realizar (Documento, Procedimiento, etc)</t>
        </r>
      </text>
    </comment>
    <comment ref="N36" authorId="0" shapeId="0" xr:uid="{343AE54C-F1DF-433A-A7FD-4CE33836207D}">
      <text>
        <r>
          <rPr>
            <b/>
            <sz val="9"/>
            <color indexed="81"/>
            <rFont val="Tahoma"/>
            <family val="2"/>
          </rPr>
          <t>Calidad: Colocar fecha maxima en la que debe estar realizada la accion</t>
        </r>
      </text>
    </comment>
    <comment ref="P36" authorId="0" shapeId="0" xr:uid="{3A67AEA5-5E2F-40A5-B5E6-41D564D58D33}">
      <text>
        <r>
          <rPr>
            <b/>
            <sz val="9"/>
            <color indexed="81"/>
            <rFont val="Tahoma"/>
            <family val="2"/>
          </rPr>
          <t>Calidad: reporte del avance de la actividad descrita</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Iglesia BuenasNuevas</author>
  </authors>
  <commentList>
    <comment ref="A8" authorId="0" shapeId="0" xr:uid="{7A00597D-4405-42C2-9C9A-094510C9512B}">
      <text>
        <r>
          <rPr>
            <sz val="9"/>
            <color indexed="81"/>
            <rFont val="Tahoma"/>
            <family val="2"/>
          </rPr>
          <t xml:space="preserve">CALIDAD: Seleccionar el Macroproceso al Cual Pertenece
</t>
        </r>
      </text>
    </comment>
    <comment ref="C8" authorId="0" shapeId="0" xr:uid="{47EDBC69-00D0-4088-800F-D09CBC458AE5}">
      <text>
        <r>
          <rPr>
            <b/>
            <sz val="9"/>
            <color indexed="81"/>
            <rFont val="Tahoma"/>
            <family val="2"/>
          </rPr>
          <t>CALIDAD: Seleccione el Nombre del Proceso al que pertenece</t>
        </r>
        <r>
          <rPr>
            <sz val="9"/>
            <color indexed="81"/>
            <rFont val="Tahoma"/>
            <family val="2"/>
          </rPr>
          <t xml:space="preserve">
</t>
        </r>
      </text>
    </comment>
    <comment ref="E8" authorId="0" shapeId="0" xr:uid="{42AC4875-73FC-421C-8991-1B30CB637B10}">
      <text>
        <r>
          <rPr>
            <b/>
            <sz val="9"/>
            <color indexed="81"/>
            <rFont val="Tahoma"/>
            <family val="2"/>
          </rPr>
          <t>CALIDAD: Seleccione el Nombre del Subroceso al que pertenece</t>
        </r>
        <r>
          <rPr>
            <sz val="9"/>
            <color indexed="81"/>
            <rFont val="Tahoma"/>
            <family val="2"/>
          </rPr>
          <t xml:space="preserve">
</t>
        </r>
      </text>
    </comment>
    <comment ref="I8" authorId="0" shapeId="0" xr:uid="{AEAAE7CE-3F9A-4169-A5E6-70298C18F295}">
      <text>
        <r>
          <rPr>
            <b/>
            <sz val="9"/>
            <color indexed="81"/>
            <rFont val="Tahoma"/>
            <family val="2"/>
          </rPr>
          <t>CALIDAD: Digite el Nombre del Indicador</t>
        </r>
        <r>
          <rPr>
            <sz val="9"/>
            <color indexed="81"/>
            <rFont val="Tahoma"/>
            <family val="2"/>
          </rPr>
          <t xml:space="preserve">
</t>
        </r>
      </text>
    </comment>
    <comment ref="A11" authorId="0" shapeId="0" xr:uid="{71233EFA-9626-419B-AB19-62C03B06A4DB}">
      <text>
        <r>
          <rPr>
            <b/>
            <sz val="9"/>
            <color indexed="81"/>
            <rFont val="Tahoma"/>
            <family val="2"/>
          </rPr>
          <t>Calidad:
Indique el Objetivo del Indicador (ej.: medir los tiempos de entrega (oportunidad) de un producto en algún proceso)</t>
        </r>
      </text>
    </comment>
    <comment ref="C11" authorId="0" shapeId="0" xr:uid="{19AC3854-B98F-4770-94A8-903FCF6D0821}">
      <text>
        <r>
          <rPr>
            <sz val="9"/>
            <color indexed="81"/>
            <rFont val="Tahoma"/>
            <family val="2"/>
          </rPr>
          <t xml:space="preserve">Calidad: Indique la Unidad de medidad en la cual se expresa el Indicador, Ejemplo:
Porcentaje, Personas, dias, Documentos, etc.
</t>
        </r>
      </text>
    </comment>
    <comment ref="D11" authorId="0" shapeId="0" xr:uid="{42C7582E-5636-4094-B392-C44D863B120B}">
      <text>
        <r>
          <rPr>
            <b/>
            <sz val="9"/>
            <color indexed="81"/>
            <rFont val="Tahoma"/>
            <family val="2"/>
          </rPr>
          <t xml:space="preserve">Calidad: </t>
        </r>
        <r>
          <rPr>
            <sz val="9"/>
            <color indexed="81"/>
            <rFont val="Tahoma"/>
            <family val="2"/>
          </rPr>
          <t>Muestra los</t>
        </r>
        <r>
          <rPr>
            <sz val="9"/>
            <color indexed="81"/>
            <rFont val="Tahoma"/>
            <family val="2"/>
          </rPr>
          <t xml:space="preserve"> valores máximos o mínimos que permitan mantener al indicador en condiciones de control y faciliten el uso de alertas
De 1% a 33% : Nivel Bajo
De 34% a 66% : Nivel Medio 
De 67% a 100% : Nivel Alto</t>
        </r>
      </text>
    </comment>
    <comment ref="H11" authorId="0" shapeId="0" xr:uid="{1DBBDBAC-C97D-458B-8896-F029B7AF3F74}">
      <text>
        <r>
          <rPr>
            <b/>
            <sz val="9"/>
            <color indexed="81"/>
            <rFont val="Tahoma"/>
            <family val="2"/>
          </rPr>
          <t xml:space="preserve">Calidad:
Indique cual es la fuente (registros) donde se toma la información para la medición del indicador (ej.: encuestas de satisfacción, registros de actividades de formación, facturas, evaluaciones de competencias, etc) </t>
        </r>
        <r>
          <rPr>
            <sz val="9"/>
            <color indexed="81"/>
            <rFont val="Tahoma"/>
            <family val="2"/>
          </rPr>
          <t xml:space="preserve">
</t>
        </r>
      </text>
    </comment>
    <comment ref="N11" authorId="0" shapeId="0" xr:uid="{8EA1524F-0707-417F-B953-8CC81ACE24A3}">
      <text>
        <r>
          <rPr>
            <b/>
            <sz val="9"/>
            <color indexed="81"/>
            <rFont val="Tahoma"/>
            <family val="2"/>
          </rPr>
          <t>Calidad:
Indicar Nombre, Apellido y Cargo de la persona que diligencia el Formato</t>
        </r>
      </text>
    </comment>
    <comment ref="A14" authorId="0" shapeId="0" xr:uid="{E998EF4A-C295-4A4D-9EAF-B13B18BEB9D1}">
      <text>
        <r>
          <rPr>
            <b/>
            <sz val="9"/>
            <color indexed="81"/>
            <rFont val="Tahoma"/>
            <family val="2"/>
          </rPr>
          <t>Calidad:
Determinar la relación entre variables o fórmula para calcular el valor del indicador</t>
        </r>
      </text>
    </comment>
    <comment ref="B14" authorId="0" shapeId="0" xr:uid="{F26FAEF3-1787-45EA-820B-724E252DDB75}">
      <text>
        <r>
          <rPr>
            <b/>
            <sz val="9"/>
            <color indexed="81"/>
            <rFont val="Tahoma"/>
            <family val="2"/>
          </rPr>
          <t>Calidad: Describir la Variable 1 y Variable 2</t>
        </r>
      </text>
    </comment>
    <comment ref="C14" authorId="0" shapeId="0" xr:uid="{7923015D-EBA9-44AB-9F41-9FDCD5CA4227}">
      <text>
        <r>
          <rPr>
            <b/>
            <sz val="9"/>
            <color indexed="81"/>
            <rFont val="Tahoma"/>
            <family val="2"/>
          </rPr>
          <t>Calidad:
Señalar la periodicidad con que se realizará la medición del indicador</t>
        </r>
      </text>
    </comment>
    <comment ref="D17" authorId="0" shapeId="0" xr:uid="{8A8DD9BF-154D-43E6-A6A9-970246E43DDC}">
      <text>
        <r>
          <rPr>
            <b/>
            <sz val="9"/>
            <color indexed="81"/>
            <rFont val="Tahoma"/>
            <family val="2"/>
          </rPr>
          <t>Calidad: Indicar la Meta a Cumplir</t>
        </r>
      </text>
    </comment>
    <comment ref="A35" authorId="0" shapeId="0" xr:uid="{6FC447FD-8059-411D-90C9-196A5C6A3263}">
      <text>
        <r>
          <rPr>
            <b/>
            <sz val="9"/>
            <color indexed="81"/>
            <rFont val="Tahoma"/>
            <family val="2"/>
          </rPr>
          <t>Calidad: Realizar un Analisis de los Resultados obtenidos, de acuerdo a la Periodicidad del reporte de este Indicador</t>
        </r>
      </text>
    </comment>
    <comment ref="E36" authorId="0" shapeId="0" xr:uid="{E16806FD-5759-488F-8ACC-85EFA3B609B7}">
      <text>
        <r>
          <rPr>
            <b/>
            <sz val="9"/>
            <color indexed="81"/>
            <rFont val="Tahoma"/>
            <family val="2"/>
          </rPr>
          <t>Calidad: Detallar las acciones que se realizaran para optimizar el Indicador</t>
        </r>
      </text>
    </comment>
    <comment ref="H36" authorId="0" shapeId="0" xr:uid="{A7D7FCDD-30BE-4D4C-A0BE-BC8C7282A80D}">
      <text>
        <r>
          <rPr>
            <b/>
            <sz val="9"/>
            <color indexed="81"/>
            <rFont val="Tahoma"/>
            <family val="2"/>
          </rPr>
          <t>Calidad: Detallar el resultado de la actividad a realizar (Documento, Procedimiento, etc)</t>
        </r>
      </text>
    </comment>
    <comment ref="N36" authorId="0" shapeId="0" xr:uid="{6F2029DE-507F-4F7E-8AFF-B02A9F9FA12E}">
      <text>
        <r>
          <rPr>
            <b/>
            <sz val="9"/>
            <color indexed="81"/>
            <rFont val="Tahoma"/>
            <family val="2"/>
          </rPr>
          <t>Calidad: Colocar fecha maxima en la que debe estar realizada la accion</t>
        </r>
      </text>
    </comment>
    <comment ref="P36" authorId="0" shapeId="0" xr:uid="{5AA75BBE-1107-4A48-8088-D6975D1B568E}">
      <text>
        <r>
          <rPr>
            <b/>
            <sz val="9"/>
            <color indexed="81"/>
            <rFont val="Tahoma"/>
            <family val="2"/>
          </rPr>
          <t>Calidad: reporte del avance de la actividad descrita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Iglesia BuenasNuevas</author>
  </authors>
  <commentList>
    <comment ref="A8" authorId="0" shapeId="0" xr:uid="{00000000-0006-0000-0200-000001000000}">
      <text>
        <r>
          <rPr>
            <sz val="9"/>
            <color indexed="81"/>
            <rFont val="Tahoma"/>
            <family val="2"/>
          </rPr>
          <t xml:space="preserve">CALIDAD: Seleccionar el Macroproceso al Cual Pertenece
</t>
        </r>
      </text>
    </comment>
    <comment ref="C8" authorId="0" shapeId="0" xr:uid="{00000000-0006-0000-0200-000002000000}">
      <text>
        <r>
          <rPr>
            <b/>
            <sz val="9"/>
            <color indexed="81"/>
            <rFont val="Tahoma"/>
            <family val="2"/>
          </rPr>
          <t>CALIDAD: Seleccione el Nombre del Proceso al que pertenece</t>
        </r>
        <r>
          <rPr>
            <sz val="9"/>
            <color indexed="81"/>
            <rFont val="Tahoma"/>
            <family val="2"/>
          </rPr>
          <t xml:space="preserve">
</t>
        </r>
      </text>
    </comment>
    <comment ref="E8" authorId="0" shapeId="0" xr:uid="{00000000-0006-0000-0200-000003000000}">
      <text>
        <r>
          <rPr>
            <b/>
            <sz val="9"/>
            <color indexed="81"/>
            <rFont val="Tahoma"/>
            <family val="2"/>
          </rPr>
          <t>CALIDAD: Seleccione el Nombre del Subroceso al que pertenece</t>
        </r>
        <r>
          <rPr>
            <sz val="9"/>
            <color indexed="81"/>
            <rFont val="Tahoma"/>
            <family val="2"/>
          </rPr>
          <t xml:space="preserve">
</t>
        </r>
      </text>
    </comment>
    <comment ref="I8" authorId="0" shapeId="0" xr:uid="{00000000-0006-0000-0200-000004000000}">
      <text>
        <r>
          <rPr>
            <b/>
            <sz val="9"/>
            <color indexed="81"/>
            <rFont val="Tahoma"/>
            <family val="2"/>
          </rPr>
          <t>CALIDAD: Digite el Nombre del Indicador</t>
        </r>
        <r>
          <rPr>
            <sz val="9"/>
            <color indexed="81"/>
            <rFont val="Tahoma"/>
            <family val="2"/>
          </rPr>
          <t xml:space="preserve">
</t>
        </r>
      </text>
    </comment>
    <comment ref="A11" authorId="0" shapeId="0" xr:uid="{00000000-0006-0000-0200-000005000000}">
      <text>
        <r>
          <rPr>
            <b/>
            <sz val="9"/>
            <color indexed="81"/>
            <rFont val="Tahoma"/>
            <family val="2"/>
          </rPr>
          <t>Calidad:
Indique el Objetivo del Indicador (ej.: medir los tiempos de entrega (oportunidad) de un producto en algún proceso)</t>
        </r>
      </text>
    </comment>
    <comment ref="C11" authorId="0" shapeId="0" xr:uid="{00000000-0006-0000-0200-000006000000}">
      <text>
        <r>
          <rPr>
            <sz val="9"/>
            <color indexed="81"/>
            <rFont val="Tahoma"/>
            <family val="2"/>
          </rPr>
          <t xml:space="preserve">Calidad: Indique la Unidad de medidad en la cual se expresa el Indicador, Ejemplo:
Porcentaje, Personas, dias, Documentos, etc.
</t>
        </r>
      </text>
    </comment>
    <comment ref="D11" authorId="0" shapeId="0" xr:uid="{00000000-0006-0000-0200-000007000000}">
      <text>
        <r>
          <rPr>
            <b/>
            <sz val="9"/>
            <color indexed="81"/>
            <rFont val="Tahoma"/>
            <family val="2"/>
          </rPr>
          <t xml:space="preserve">Calidad: </t>
        </r>
        <r>
          <rPr>
            <sz val="9"/>
            <color indexed="81"/>
            <rFont val="Tahoma"/>
            <family val="2"/>
          </rPr>
          <t>Muestra los</t>
        </r>
        <r>
          <rPr>
            <sz val="9"/>
            <color indexed="81"/>
            <rFont val="Tahoma"/>
            <family val="2"/>
          </rPr>
          <t xml:space="preserve"> valores máximos o mínimos que permitan mantener al indicador en condiciones de control y faciliten el uso de alertas
De 1% a 33% : Nivel Bajo
De 34% a 66% : Nivel Medio 
De 67% a 100% : Nivel Alto</t>
        </r>
      </text>
    </comment>
    <comment ref="H11" authorId="0" shapeId="0" xr:uid="{00000000-0006-0000-0200-000008000000}">
      <text>
        <r>
          <rPr>
            <b/>
            <sz val="9"/>
            <color indexed="81"/>
            <rFont val="Tahoma"/>
            <family val="2"/>
          </rPr>
          <t xml:space="preserve">Calidad:
Indique cual es la fuente (registros) donde se toma la información para la medición del indicador (ej.: encuestas de satisfacción, registros de actividades de formación, facturas, evaluaciones de competencias, etc) </t>
        </r>
        <r>
          <rPr>
            <sz val="9"/>
            <color indexed="81"/>
            <rFont val="Tahoma"/>
            <family val="2"/>
          </rPr>
          <t xml:space="preserve">
</t>
        </r>
      </text>
    </comment>
    <comment ref="N11" authorId="0" shapeId="0" xr:uid="{00000000-0006-0000-0200-000009000000}">
      <text>
        <r>
          <rPr>
            <b/>
            <sz val="9"/>
            <color indexed="81"/>
            <rFont val="Tahoma"/>
            <family val="2"/>
          </rPr>
          <t>Calidad:
Indicar Nombre, Apellido y Cargo de la persona que diligencia el Formato</t>
        </r>
      </text>
    </comment>
    <comment ref="A14" authorId="0" shapeId="0" xr:uid="{00000000-0006-0000-0200-00000A000000}">
      <text>
        <r>
          <rPr>
            <b/>
            <sz val="9"/>
            <color indexed="81"/>
            <rFont val="Tahoma"/>
            <family val="2"/>
          </rPr>
          <t>Calidad:
Determinar la relación entre variables o fórmula para calcular el valor del indicador</t>
        </r>
      </text>
    </comment>
    <comment ref="B14" authorId="0" shapeId="0" xr:uid="{00000000-0006-0000-0200-00000B000000}">
      <text>
        <r>
          <rPr>
            <b/>
            <sz val="9"/>
            <color indexed="81"/>
            <rFont val="Tahoma"/>
            <family val="2"/>
          </rPr>
          <t>Calidad: Describir la Variable 1 y Variable 2</t>
        </r>
      </text>
    </comment>
    <comment ref="C14" authorId="0" shapeId="0" xr:uid="{00000000-0006-0000-0200-00000C000000}">
      <text>
        <r>
          <rPr>
            <b/>
            <sz val="9"/>
            <color indexed="81"/>
            <rFont val="Tahoma"/>
            <family val="2"/>
          </rPr>
          <t>Calidad:
Señalar la periodicidad con que se realizará la medición del indicador</t>
        </r>
      </text>
    </comment>
    <comment ref="D17" authorId="0" shapeId="0" xr:uid="{00000000-0006-0000-0200-00000D000000}">
      <text>
        <r>
          <rPr>
            <b/>
            <sz val="9"/>
            <color indexed="81"/>
            <rFont val="Tahoma"/>
            <family val="2"/>
          </rPr>
          <t>Calidad: Indicar la Meta a Cumplir</t>
        </r>
      </text>
    </comment>
    <comment ref="A35" authorId="0" shapeId="0" xr:uid="{00000000-0006-0000-0200-00000E000000}">
      <text>
        <r>
          <rPr>
            <b/>
            <sz val="9"/>
            <color indexed="81"/>
            <rFont val="Tahoma"/>
            <family val="2"/>
          </rPr>
          <t>Calidad: Realizar un Analisis de los Resultados obtenidos, de acuerdo a la Periodicidad del reporte de este Indicador</t>
        </r>
      </text>
    </comment>
    <comment ref="E36" authorId="0" shapeId="0" xr:uid="{00000000-0006-0000-0200-00000F000000}">
      <text>
        <r>
          <rPr>
            <b/>
            <sz val="9"/>
            <color indexed="81"/>
            <rFont val="Tahoma"/>
            <family val="2"/>
          </rPr>
          <t>Calidad: Detallar las acciones que se realizaran para optimizar el Indicador</t>
        </r>
      </text>
    </comment>
    <comment ref="H36" authorId="0" shapeId="0" xr:uid="{00000000-0006-0000-0200-000010000000}">
      <text>
        <r>
          <rPr>
            <b/>
            <sz val="9"/>
            <color indexed="81"/>
            <rFont val="Tahoma"/>
            <family val="2"/>
          </rPr>
          <t>Calidad: Detallar el resultado de la actividad a realizar (Documento, Procedimiento, etc)</t>
        </r>
      </text>
    </comment>
    <comment ref="N36" authorId="0" shapeId="0" xr:uid="{00000000-0006-0000-0200-000011000000}">
      <text>
        <r>
          <rPr>
            <b/>
            <sz val="9"/>
            <color indexed="81"/>
            <rFont val="Tahoma"/>
            <family val="2"/>
          </rPr>
          <t>Calidad: Colocar fecha maxima en la que debe estar realizada la accion</t>
        </r>
      </text>
    </comment>
    <comment ref="P36" authorId="0" shapeId="0" xr:uid="{00000000-0006-0000-0200-000012000000}">
      <text>
        <r>
          <rPr>
            <b/>
            <sz val="9"/>
            <color indexed="81"/>
            <rFont val="Tahoma"/>
            <family val="2"/>
          </rPr>
          <t>Calidad: reporte del avance de la actividad descrita</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Iglesia BuenasNuevas</author>
  </authors>
  <commentList>
    <comment ref="A8" authorId="0" shapeId="0" xr:uid="{669FB3C1-A379-45B2-87C2-97358CB9381F}">
      <text>
        <r>
          <rPr>
            <sz val="9"/>
            <color indexed="81"/>
            <rFont val="Tahoma"/>
            <family val="2"/>
          </rPr>
          <t xml:space="preserve">CALIDAD: Seleccionar el Macroproceso al Cual Pertenece
</t>
        </r>
      </text>
    </comment>
    <comment ref="C8" authorId="0" shapeId="0" xr:uid="{DF0C47C8-C31F-45F1-93B0-1EF2024CC102}">
      <text>
        <r>
          <rPr>
            <b/>
            <sz val="9"/>
            <color indexed="81"/>
            <rFont val="Tahoma"/>
            <family val="2"/>
          </rPr>
          <t>CALIDAD: Seleccione el Nombre del Proceso al que pertenece</t>
        </r>
        <r>
          <rPr>
            <sz val="9"/>
            <color indexed="81"/>
            <rFont val="Tahoma"/>
            <family val="2"/>
          </rPr>
          <t xml:space="preserve">
</t>
        </r>
      </text>
    </comment>
    <comment ref="E8" authorId="0" shapeId="0" xr:uid="{579EC346-BAB8-4ECB-B868-E31254D6DB5D}">
      <text>
        <r>
          <rPr>
            <b/>
            <sz val="9"/>
            <color indexed="81"/>
            <rFont val="Tahoma"/>
            <family val="2"/>
          </rPr>
          <t>CALIDAD: Seleccione el Nombre del Subroceso al que pertenece</t>
        </r>
        <r>
          <rPr>
            <sz val="9"/>
            <color indexed="81"/>
            <rFont val="Tahoma"/>
            <family val="2"/>
          </rPr>
          <t xml:space="preserve">
</t>
        </r>
      </text>
    </comment>
    <comment ref="I8" authorId="0" shapeId="0" xr:uid="{9C8A63CC-B99D-4310-870C-05AE63C442CF}">
      <text>
        <r>
          <rPr>
            <b/>
            <sz val="9"/>
            <color indexed="81"/>
            <rFont val="Tahoma"/>
            <family val="2"/>
          </rPr>
          <t>CALIDAD: Digite el Nombre del Indicador</t>
        </r>
        <r>
          <rPr>
            <sz val="9"/>
            <color indexed="81"/>
            <rFont val="Tahoma"/>
            <family val="2"/>
          </rPr>
          <t xml:space="preserve">
</t>
        </r>
      </text>
    </comment>
    <comment ref="A11" authorId="0" shapeId="0" xr:uid="{7769ED50-7628-4D8C-B1B1-E47190ABDE59}">
      <text>
        <r>
          <rPr>
            <b/>
            <sz val="9"/>
            <color indexed="81"/>
            <rFont val="Tahoma"/>
            <family val="2"/>
          </rPr>
          <t>Calidad:
Indique el Objetivo del Indicador (ej.: medir los tiempos de entrega (oportunidad) de un producto en algún proceso)</t>
        </r>
      </text>
    </comment>
    <comment ref="C11" authorId="0" shapeId="0" xr:uid="{C6125B83-8FCB-4114-BFD3-5163AD34847D}">
      <text>
        <r>
          <rPr>
            <sz val="9"/>
            <color indexed="81"/>
            <rFont val="Tahoma"/>
            <family val="2"/>
          </rPr>
          <t xml:space="preserve">Calidad: Indique la Unidad de medidad en la cual se expresa el Indicador, Ejemplo:
Porcentaje, Personas, dias, Documentos, etc.
</t>
        </r>
      </text>
    </comment>
    <comment ref="D11" authorId="0" shapeId="0" xr:uid="{83CCAA7D-AFDA-412D-B4EB-838DE7736C41}">
      <text>
        <r>
          <rPr>
            <b/>
            <sz val="9"/>
            <color indexed="81"/>
            <rFont val="Tahoma"/>
            <family val="2"/>
          </rPr>
          <t xml:space="preserve">Calidad: </t>
        </r>
        <r>
          <rPr>
            <sz val="9"/>
            <color indexed="81"/>
            <rFont val="Tahoma"/>
            <family val="2"/>
          </rPr>
          <t>Muestra los</t>
        </r>
        <r>
          <rPr>
            <sz val="9"/>
            <color indexed="81"/>
            <rFont val="Tahoma"/>
            <family val="2"/>
          </rPr>
          <t xml:space="preserve"> valores máximos o mínimos que permitan mantener al indicador en condiciones de control y faciliten el uso de alertas
De 1% a 33% : Nivel Bajo
De 34% a 66% : Nivel Medio 
De 67% a 100% : Nivel Alto</t>
        </r>
      </text>
    </comment>
    <comment ref="H11" authorId="0" shapeId="0" xr:uid="{B67EF6C6-5017-40B2-9EED-59C888B873F4}">
      <text>
        <r>
          <rPr>
            <b/>
            <sz val="9"/>
            <color indexed="81"/>
            <rFont val="Tahoma"/>
            <family val="2"/>
          </rPr>
          <t xml:space="preserve">Calidad:
Indique cual es la fuente (registros) donde se toma la información para la medición del indicador (ej.: encuestas de satisfacción, registros de actividades de formación, facturas, evaluaciones de competencias, etc) </t>
        </r>
        <r>
          <rPr>
            <sz val="9"/>
            <color indexed="81"/>
            <rFont val="Tahoma"/>
            <family val="2"/>
          </rPr>
          <t xml:space="preserve">
</t>
        </r>
      </text>
    </comment>
    <comment ref="N11" authorId="0" shapeId="0" xr:uid="{05349AA2-4BCE-4EFF-95A6-709687386FA9}">
      <text>
        <r>
          <rPr>
            <b/>
            <sz val="9"/>
            <color indexed="81"/>
            <rFont val="Tahoma"/>
            <family val="2"/>
          </rPr>
          <t>Calidad:
Indicar Nombre, Apellido y Cargo de la persona que diligencia el Formato</t>
        </r>
      </text>
    </comment>
    <comment ref="A14" authorId="0" shapeId="0" xr:uid="{A4E511E6-A76C-47FD-BF35-A12C5CC5DE42}">
      <text>
        <r>
          <rPr>
            <b/>
            <sz val="9"/>
            <color indexed="81"/>
            <rFont val="Tahoma"/>
            <family val="2"/>
          </rPr>
          <t>Calidad:
Determinar la relación entre variables o fórmula para calcular el valor del indicador</t>
        </r>
      </text>
    </comment>
    <comment ref="B14" authorId="0" shapeId="0" xr:uid="{571189F7-B761-409E-9B28-C9EBDEBC0C39}">
      <text>
        <r>
          <rPr>
            <b/>
            <sz val="9"/>
            <color indexed="81"/>
            <rFont val="Tahoma"/>
            <family val="2"/>
          </rPr>
          <t>Calidad: Describir la Variable 1 y Variable 2</t>
        </r>
      </text>
    </comment>
    <comment ref="C14" authorId="0" shapeId="0" xr:uid="{A590CA9B-A702-405A-A112-A34608B57BD8}">
      <text>
        <r>
          <rPr>
            <b/>
            <sz val="9"/>
            <color indexed="81"/>
            <rFont val="Tahoma"/>
            <family val="2"/>
          </rPr>
          <t>Calidad:
Señalar la periodicidad con que se realizará la medición del indicador</t>
        </r>
      </text>
    </comment>
    <comment ref="D17" authorId="0" shapeId="0" xr:uid="{BFC02C68-D420-428B-8DAD-5D3608805A84}">
      <text>
        <r>
          <rPr>
            <b/>
            <sz val="9"/>
            <color indexed="81"/>
            <rFont val="Tahoma"/>
            <family val="2"/>
          </rPr>
          <t>Calidad: Indicar la Meta a Cumplir</t>
        </r>
      </text>
    </comment>
    <comment ref="A35" authorId="0" shapeId="0" xr:uid="{CD7AAF49-D1E0-4443-BD97-CE2B1019FB48}">
      <text>
        <r>
          <rPr>
            <b/>
            <sz val="9"/>
            <color indexed="81"/>
            <rFont val="Tahoma"/>
            <family val="2"/>
          </rPr>
          <t>Calidad: Realizar un Analisis de los Resultados obtenidos, de acuerdo a la Periodicidad del reporte de este Indicador</t>
        </r>
      </text>
    </comment>
    <comment ref="E36" authorId="0" shapeId="0" xr:uid="{F106CE82-BEAE-461C-BC46-5B7750FF2B1E}">
      <text>
        <r>
          <rPr>
            <b/>
            <sz val="9"/>
            <color indexed="81"/>
            <rFont val="Tahoma"/>
            <family val="2"/>
          </rPr>
          <t>Calidad: Detallar las acciones que se realizaran para optimizar el Indicador</t>
        </r>
      </text>
    </comment>
    <comment ref="H36" authorId="0" shapeId="0" xr:uid="{8DFAC6AA-4DCA-4978-9E35-9C6DAFB8D42E}">
      <text>
        <r>
          <rPr>
            <b/>
            <sz val="9"/>
            <color indexed="81"/>
            <rFont val="Tahoma"/>
            <family val="2"/>
          </rPr>
          <t>Calidad: Detallar el resultado de la actividad a realizar (Documento, Procedimiento, etc)</t>
        </r>
      </text>
    </comment>
    <comment ref="N36" authorId="0" shapeId="0" xr:uid="{BE9DAC58-009E-4180-915B-D67B86AB6BCC}">
      <text>
        <r>
          <rPr>
            <b/>
            <sz val="9"/>
            <color indexed="81"/>
            <rFont val="Tahoma"/>
            <family val="2"/>
          </rPr>
          <t>Calidad: Colocar fecha maxima en la que debe estar realizada la accion</t>
        </r>
      </text>
    </comment>
    <comment ref="P36" authorId="0" shapeId="0" xr:uid="{C2FE337B-88A6-40DA-A874-2CF388B31FA2}">
      <text>
        <r>
          <rPr>
            <b/>
            <sz val="9"/>
            <color indexed="81"/>
            <rFont val="Tahoma"/>
            <family val="2"/>
          </rPr>
          <t>Calidad: reporte del avance de la actividad descrita</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Iglesia BuenasNuevas</author>
  </authors>
  <commentList>
    <comment ref="A8" authorId="0" shapeId="0" xr:uid="{2FCF3C38-FB47-466A-9DA9-FE8BABB5D6FE}">
      <text>
        <r>
          <rPr>
            <sz val="9"/>
            <color indexed="81"/>
            <rFont val="Tahoma"/>
            <family val="2"/>
          </rPr>
          <t xml:space="preserve">CALIDAD: Seleccionar el Macroproceso al Cual Pertenece
</t>
        </r>
      </text>
    </comment>
    <comment ref="C8" authorId="0" shapeId="0" xr:uid="{312940E3-EA3D-49E3-B3F2-52A811C70C45}">
      <text>
        <r>
          <rPr>
            <b/>
            <sz val="9"/>
            <color indexed="81"/>
            <rFont val="Tahoma"/>
            <family val="2"/>
          </rPr>
          <t>CALIDAD: Seleccione el Nombre del Proceso al que pertenece</t>
        </r>
        <r>
          <rPr>
            <sz val="9"/>
            <color indexed="81"/>
            <rFont val="Tahoma"/>
            <family val="2"/>
          </rPr>
          <t xml:space="preserve">
</t>
        </r>
      </text>
    </comment>
    <comment ref="E8" authorId="0" shapeId="0" xr:uid="{E6B070C4-5040-4730-9C7B-EA4A159A72D0}">
      <text>
        <r>
          <rPr>
            <b/>
            <sz val="9"/>
            <color indexed="81"/>
            <rFont val="Tahoma"/>
            <family val="2"/>
          </rPr>
          <t>CALIDAD: Seleccione el Nombre del Subroceso al que pertenece</t>
        </r>
        <r>
          <rPr>
            <sz val="9"/>
            <color indexed="81"/>
            <rFont val="Tahoma"/>
            <family val="2"/>
          </rPr>
          <t xml:space="preserve">
</t>
        </r>
      </text>
    </comment>
    <comment ref="I8" authorId="0" shapeId="0" xr:uid="{61B27E10-E87B-49EC-B1E9-D2908A6C8CEE}">
      <text>
        <r>
          <rPr>
            <b/>
            <sz val="9"/>
            <color indexed="81"/>
            <rFont val="Tahoma"/>
            <family val="2"/>
          </rPr>
          <t>CALIDAD: Digite el Nombre del Indicador</t>
        </r>
        <r>
          <rPr>
            <sz val="9"/>
            <color indexed="81"/>
            <rFont val="Tahoma"/>
            <family val="2"/>
          </rPr>
          <t xml:space="preserve">
</t>
        </r>
      </text>
    </comment>
    <comment ref="A11" authorId="0" shapeId="0" xr:uid="{99D7698F-5DD2-462F-B5B3-60BB5C2E9F64}">
      <text>
        <r>
          <rPr>
            <b/>
            <sz val="9"/>
            <color indexed="81"/>
            <rFont val="Tahoma"/>
            <family val="2"/>
          </rPr>
          <t>Calidad:
Indique el Objetivo del Indicador (ej.: medir los tiempos de entrega (oportunidad) de un producto en algún proceso)</t>
        </r>
      </text>
    </comment>
    <comment ref="C11" authorId="0" shapeId="0" xr:uid="{474DA91F-EB83-492E-ACCF-FC74BFA97693}">
      <text>
        <r>
          <rPr>
            <sz val="9"/>
            <color indexed="81"/>
            <rFont val="Tahoma"/>
            <family val="2"/>
          </rPr>
          <t xml:space="preserve">Calidad: Indique la Unidad de medidad en la cual se expresa el Indicador, Ejemplo:
Porcentaje, Personas, dias, Documentos, etc.
</t>
        </r>
      </text>
    </comment>
    <comment ref="D11" authorId="0" shapeId="0" xr:uid="{406FE9C3-6C3E-4BA3-AE04-BA390345C566}">
      <text>
        <r>
          <rPr>
            <b/>
            <sz val="9"/>
            <color indexed="81"/>
            <rFont val="Tahoma"/>
            <family val="2"/>
          </rPr>
          <t xml:space="preserve">Calidad: </t>
        </r>
        <r>
          <rPr>
            <sz val="9"/>
            <color indexed="81"/>
            <rFont val="Tahoma"/>
            <family val="2"/>
          </rPr>
          <t>Muestra los</t>
        </r>
        <r>
          <rPr>
            <sz val="9"/>
            <color indexed="81"/>
            <rFont val="Tahoma"/>
            <family val="2"/>
          </rPr>
          <t xml:space="preserve"> valores máximos o mínimos que permitan mantener al indicador en condiciones de control y faciliten el uso de alertas
De 1% a 33% : Nivel Bajo
De 34% a 66% : Nivel Medio 
De 67% a 100% : Nivel Alto</t>
        </r>
      </text>
    </comment>
    <comment ref="H11" authorId="0" shapeId="0" xr:uid="{18E85BC9-8A24-4A92-BCC6-0E4C5CF8B04F}">
      <text>
        <r>
          <rPr>
            <b/>
            <sz val="9"/>
            <color indexed="81"/>
            <rFont val="Tahoma"/>
            <family val="2"/>
          </rPr>
          <t xml:space="preserve">Calidad:
Indique cual es la fuente (registros) donde se toma la información para la medición del indicador (ej.: encuestas de satisfacción, registros de actividades de formación, facturas, evaluaciones de competencias, etc) </t>
        </r>
        <r>
          <rPr>
            <sz val="9"/>
            <color indexed="81"/>
            <rFont val="Tahoma"/>
            <family val="2"/>
          </rPr>
          <t xml:space="preserve">
</t>
        </r>
      </text>
    </comment>
    <comment ref="N11" authorId="0" shapeId="0" xr:uid="{AF140C27-EC38-4138-8AEB-645E4DD93BAC}">
      <text>
        <r>
          <rPr>
            <b/>
            <sz val="9"/>
            <color indexed="81"/>
            <rFont val="Tahoma"/>
            <family val="2"/>
          </rPr>
          <t>Calidad:
Indicar Nombre, Apellido y Cargo de la persona que diligencia el Formato</t>
        </r>
      </text>
    </comment>
    <comment ref="A14" authorId="0" shapeId="0" xr:uid="{1E04E21A-E1E1-4417-B026-6851BFE0DC03}">
      <text>
        <r>
          <rPr>
            <b/>
            <sz val="9"/>
            <color indexed="81"/>
            <rFont val="Tahoma"/>
            <family val="2"/>
          </rPr>
          <t>Calidad:
Determinar la relación entre variables o fórmula para calcular el valor del indicador</t>
        </r>
      </text>
    </comment>
    <comment ref="B14" authorId="0" shapeId="0" xr:uid="{FA8DDBDA-D3DA-4FF3-9325-370C9C1208CD}">
      <text>
        <r>
          <rPr>
            <b/>
            <sz val="9"/>
            <color indexed="81"/>
            <rFont val="Tahoma"/>
            <family val="2"/>
          </rPr>
          <t>Calidad: Describir la Variable 1 y Variable 2</t>
        </r>
      </text>
    </comment>
    <comment ref="C14" authorId="0" shapeId="0" xr:uid="{2573F7B9-0504-4192-A7B3-16FD046016F6}">
      <text>
        <r>
          <rPr>
            <b/>
            <sz val="9"/>
            <color indexed="81"/>
            <rFont val="Tahoma"/>
            <family val="2"/>
          </rPr>
          <t>Calidad:
Señalar la periodicidad con que se realizará la medición del indicador</t>
        </r>
      </text>
    </comment>
    <comment ref="D17" authorId="0" shapeId="0" xr:uid="{1724DA4A-EDFF-4C8B-8EA0-221E7FA65337}">
      <text>
        <r>
          <rPr>
            <b/>
            <sz val="9"/>
            <color indexed="81"/>
            <rFont val="Tahoma"/>
            <family val="2"/>
          </rPr>
          <t>Calidad: Indicar la Meta a Cumplir</t>
        </r>
      </text>
    </comment>
    <comment ref="A35" authorId="0" shapeId="0" xr:uid="{CBDB57B6-920F-4825-9872-F13435BE5CD0}">
      <text>
        <r>
          <rPr>
            <b/>
            <sz val="9"/>
            <color indexed="81"/>
            <rFont val="Tahoma"/>
            <family val="2"/>
          </rPr>
          <t>Calidad: Realizar un Analisis de los Resultados obtenidos, de acuerdo a la Periodicidad del reporte de este Indicador</t>
        </r>
      </text>
    </comment>
    <comment ref="E36" authorId="0" shapeId="0" xr:uid="{D5857880-47F5-4153-9CE1-86DBDFAF70F6}">
      <text>
        <r>
          <rPr>
            <b/>
            <sz val="9"/>
            <color indexed="81"/>
            <rFont val="Tahoma"/>
            <family val="2"/>
          </rPr>
          <t>Calidad: Detallar las acciones que se realizaran para optimizar el Indicador</t>
        </r>
      </text>
    </comment>
    <comment ref="H36" authorId="0" shapeId="0" xr:uid="{15343FE9-39FD-4205-B7C8-7E165615D9F9}">
      <text>
        <r>
          <rPr>
            <b/>
            <sz val="9"/>
            <color indexed="81"/>
            <rFont val="Tahoma"/>
            <family val="2"/>
          </rPr>
          <t>Calidad: Detallar el resultado de la actividad a realizar (Documento, Procedimiento, etc)</t>
        </r>
      </text>
    </comment>
    <comment ref="N36" authorId="0" shapeId="0" xr:uid="{B679209C-4B1E-44AE-A6F6-AAEBF5704FCC}">
      <text>
        <r>
          <rPr>
            <b/>
            <sz val="9"/>
            <color indexed="81"/>
            <rFont val="Tahoma"/>
            <family val="2"/>
          </rPr>
          <t>Calidad: Colocar fecha maxima en la que debe estar realizada la accion</t>
        </r>
      </text>
    </comment>
    <comment ref="P36" authorId="0" shapeId="0" xr:uid="{8488EE81-47B3-402F-8110-AB56155401E9}">
      <text>
        <r>
          <rPr>
            <b/>
            <sz val="9"/>
            <color indexed="81"/>
            <rFont val="Tahoma"/>
            <family val="2"/>
          </rPr>
          <t>Calidad: reporte del avance de la actividad descrita</t>
        </r>
      </text>
    </comment>
  </commentList>
</comments>
</file>

<file path=xl/comments22.xml><?xml version="1.0" encoding="utf-8"?>
<comments xmlns="http://schemas.openxmlformats.org/spreadsheetml/2006/main" xmlns:mc="http://schemas.openxmlformats.org/markup-compatibility/2006" xmlns:xr="http://schemas.microsoft.com/office/spreadsheetml/2014/revision" mc:Ignorable="xr">
  <authors>
    <author>Iglesia BuenasNuevas</author>
  </authors>
  <commentList>
    <comment ref="A8" authorId="0" shapeId="0" xr:uid="{1087C827-168B-4E6F-A46B-A8BE08444E2D}">
      <text>
        <r>
          <rPr>
            <sz val="9"/>
            <color indexed="81"/>
            <rFont val="Tahoma"/>
            <family val="2"/>
          </rPr>
          <t xml:space="preserve">CALIDAD: Seleccionar el Macroproceso al Cual Pertenece
</t>
        </r>
      </text>
    </comment>
    <comment ref="C8" authorId="0" shapeId="0" xr:uid="{5D775449-80F6-4B9E-9857-BE158338E812}">
      <text>
        <r>
          <rPr>
            <b/>
            <sz val="9"/>
            <color indexed="81"/>
            <rFont val="Tahoma"/>
            <family val="2"/>
          </rPr>
          <t>CALIDAD: Seleccione el Nombre del Proceso al que pertenece</t>
        </r>
        <r>
          <rPr>
            <sz val="9"/>
            <color indexed="81"/>
            <rFont val="Tahoma"/>
            <family val="2"/>
          </rPr>
          <t xml:space="preserve">
</t>
        </r>
      </text>
    </comment>
    <comment ref="E8" authorId="0" shapeId="0" xr:uid="{E00BF4FA-DCE5-49D1-AF87-13ABBA44DC14}">
      <text>
        <r>
          <rPr>
            <b/>
            <sz val="9"/>
            <color indexed="81"/>
            <rFont val="Tahoma"/>
            <family val="2"/>
          </rPr>
          <t>CALIDAD: Seleccione el Nombre del Subroceso al que pertenece</t>
        </r>
        <r>
          <rPr>
            <sz val="9"/>
            <color indexed="81"/>
            <rFont val="Tahoma"/>
            <family val="2"/>
          </rPr>
          <t xml:space="preserve">
</t>
        </r>
      </text>
    </comment>
    <comment ref="I8" authorId="0" shapeId="0" xr:uid="{1CBD5620-8F59-494D-A595-DA9CE79CE1B9}">
      <text>
        <r>
          <rPr>
            <b/>
            <sz val="9"/>
            <color indexed="81"/>
            <rFont val="Tahoma"/>
            <family val="2"/>
          </rPr>
          <t>CALIDAD: Digite el Nombre del Indicador</t>
        </r>
        <r>
          <rPr>
            <sz val="9"/>
            <color indexed="81"/>
            <rFont val="Tahoma"/>
            <family val="2"/>
          </rPr>
          <t xml:space="preserve">
</t>
        </r>
      </text>
    </comment>
    <comment ref="A11" authorId="0" shapeId="0" xr:uid="{8AE09D16-F9CF-4F04-93D2-152EF42EF35C}">
      <text>
        <r>
          <rPr>
            <b/>
            <sz val="9"/>
            <color indexed="81"/>
            <rFont val="Tahoma"/>
            <family val="2"/>
          </rPr>
          <t>Calidad:
Indique el Objetivo del Indicador (ej.: medir los tiempos de entrega (oportunidad) de un producto en algún proceso)</t>
        </r>
      </text>
    </comment>
    <comment ref="C11" authorId="0" shapeId="0" xr:uid="{64ED3385-F283-4034-A31E-F04C66C4839C}">
      <text>
        <r>
          <rPr>
            <sz val="9"/>
            <color indexed="81"/>
            <rFont val="Tahoma"/>
            <family val="2"/>
          </rPr>
          <t xml:space="preserve">Calidad: Indique la Unidad de medidad en la cual se expresa el Indicador, Ejemplo:
Porcentaje, Personas, dias, Documentos, etc.
</t>
        </r>
      </text>
    </comment>
    <comment ref="D11" authorId="0" shapeId="0" xr:uid="{7D2A5047-64EF-4725-BF1D-9318A913D576}">
      <text>
        <r>
          <rPr>
            <b/>
            <sz val="9"/>
            <color indexed="81"/>
            <rFont val="Tahoma"/>
            <family val="2"/>
          </rPr>
          <t xml:space="preserve">Calidad: </t>
        </r>
        <r>
          <rPr>
            <sz val="9"/>
            <color indexed="81"/>
            <rFont val="Tahoma"/>
            <family val="2"/>
          </rPr>
          <t>Muestra los</t>
        </r>
        <r>
          <rPr>
            <sz val="9"/>
            <color indexed="81"/>
            <rFont val="Tahoma"/>
            <family val="2"/>
          </rPr>
          <t xml:space="preserve"> valores máximos o mínimos que permitan mantener al indicador en condiciones de control y faciliten el uso de alertas
De 1% a 33% : Nivel Bajo
De 34% a 66% : Nivel Medio 
De 67% a 100% : Nivel Alto</t>
        </r>
      </text>
    </comment>
    <comment ref="H11" authorId="0" shapeId="0" xr:uid="{60744E40-33A7-4A0C-96C8-C11C4815DF10}">
      <text>
        <r>
          <rPr>
            <b/>
            <sz val="9"/>
            <color indexed="81"/>
            <rFont val="Tahoma"/>
            <family val="2"/>
          </rPr>
          <t xml:space="preserve">Calidad:
Indique cual es la fuente (registros) donde se toma la información para la medición del indicador (ej.: encuestas de satisfacción, registros de actividades de formación, facturas, evaluaciones de competencias, etc) </t>
        </r>
        <r>
          <rPr>
            <sz val="9"/>
            <color indexed="81"/>
            <rFont val="Tahoma"/>
            <family val="2"/>
          </rPr>
          <t xml:space="preserve">
</t>
        </r>
      </text>
    </comment>
    <comment ref="N11" authorId="0" shapeId="0" xr:uid="{8AF6CB6C-AA62-41FA-A8A8-1C0B620DFE05}">
      <text>
        <r>
          <rPr>
            <b/>
            <sz val="9"/>
            <color indexed="81"/>
            <rFont val="Tahoma"/>
            <family val="2"/>
          </rPr>
          <t>Calidad:
Indicar Nombre, Apellido y Cargo de la persona que diligencia el Formato</t>
        </r>
      </text>
    </comment>
    <comment ref="A14" authorId="0" shapeId="0" xr:uid="{B8836A1F-CD73-4DB4-B170-76C60CF7149B}">
      <text>
        <r>
          <rPr>
            <b/>
            <sz val="9"/>
            <color indexed="81"/>
            <rFont val="Tahoma"/>
            <family val="2"/>
          </rPr>
          <t>Calidad:
Determinar la relación entre variables o fórmula para calcular el valor del indicador</t>
        </r>
      </text>
    </comment>
    <comment ref="B14" authorId="0" shapeId="0" xr:uid="{16DC9E1F-DF4B-43FD-A42C-C6DF712DD005}">
      <text>
        <r>
          <rPr>
            <b/>
            <sz val="9"/>
            <color indexed="81"/>
            <rFont val="Tahoma"/>
            <family val="2"/>
          </rPr>
          <t>Calidad: Describir la Variable 1 y Variable 2</t>
        </r>
      </text>
    </comment>
    <comment ref="C14" authorId="0" shapeId="0" xr:uid="{51F3B845-184D-4FC3-A11E-78E978CB303C}">
      <text>
        <r>
          <rPr>
            <b/>
            <sz val="9"/>
            <color indexed="81"/>
            <rFont val="Tahoma"/>
            <family val="2"/>
          </rPr>
          <t>Calidad:
Señalar la periodicidad con que se realizará la medición del indicador</t>
        </r>
      </text>
    </comment>
    <comment ref="D17" authorId="0" shapeId="0" xr:uid="{204969FF-63C5-4559-94E4-6EC1CC64B232}">
      <text>
        <r>
          <rPr>
            <b/>
            <sz val="9"/>
            <color indexed="81"/>
            <rFont val="Tahoma"/>
            <family val="2"/>
          </rPr>
          <t>Calidad: Indicar la Meta a Cumplir</t>
        </r>
      </text>
    </comment>
    <comment ref="A35" authorId="0" shapeId="0" xr:uid="{1EA72CAB-012A-4E31-86A0-F315D04E5C18}">
      <text>
        <r>
          <rPr>
            <b/>
            <sz val="9"/>
            <color indexed="81"/>
            <rFont val="Tahoma"/>
            <family val="2"/>
          </rPr>
          <t>Calidad: Realizar un Analisis de los Resultados obtenidos, de acuerdo a la Periodicidad del reporte de este Indicador</t>
        </r>
      </text>
    </comment>
    <comment ref="E36" authorId="0" shapeId="0" xr:uid="{6EF78A51-12E3-42E1-8AEA-20CE91934763}">
      <text>
        <r>
          <rPr>
            <b/>
            <sz val="9"/>
            <color indexed="81"/>
            <rFont val="Tahoma"/>
            <family val="2"/>
          </rPr>
          <t>Calidad: Detallar las acciones que se realizaran para optimizar el Indicador</t>
        </r>
      </text>
    </comment>
    <comment ref="H36" authorId="0" shapeId="0" xr:uid="{DA250EF1-C7E6-42E6-8C1B-5E1067F0F819}">
      <text>
        <r>
          <rPr>
            <b/>
            <sz val="9"/>
            <color indexed="81"/>
            <rFont val="Tahoma"/>
            <family val="2"/>
          </rPr>
          <t>Calidad: Detallar el resultado de la actividad a realizar (Documento, Procedimiento, etc)</t>
        </r>
      </text>
    </comment>
    <comment ref="N36" authorId="0" shapeId="0" xr:uid="{19508A48-BE68-48A5-874D-E4A3D2D720AC}">
      <text>
        <r>
          <rPr>
            <b/>
            <sz val="9"/>
            <color indexed="81"/>
            <rFont val="Tahoma"/>
            <family val="2"/>
          </rPr>
          <t>Calidad: Colocar fecha maxima en la que debe estar realizada la accion</t>
        </r>
      </text>
    </comment>
    <comment ref="P36" authorId="0" shapeId="0" xr:uid="{5EA5131F-EAB9-4BE2-8E8A-1D2BC8A3333A}">
      <text>
        <r>
          <rPr>
            <b/>
            <sz val="9"/>
            <color indexed="81"/>
            <rFont val="Tahoma"/>
            <family val="2"/>
          </rPr>
          <t>Calidad: reporte del avance de la actividad descrita</t>
        </r>
      </text>
    </comment>
  </commentList>
</comments>
</file>

<file path=xl/comments23.xml><?xml version="1.0" encoding="utf-8"?>
<comments xmlns="http://schemas.openxmlformats.org/spreadsheetml/2006/main" xmlns:mc="http://schemas.openxmlformats.org/markup-compatibility/2006" xmlns:xr="http://schemas.microsoft.com/office/spreadsheetml/2014/revision" mc:Ignorable="xr">
  <authors>
    <author>Iglesia BuenasNuevas</author>
  </authors>
  <commentList>
    <comment ref="A8" authorId="0" shapeId="0" xr:uid="{E554915F-08AA-46E8-8A2F-9E05CE90796C}">
      <text>
        <r>
          <rPr>
            <sz val="9"/>
            <color indexed="81"/>
            <rFont val="Tahoma"/>
            <family val="2"/>
          </rPr>
          <t xml:space="preserve">CALIDAD: Seleccionar el Macroproceso al Cual Pertenece
</t>
        </r>
      </text>
    </comment>
    <comment ref="C8" authorId="0" shapeId="0" xr:uid="{07BAACC9-18BE-4B85-86DC-B3B1DCD9665A}">
      <text>
        <r>
          <rPr>
            <b/>
            <sz val="9"/>
            <color indexed="81"/>
            <rFont val="Tahoma"/>
            <family val="2"/>
          </rPr>
          <t>CALIDAD: Seleccione el Nombre del Proceso al que pertenece</t>
        </r>
        <r>
          <rPr>
            <sz val="9"/>
            <color indexed="81"/>
            <rFont val="Tahoma"/>
            <family val="2"/>
          </rPr>
          <t xml:space="preserve">
</t>
        </r>
      </text>
    </comment>
    <comment ref="E8" authorId="0" shapeId="0" xr:uid="{8DBF5DC0-5486-408F-9EC0-13B14057C348}">
      <text>
        <r>
          <rPr>
            <b/>
            <sz val="9"/>
            <color indexed="81"/>
            <rFont val="Tahoma"/>
            <family val="2"/>
          </rPr>
          <t>CALIDAD: Seleccione el Nombre del Subroceso al que pertenece</t>
        </r>
        <r>
          <rPr>
            <sz val="9"/>
            <color indexed="81"/>
            <rFont val="Tahoma"/>
            <family val="2"/>
          </rPr>
          <t xml:space="preserve">
</t>
        </r>
      </text>
    </comment>
    <comment ref="I8" authorId="0" shapeId="0" xr:uid="{AF83FFBB-2C87-4F85-9C1D-AB9C558EDB0E}">
      <text>
        <r>
          <rPr>
            <b/>
            <sz val="9"/>
            <color indexed="81"/>
            <rFont val="Tahoma"/>
            <family val="2"/>
          </rPr>
          <t>CALIDAD: Digite el Nombre del Indicador</t>
        </r>
        <r>
          <rPr>
            <sz val="9"/>
            <color indexed="81"/>
            <rFont val="Tahoma"/>
            <family val="2"/>
          </rPr>
          <t xml:space="preserve">
</t>
        </r>
      </text>
    </comment>
    <comment ref="A11" authorId="0" shapeId="0" xr:uid="{363832B9-D88E-4C65-BAB7-DED0761CC2B6}">
      <text>
        <r>
          <rPr>
            <b/>
            <sz val="9"/>
            <color indexed="81"/>
            <rFont val="Tahoma"/>
            <family val="2"/>
          </rPr>
          <t>Calidad:
Indique el Objetivo del Indicador (ej.: medir los tiempos de entrega (oportunidad) de un producto en algún proceso)</t>
        </r>
      </text>
    </comment>
    <comment ref="C11" authorId="0" shapeId="0" xr:uid="{FBD40993-8F6B-4B79-9236-B0D4CBF71CB6}">
      <text>
        <r>
          <rPr>
            <sz val="9"/>
            <color indexed="81"/>
            <rFont val="Tahoma"/>
            <family val="2"/>
          </rPr>
          <t xml:space="preserve">Calidad: Indique la Unidad de medidad en la cual se expresa el Indicador, Ejemplo:
Porcentaje, Personas, dias, Documentos, etc.
</t>
        </r>
      </text>
    </comment>
    <comment ref="D11" authorId="0" shapeId="0" xr:uid="{31E3447F-2935-422E-B273-9DF92DDCBCCA}">
      <text>
        <r>
          <rPr>
            <b/>
            <sz val="9"/>
            <color indexed="81"/>
            <rFont val="Tahoma"/>
            <family val="2"/>
          </rPr>
          <t xml:space="preserve">Calidad: </t>
        </r>
        <r>
          <rPr>
            <sz val="9"/>
            <color indexed="81"/>
            <rFont val="Tahoma"/>
            <family val="2"/>
          </rPr>
          <t>Muestra los</t>
        </r>
        <r>
          <rPr>
            <sz val="9"/>
            <color indexed="81"/>
            <rFont val="Tahoma"/>
            <family val="2"/>
          </rPr>
          <t xml:space="preserve"> valores máximos o mínimos que permitan mantener al indicador en condiciones de control y faciliten el uso de alertas
De 1% a 33% : Nivel Bajo
De 34% a 66% : Nivel Medio 
De 67% a 100% : Nivel Alto</t>
        </r>
      </text>
    </comment>
    <comment ref="H11" authorId="0" shapeId="0" xr:uid="{C224B0A3-9388-47CE-9940-7B4F02FAC389}">
      <text>
        <r>
          <rPr>
            <b/>
            <sz val="9"/>
            <color indexed="81"/>
            <rFont val="Tahoma"/>
            <family val="2"/>
          </rPr>
          <t xml:space="preserve">Calidad:
Indique cual es la fuente (registros) donde se toma la información para la medición del indicador (ej.: encuestas de satisfacción, registros de actividades de formación, facturas, evaluaciones de competencias, etc) </t>
        </r>
        <r>
          <rPr>
            <sz val="9"/>
            <color indexed="81"/>
            <rFont val="Tahoma"/>
            <family val="2"/>
          </rPr>
          <t xml:space="preserve">
</t>
        </r>
      </text>
    </comment>
    <comment ref="N11" authorId="0" shapeId="0" xr:uid="{EEA20294-5B38-42B1-8A71-98A1FF5935DE}">
      <text>
        <r>
          <rPr>
            <b/>
            <sz val="9"/>
            <color indexed="81"/>
            <rFont val="Tahoma"/>
            <family val="2"/>
          </rPr>
          <t>Calidad:
Indicar Nombre, Apellido y Cargo de la persona que diligencia el Formato</t>
        </r>
      </text>
    </comment>
    <comment ref="A14" authorId="0" shapeId="0" xr:uid="{68AFFAE0-FEDF-4CF9-AA81-949DC3382EA0}">
      <text>
        <r>
          <rPr>
            <b/>
            <sz val="9"/>
            <color indexed="81"/>
            <rFont val="Tahoma"/>
            <family val="2"/>
          </rPr>
          <t>Calidad:
Determinar la relación entre variables o fórmula para calcular el valor del indicador</t>
        </r>
      </text>
    </comment>
    <comment ref="B14" authorId="0" shapeId="0" xr:uid="{B4F1A5A6-4DC4-4223-AFEC-17036B61A14D}">
      <text>
        <r>
          <rPr>
            <b/>
            <sz val="9"/>
            <color indexed="81"/>
            <rFont val="Tahoma"/>
            <family val="2"/>
          </rPr>
          <t>Calidad: Describir la Variable 1 y Variable 2</t>
        </r>
      </text>
    </comment>
    <comment ref="C14" authorId="0" shapeId="0" xr:uid="{92F84443-090B-40B8-94C9-97FCF12607D3}">
      <text>
        <r>
          <rPr>
            <b/>
            <sz val="9"/>
            <color indexed="81"/>
            <rFont val="Tahoma"/>
            <family val="2"/>
          </rPr>
          <t>Calidad:
Señalar la periodicidad con que se realizará la medición del indicador</t>
        </r>
      </text>
    </comment>
    <comment ref="D17" authorId="0" shapeId="0" xr:uid="{93A99483-A72D-49BD-A628-59CBD1334325}">
      <text>
        <r>
          <rPr>
            <b/>
            <sz val="9"/>
            <color indexed="81"/>
            <rFont val="Tahoma"/>
            <family val="2"/>
          </rPr>
          <t>Calidad: Indicar la Meta a Cumplir</t>
        </r>
      </text>
    </comment>
    <comment ref="A35" authorId="0" shapeId="0" xr:uid="{14C84369-AC4C-458F-89DE-9CF656A41152}">
      <text>
        <r>
          <rPr>
            <b/>
            <sz val="9"/>
            <color indexed="81"/>
            <rFont val="Tahoma"/>
            <family val="2"/>
          </rPr>
          <t>Calidad: Realizar un Analisis de los Resultados obtenidos, de acuerdo a la Periodicidad del reporte de este Indicador</t>
        </r>
      </text>
    </comment>
    <comment ref="E36" authorId="0" shapeId="0" xr:uid="{73E8A454-748A-428E-8A39-F885AB7CF27D}">
      <text>
        <r>
          <rPr>
            <b/>
            <sz val="9"/>
            <color indexed="81"/>
            <rFont val="Tahoma"/>
            <family val="2"/>
          </rPr>
          <t>Calidad: Detallar las acciones que se realizaran para optimizar el Indicador</t>
        </r>
      </text>
    </comment>
    <comment ref="H36" authorId="0" shapeId="0" xr:uid="{7B9C750F-40A7-4440-857A-131F470C2074}">
      <text>
        <r>
          <rPr>
            <b/>
            <sz val="9"/>
            <color indexed="81"/>
            <rFont val="Tahoma"/>
            <family val="2"/>
          </rPr>
          <t>Calidad: Detallar el resultado de la actividad a realizar (Documento, Procedimiento, etc)</t>
        </r>
      </text>
    </comment>
    <comment ref="N36" authorId="0" shapeId="0" xr:uid="{C97BB66A-FFD8-4839-B6F6-1BA444824701}">
      <text>
        <r>
          <rPr>
            <b/>
            <sz val="9"/>
            <color indexed="81"/>
            <rFont val="Tahoma"/>
            <family val="2"/>
          </rPr>
          <t>Calidad: Colocar fecha maxima en la que debe estar realizada la accion</t>
        </r>
      </text>
    </comment>
    <comment ref="P36" authorId="0" shapeId="0" xr:uid="{A7C9D062-9A43-43DA-9D46-A9EC9222EE09}">
      <text>
        <r>
          <rPr>
            <b/>
            <sz val="9"/>
            <color indexed="81"/>
            <rFont val="Tahoma"/>
            <family val="2"/>
          </rPr>
          <t>Calidad: reporte del avance de la actividad descrita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Iglesia BuenasNuevas</author>
  </authors>
  <commentList>
    <comment ref="A8" authorId="0" shapeId="0" xr:uid="{00000000-0006-0000-0300-000001000000}">
      <text>
        <r>
          <rPr>
            <sz val="9"/>
            <color indexed="81"/>
            <rFont val="Tahoma"/>
            <family val="2"/>
          </rPr>
          <t xml:space="preserve">CALIDAD: Seleccionar el Macroproceso al Cual Pertenece
</t>
        </r>
      </text>
    </comment>
    <comment ref="C8" authorId="0" shapeId="0" xr:uid="{00000000-0006-0000-0300-000002000000}">
      <text>
        <r>
          <rPr>
            <b/>
            <sz val="9"/>
            <color indexed="81"/>
            <rFont val="Tahoma"/>
            <family val="2"/>
          </rPr>
          <t>CALIDAD: Seleccione el Nombre del Proceso al que pertenece</t>
        </r>
        <r>
          <rPr>
            <sz val="9"/>
            <color indexed="81"/>
            <rFont val="Tahoma"/>
            <family val="2"/>
          </rPr>
          <t xml:space="preserve">
</t>
        </r>
      </text>
    </comment>
    <comment ref="E8" authorId="0" shapeId="0" xr:uid="{00000000-0006-0000-0300-000003000000}">
      <text>
        <r>
          <rPr>
            <b/>
            <sz val="9"/>
            <color indexed="81"/>
            <rFont val="Tahoma"/>
            <family val="2"/>
          </rPr>
          <t>CALIDAD: Seleccione el Nombre del Subroceso al que pertenece</t>
        </r>
        <r>
          <rPr>
            <sz val="9"/>
            <color indexed="81"/>
            <rFont val="Tahoma"/>
            <family val="2"/>
          </rPr>
          <t xml:space="preserve">
</t>
        </r>
      </text>
    </comment>
    <comment ref="I8" authorId="0" shapeId="0" xr:uid="{00000000-0006-0000-0300-000004000000}">
      <text>
        <r>
          <rPr>
            <b/>
            <sz val="9"/>
            <color indexed="81"/>
            <rFont val="Tahoma"/>
            <family val="2"/>
          </rPr>
          <t>CALIDAD: Digite el Nombre del Indicador</t>
        </r>
        <r>
          <rPr>
            <sz val="9"/>
            <color indexed="81"/>
            <rFont val="Tahoma"/>
            <family val="2"/>
          </rPr>
          <t xml:space="preserve">
</t>
        </r>
      </text>
    </comment>
    <comment ref="A11" authorId="0" shapeId="0" xr:uid="{00000000-0006-0000-0300-000005000000}">
      <text>
        <r>
          <rPr>
            <b/>
            <sz val="9"/>
            <color indexed="81"/>
            <rFont val="Tahoma"/>
            <family val="2"/>
          </rPr>
          <t>Calidad:
Indique el Objetivo del Indicador (ej.: medir los tiempos de entrega (oportunidad) de un producto en algún proceso)</t>
        </r>
      </text>
    </comment>
    <comment ref="C11" authorId="0" shapeId="0" xr:uid="{00000000-0006-0000-0300-000006000000}">
      <text>
        <r>
          <rPr>
            <sz val="9"/>
            <color indexed="81"/>
            <rFont val="Tahoma"/>
            <family val="2"/>
          </rPr>
          <t xml:space="preserve">Calidad: Indique la Unidad de medidad en la cual se expresa el Indicador, Ejemplo:
Porcentaje, Personas, dias, Documentos, etc.
</t>
        </r>
      </text>
    </comment>
    <comment ref="D11" authorId="0" shapeId="0" xr:uid="{00000000-0006-0000-0300-000007000000}">
      <text>
        <r>
          <rPr>
            <b/>
            <sz val="9"/>
            <color indexed="81"/>
            <rFont val="Tahoma"/>
            <family val="2"/>
          </rPr>
          <t xml:space="preserve">Calidad: </t>
        </r>
        <r>
          <rPr>
            <sz val="9"/>
            <color indexed="81"/>
            <rFont val="Tahoma"/>
            <family val="2"/>
          </rPr>
          <t>Muestra los</t>
        </r>
        <r>
          <rPr>
            <sz val="9"/>
            <color indexed="81"/>
            <rFont val="Tahoma"/>
            <family val="2"/>
          </rPr>
          <t xml:space="preserve"> valores máximos o mínimos que permitan mantener al indicador en condiciones de control y faciliten el uso de alertas
De 1% a 33% : Nivel Bajo
De 34% a 66% : Nivel Medio 
De 67% a 100% : Nivel Alto</t>
        </r>
      </text>
    </comment>
    <comment ref="H11" authorId="0" shapeId="0" xr:uid="{00000000-0006-0000-0300-000008000000}">
      <text>
        <r>
          <rPr>
            <b/>
            <sz val="9"/>
            <color indexed="81"/>
            <rFont val="Tahoma"/>
            <family val="2"/>
          </rPr>
          <t xml:space="preserve">Calidad:
Indique cual es la fuente (registros) donde se toma la información para la medición del indicador (ej.: encuestas de satisfacción, registros de actividades de formación, facturas, evaluaciones de competencias, etc) </t>
        </r>
        <r>
          <rPr>
            <sz val="9"/>
            <color indexed="81"/>
            <rFont val="Tahoma"/>
            <family val="2"/>
          </rPr>
          <t xml:space="preserve">
</t>
        </r>
      </text>
    </comment>
    <comment ref="N11" authorId="0" shapeId="0" xr:uid="{00000000-0006-0000-0300-000009000000}">
      <text>
        <r>
          <rPr>
            <b/>
            <sz val="9"/>
            <color indexed="81"/>
            <rFont val="Tahoma"/>
            <family val="2"/>
          </rPr>
          <t>Calidad:
Indicar Nombre, Apellido y Cargo de la persona que diligencia el Formato</t>
        </r>
      </text>
    </comment>
    <comment ref="A14" authorId="0" shapeId="0" xr:uid="{00000000-0006-0000-0300-00000A000000}">
      <text>
        <r>
          <rPr>
            <b/>
            <sz val="9"/>
            <color indexed="81"/>
            <rFont val="Tahoma"/>
            <family val="2"/>
          </rPr>
          <t>Calidad:
Determinar la relación entre variables o fórmula para calcular el valor del indicador</t>
        </r>
      </text>
    </comment>
    <comment ref="B14" authorId="0" shapeId="0" xr:uid="{00000000-0006-0000-0300-00000B000000}">
      <text>
        <r>
          <rPr>
            <b/>
            <sz val="9"/>
            <color indexed="81"/>
            <rFont val="Tahoma"/>
            <family val="2"/>
          </rPr>
          <t>Calidad: Describir la Variable 1 y Variable 2</t>
        </r>
      </text>
    </comment>
    <comment ref="C14" authorId="0" shapeId="0" xr:uid="{00000000-0006-0000-0300-00000C000000}">
      <text>
        <r>
          <rPr>
            <b/>
            <sz val="9"/>
            <color indexed="81"/>
            <rFont val="Tahoma"/>
            <family val="2"/>
          </rPr>
          <t>Calidad:
Señalar la periodicidad con que se realizará la medición del indicador</t>
        </r>
      </text>
    </comment>
    <comment ref="D17" authorId="0" shapeId="0" xr:uid="{00000000-0006-0000-0300-00000D000000}">
      <text>
        <r>
          <rPr>
            <b/>
            <sz val="9"/>
            <color indexed="81"/>
            <rFont val="Tahoma"/>
            <family val="2"/>
          </rPr>
          <t>Calidad: Indicar la Meta a Cumplir</t>
        </r>
      </text>
    </comment>
    <comment ref="A35" authorId="0" shapeId="0" xr:uid="{00000000-0006-0000-0300-00000E000000}">
      <text>
        <r>
          <rPr>
            <b/>
            <sz val="9"/>
            <color indexed="81"/>
            <rFont val="Tahoma"/>
            <family val="2"/>
          </rPr>
          <t>Calidad: Realizar un Analisis de los Resultados obtenidos, de acuerdo a la Periodicidad del reporte de este Indicador</t>
        </r>
      </text>
    </comment>
    <comment ref="E36" authorId="0" shapeId="0" xr:uid="{00000000-0006-0000-0300-00000F000000}">
      <text>
        <r>
          <rPr>
            <b/>
            <sz val="9"/>
            <color indexed="81"/>
            <rFont val="Tahoma"/>
            <family val="2"/>
          </rPr>
          <t>Calidad: Detallar las acciones que se realizaran para optimizar el Indicador</t>
        </r>
      </text>
    </comment>
    <comment ref="H36" authorId="0" shapeId="0" xr:uid="{00000000-0006-0000-0300-000010000000}">
      <text>
        <r>
          <rPr>
            <b/>
            <sz val="9"/>
            <color indexed="81"/>
            <rFont val="Tahoma"/>
            <family val="2"/>
          </rPr>
          <t>Calidad: Detallar el resultado de la actividad a realizar (Documento, Procedimiento, etc)</t>
        </r>
      </text>
    </comment>
    <comment ref="N36" authorId="0" shapeId="0" xr:uid="{00000000-0006-0000-0300-000011000000}">
      <text>
        <r>
          <rPr>
            <b/>
            <sz val="9"/>
            <color indexed="81"/>
            <rFont val="Tahoma"/>
            <family val="2"/>
          </rPr>
          <t>Calidad: Colocar fecha maxima en la que debe estar realizada la accion</t>
        </r>
      </text>
    </comment>
    <comment ref="P36" authorId="0" shapeId="0" xr:uid="{00000000-0006-0000-0300-000012000000}">
      <text>
        <r>
          <rPr>
            <b/>
            <sz val="9"/>
            <color indexed="81"/>
            <rFont val="Tahoma"/>
            <family val="2"/>
          </rPr>
          <t>Calidad: reporte del avance de la actividad descrita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Iglesia BuenasNuevas</author>
  </authors>
  <commentList>
    <comment ref="A8" authorId="0" shapeId="0" xr:uid="{00000000-0006-0000-0400-000001000000}">
      <text>
        <r>
          <rPr>
            <sz val="9"/>
            <color indexed="81"/>
            <rFont val="Tahoma"/>
            <family val="2"/>
          </rPr>
          <t xml:space="preserve">CALIDAD: Seleccionar el Macroproceso al Cual Pertenece
</t>
        </r>
      </text>
    </comment>
    <comment ref="C8" authorId="0" shapeId="0" xr:uid="{00000000-0006-0000-0400-000002000000}">
      <text>
        <r>
          <rPr>
            <b/>
            <sz val="9"/>
            <color indexed="81"/>
            <rFont val="Tahoma"/>
            <family val="2"/>
          </rPr>
          <t>CALIDAD: Seleccione el Nombre del Proceso al que pertenece</t>
        </r>
        <r>
          <rPr>
            <sz val="9"/>
            <color indexed="81"/>
            <rFont val="Tahoma"/>
            <family val="2"/>
          </rPr>
          <t xml:space="preserve">
</t>
        </r>
      </text>
    </comment>
    <comment ref="E8" authorId="0" shapeId="0" xr:uid="{00000000-0006-0000-0400-000003000000}">
      <text>
        <r>
          <rPr>
            <b/>
            <sz val="9"/>
            <color indexed="81"/>
            <rFont val="Tahoma"/>
            <family val="2"/>
          </rPr>
          <t>CALIDAD: Seleccione el Nombre del Subroceso al que pertenece</t>
        </r>
        <r>
          <rPr>
            <sz val="9"/>
            <color indexed="81"/>
            <rFont val="Tahoma"/>
            <family val="2"/>
          </rPr>
          <t xml:space="preserve">
</t>
        </r>
      </text>
    </comment>
    <comment ref="I8" authorId="0" shapeId="0" xr:uid="{00000000-0006-0000-0400-000004000000}">
      <text>
        <r>
          <rPr>
            <b/>
            <sz val="9"/>
            <color indexed="81"/>
            <rFont val="Tahoma"/>
            <family val="2"/>
          </rPr>
          <t>CALIDAD: Digite el Nombre del Indicador</t>
        </r>
        <r>
          <rPr>
            <sz val="9"/>
            <color indexed="81"/>
            <rFont val="Tahoma"/>
            <family val="2"/>
          </rPr>
          <t xml:space="preserve">
</t>
        </r>
      </text>
    </comment>
    <comment ref="A11" authorId="0" shapeId="0" xr:uid="{00000000-0006-0000-0400-000005000000}">
      <text>
        <r>
          <rPr>
            <b/>
            <sz val="9"/>
            <color indexed="81"/>
            <rFont val="Tahoma"/>
            <family val="2"/>
          </rPr>
          <t>Calidad:
Indique el Objetivo del Indicador (ej.: medir los tiempos de entrega (oportunidad) de un producto en algún proceso)</t>
        </r>
      </text>
    </comment>
    <comment ref="C11" authorId="0" shapeId="0" xr:uid="{00000000-0006-0000-0400-000006000000}">
      <text>
        <r>
          <rPr>
            <sz val="9"/>
            <color indexed="81"/>
            <rFont val="Tahoma"/>
            <family val="2"/>
          </rPr>
          <t xml:space="preserve">Calidad: Indique la Unidad de medidad en la cual se expresa el Indicador, Ejemplo:
Porcentaje, Personas, dias, Documentos, etc.
</t>
        </r>
      </text>
    </comment>
    <comment ref="D11" authorId="0" shapeId="0" xr:uid="{00000000-0006-0000-0400-000007000000}">
      <text>
        <r>
          <rPr>
            <b/>
            <sz val="9"/>
            <color indexed="81"/>
            <rFont val="Tahoma"/>
            <family val="2"/>
          </rPr>
          <t xml:space="preserve">Calidad: </t>
        </r>
        <r>
          <rPr>
            <sz val="9"/>
            <color indexed="81"/>
            <rFont val="Tahoma"/>
            <family val="2"/>
          </rPr>
          <t>Muestra los</t>
        </r>
        <r>
          <rPr>
            <sz val="9"/>
            <color indexed="81"/>
            <rFont val="Tahoma"/>
            <family val="2"/>
          </rPr>
          <t xml:space="preserve"> valores máximos o mínimos que permitan mantener al indicador en condiciones de control y faciliten el uso de alertas
De 1% a 33% : Nivel Bajo
De 34% a 66% : Nivel Medio 
De 67% a 100% : Nivel Alto</t>
        </r>
      </text>
    </comment>
    <comment ref="H11" authorId="0" shapeId="0" xr:uid="{00000000-0006-0000-0400-000008000000}">
      <text>
        <r>
          <rPr>
            <b/>
            <sz val="9"/>
            <color indexed="81"/>
            <rFont val="Tahoma"/>
            <family val="2"/>
          </rPr>
          <t xml:space="preserve">Calidad:
Indique cual es la fuente (registros) donde se toma la información para la medición del indicador (ej.: encuestas de satisfacción, registros de actividades de formación, facturas, evaluaciones de competencias, etc) </t>
        </r>
        <r>
          <rPr>
            <sz val="9"/>
            <color indexed="81"/>
            <rFont val="Tahoma"/>
            <family val="2"/>
          </rPr>
          <t xml:space="preserve">
</t>
        </r>
      </text>
    </comment>
    <comment ref="N11" authorId="0" shapeId="0" xr:uid="{00000000-0006-0000-0400-000009000000}">
      <text>
        <r>
          <rPr>
            <b/>
            <sz val="9"/>
            <color indexed="81"/>
            <rFont val="Tahoma"/>
            <family val="2"/>
          </rPr>
          <t>Calidad:
Indicar Nombre, Apellido y Cargo de la persona que diligencia el Formato</t>
        </r>
      </text>
    </comment>
    <comment ref="A14" authorId="0" shapeId="0" xr:uid="{00000000-0006-0000-0400-00000A000000}">
      <text>
        <r>
          <rPr>
            <b/>
            <sz val="9"/>
            <color indexed="81"/>
            <rFont val="Tahoma"/>
            <family val="2"/>
          </rPr>
          <t>Calidad:
Determinar la relación entre variables o fórmula para calcular el valor del indicador</t>
        </r>
      </text>
    </comment>
    <comment ref="B14" authorId="0" shapeId="0" xr:uid="{00000000-0006-0000-0400-00000B000000}">
      <text>
        <r>
          <rPr>
            <b/>
            <sz val="9"/>
            <color indexed="81"/>
            <rFont val="Tahoma"/>
            <family val="2"/>
          </rPr>
          <t>Calidad: Describir la Variable 1 y Variable 2</t>
        </r>
      </text>
    </comment>
    <comment ref="C14" authorId="0" shapeId="0" xr:uid="{00000000-0006-0000-0400-00000C000000}">
      <text>
        <r>
          <rPr>
            <b/>
            <sz val="9"/>
            <color indexed="81"/>
            <rFont val="Tahoma"/>
            <family val="2"/>
          </rPr>
          <t>Calidad:
Señalar la periodicidad con que se realizará la medición del indicador</t>
        </r>
      </text>
    </comment>
    <comment ref="D17" authorId="0" shapeId="0" xr:uid="{00000000-0006-0000-0400-00000D000000}">
      <text>
        <r>
          <rPr>
            <b/>
            <sz val="9"/>
            <color indexed="81"/>
            <rFont val="Tahoma"/>
            <family val="2"/>
          </rPr>
          <t>Calidad: Indicar la Meta a Cumplir</t>
        </r>
      </text>
    </comment>
    <comment ref="A35" authorId="0" shapeId="0" xr:uid="{00000000-0006-0000-0400-00000E000000}">
      <text>
        <r>
          <rPr>
            <b/>
            <sz val="9"/>
            <color indexed="81"/>
            <rFont val="Tahoma"/>
            <family val="2"/>
          </rPr>
          <t>Calidad: Realizar un Analisis de los Resultados obtenidos, de acuerdo a la Periodicidad del reporte de este Indicador</t>
        </r>
      </text>
    </comment>
    <comment ref="E36" authorId="0" shapeId="0" xr:uid="{00000000-0006-0000-0400-00000F000000}">
      <text>
        <r>
          <rPr>
            <b/>
            <sz val="9"/>
            <color indexed="81"/>
            <rFont val="Tahoma"/>
            <family val="2"/>
          </rPr>
          <t>Calidad: Detallar las acciones que se realizaran para optimizar el Indicador</t>
        </r>
      </text>
    </comment>
    <comment ref="H36" authorId="0" shapeId="0" xr:uid="{00000000-0006-0000-0400-000010000000}">
      <text>
        <r>
          <rPr>
            <b/>
            <sz val="9"/>
            <color indexed="81"/>
            <rFont val="Tahoma"/>
            <family val="2"/>
          </rPr>
          <t>Calidad: Detallar el resultado de la actividad a realizar (Documento, Procedimiento, etc)</t>
        </r>
      </text>
    </comment>
    <comment ref="N36" authorId="0" shapeId="0" xr:uid="{00000000-0006-0000-0400-000011000000}">
      <text>
        <r>
          <rPr>
            <b/>
            <sz val="9"/>
            <color indexed="81"/>
            <rFont val="Tahoma"/>
            <family val="2"/>
          </rPr>
          <t>Calidad: Colocar fecha maxima en la que debe estar realizada la accion</t>
        </r>
      </text>
    </comment>
    <comment ref="P36" authorId="0" shapeId="0" xr:uid="{00000000-0006-0000-0400-000012000000}">
      <text>
        <r>
          <rPr>
            <b/>
            <sz val="9"/>
            <color indexed="81"/>
            <rFont val="Tahoma"/>
            <family val="2"/>
          </rPr>
          <t>Calidad: reporte del avance de la actividad descrita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Iglesia BuenasNuevas</author>
  </authors>
  <commentList>
    <comment ref="A8" authorId="0" shapeId="0" xr:uid="{00000000-0006-0000-0500-000001000000}">
      <text>
        <r>
          <rPr>
            <sz val="9"/>
            <color indexed="81"/>
            <rFont val="Tahoma"/>
            <family val="2"/>
          </rPr>
          <t xml:space="preserve">CALIDAD: Seleccionar el Macroproceso al Cual Pertenece
</t>
        </r>
      </text>
    </comment>
    <comment ref="C8" authorId="0" shapeId="0" xr:uid="{00000000-0006-0000-0500-000002000000}">
      <text>
        <r>
          <rPr>
            <b/>
            <sz val="9"/>
            <color indexed="81"/>
            <rFont val="Tahoma"/>
            <family val="2"/>
          </rPr>
          <t>CALIDAD: Seleccione el Nombre del Proceso al que pertenece</t>
        </r>
        <r>
          <rPr>
            <sz val="9"/>
            <color indexed="81"/>
            <rFont val="Tahoma"/>
            <family val="2"/>
          </rPr>
          <t xml:space="preserve">
</t>
        </r>
      </text>
    </comment>
    <comment ref="E8" authorId="0" shapeId="0" xr:uid="{00000000-0006-0000-0500-000003000000}">
      <text>
        <r>
          <rPr>
            <b/>
            <sz val="9"/>
            <color indexed="81"/>
            <rFont val="Tahoma"/>
            <family val="2"/>
          </rPr>
          <t>CALIDAD: Seleccione el Nombre del Subroceso al que pertenece</t>
        </r>
        <r>
          <rPr>
            <sz val="9"/>
            <color indexed="81"/>
            <rFont val="Tahoma"/>
            <family val="2"/>
          </rPr>
          <t xml:space="preserve">
</t>
        </r>
      </text>
    </comment>
    <comment ref="I8" authorId="0" shapeId="0" xr:uid="{00000000-0006-0000-0500-000004000000}">
      <text>
        <r>
          <rPr>
            <b/>
            <sz val="9"/>
            <color indexed="81"/>
            <rFont val="Tahoma"/>
            <family val="2"/>
          </rPr>
          <t>CALIDAD: Digite el Nombre del Indicador</t>
        </r>
        <r>
          <rPr>
            <sz val="9"/>
            <color indexed="81"/>
            <rFont val="Tahoma"/>
            <family val="2"/>
          </rPr>
          <t xml:space="preserve">
</t>
        </r>
      </text>
    </comment>
    <comment ref="A11" authorId="0" shapeId="0" xr:uid="{00000000-0006-0000-0500-000005000000}">
      <text>
        <r>
          <rPr>
            <b/>
            <sz val="9"/>
            <color indexed="81"/>
            <rFont val="Tahoma"/>
            <family val="2"/>
          </rPr>
          <t>Calidad:
Indique el Objetivo del Indicador (ej.: medir los tiempos de entrega (oportunidad) de un producto en algún proceso)</t>
        </r>
      </text>
    </comment>
    <comment ref="C11" authorId="0" shapeId="0" xr:uid="{00000000-0006-0000-0500-000006000000}">
      <text>
        <r>
          <rPr>
            <sz val="9"/>
            <color indexed="81"/>
            <rFont val="Tahoma"/>
            <family val="2"/>
          </rPr>
          <t xml:space="preserve">Calidad: Indique la Unidad de medidad en la cual se expresa el Indicador, Ejemplo:
Porcentaje, Personas, dias, Documentos, etc.
</t>
        </r>
      </text>
    </comment>
    <comment ref="D11" authorId="0" shapeId="0" xr:uid="{00000000-0006-0000-0500-000007000000}">
      <text>
        <r>
          <rPr>
            <b/>
            <sz val="9"/>
            <color indexed="81"/>
            <rFont val="Tahoma"/>
            <family val="2"/>
          </rPr>
          <t xml:space="preserve">Calidad: </t>
        </r>
        <r>
          <rPr>
            <sz val="9"/>
            <color indexed="81"/>
            <rFont val="Tahoma"/>
            <family val="2"/>
          </rPr>
          <t>Muestra los</t>
        </r>
        <r>
          <rPr>
            <sz val="9"/>
            <color indexed="81"/>
            <rFont val="Tahoma"/>
            <family val="2"/>
          </rPr>
          <t xml:space="preserve"> valores máximos o mínimos que permitan mantener al indicador en condiciones de control y faciliten el uso de alertas
De 1% a 33% : Nivel Bajo
De 34% a 66% : Nivel Medio 
De 67% a 100% : Nivel Alto</t>
        </r>
      </text>
    </comment>
    <comment ref="H11" authorId="0" shapeId="0" xr:uid="{00000000-0006-0000-0500-000008000000}">
      <text>
        <r>
          <rPr>
            <b/>
            <sz val="9"/>
            <color indexed="81"/>
            <rFont val="Tahoma"/>
            <family val="2"/>
          </rPr>
          <t xml:space="preserve">Calidad:
Indique cual es la fuente (registros) donde se toma la información para la medición del indicador (ej.: encuestas de satisfacción, registros de actividades de formación, facturas, evaluaciones de competencias, etc) </t>
        </r>
        <r>
          <rPr>
            <sz val="9"/>
            <color indexed="81"/>
            <rFont val="Tahoma"/>
            <family val="2"/>
          </rPr>
          <t xml:space="preserve">
</t>
        </r>
      </text>
    </comment>
    <comment ref="N11" authorId="0" shapeId="0" xr:uid="{00000000-0006-0000-0500-000009000000}">
      <text>
        <r>
          <rPr>
            <b/>
            <sz val="9"/>
            <color indexed="81"/>
            <rFont val="Tahoma"/>
            <family val="2"/>
          </rPr>
          <t>Calidad:
Indicar Nombre, Apellido y Cargo de la persona que diligencia el Formato</t>
        </r>
      </text>
    </comment>
    <comment ref="A14" authorId="0" shapeId="0" xr:uid="{00000000-0006-0000-0500-00000A000000}">
      <text>
        <r>
          <rPr>
            <b/>
            <sz val="9"/>
            <color indexed="81"/>
            <rFont val="Tahoma"/>
            <family val="2"/>
          </rPr>
          <t>Calidad:
Determinar la relación entre variables o fórmula para calcular el valor del indicador</t>
        </r>
      </text>
    </comment>
    <comment ref="B14" authorId="0" shapeId="0" xr:uid="{00000000-0006-0000-0500-00000B000000}">
      <text>
        <r>
          <rPr>
            <b/>
            <sz val="9"/>
            <color indexed="81"/>
            <rFont val="Tahoma"/>
            <family val="2"/>
          </rPr>
          <t>Calidad: Describir la Variable 1 y Variable 2</t>
        </r>
      </text>
    </comment>
    <comment ref="C14" authorId="0" shapeId="0" xr:uid="{00000000-0006-0000-0500-00000C000000}">
      <text>
        <r>
          <rPr>
            <b/>
            <sz val="9"/>
            <color indexed="81"/>
            <rFont val="Tahoma"/>
            <family val="2"/>
          </rPr>
          <t>Calidad:
Señalar la periodicidad con que se realizará la medición del indicador</t>
        </r>
      </text>
    </comment>
    <comment ref="D17" authorId="0" shapeId="0" xr:uid="{00000000-0006-0000-0500-00000D000000}">
      <text>
        <r>
          <rPr>
            <b/>
            <sz val="9"/>
            <color indexed="81"/>
            <rFont val="Tahoma"/>
            <family val="2"/>
          </rPr>
          <t>Calidad: Indicar la Meta a Cumplir</t>
        </r>
      </text>
    </comment>
    <comment ref="A35" authorId="0" shapeId="0" xr:uid="{00000000-0006-0000-0500-00000E000000}">
      <text>
        <r>
          <rPr>
            <b/>
            <sz val="9"/>
            <color indexed="81"/>
            <rFont val="Tahoma"/>
            <family val="2"/>
          </rPr>
          <t>Calidad: Realizar un Analisis de los Resultados obtenidos, de acuerdo a la Periodicidad del reporte de este Indicador</t>
        </r>
      </text>
    </comment>
    <comment ref="E36" authorId="0" shapeId="0" xr:uid="{00000000-0006-0000-0500-00000F000000}">
      <text>
        <r>
          <rPr>
            <b/>
            <sz val="9"/>
            <color indexed="81"/>
            <rFont val="Tahoma"/>
            <family val="2"/>
          </rPr>
          <t>Calidad: Detallar las acciones que se realizaran para optimizar el Indicador</t>
        </r>
      </text>
    </comment>
    <comment ref="H36" authorId="0" shapeId="0" xr:uid="{00000000-0006-0000-0500-000010000000}">
      <text>
        <r>
          <rPr>
            <b/>
            <sz val="9"/>
            <color indexed="81"/>
            <rFont val="Tahoma"/>
            <family val="2"/>
          </rPr>
          <t>Calidad: Detallar el resultado de la actividad a realizar (Documento, Procedimiento, etc)</t>
        </r>
      </text>
    </comment>
    <comment ref="N36" authorId="0" shapeId="0" xr:uid="{00000000-0006-0000-0500-000011000000}">
      <text>
        <r>
          <rPr>
            <b/>
            <sz val="9"/>
            <color indexed="81"/>
            <rFont val="Tahoma"/>
            <family val="2"/>
          </rPr>
          <t>Calidad: Colocar fecha maxima en la que debe estar realizada la accion</t>
        </r>
      </text>
    </comment>
    <comment ref="P36" authorId="0" shapeId="0" xr:uid="{00000000-0006-0000-0500-000012000000}">
      <text>
        <r>
          <rPr>
            <b/>
            <sz val="9"/>
            <color indexed="81"/>
            <rFont val="Tahoma"/>
            <family val="2"/>
          </rPr>
          <t>Calidad: reporte del avance de la actividad descrita</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Iglesia BuenasNuevas</author>
  </authors>
  <commentList>
    <comment ref="A8" authorId="0" shapeId="0" xr:uid="{00000000-0006-0000-0600-000001000000}">
      <text>
        <r>
          <rPr>
            <sz val="9"/>
            <color indexed="81"/>
            <rFont val="Tahoma"/>
            <family val="2"/>
          </rPr>
          <t xml:space="preserve">CALIDAD: Seleccionar el Macroproceso al Cual Pertenece
</t>
        </r>
      </text>
    </comment>
    <comment ref="C8" authorId="0" shapeId="0" xr:uid="{00000000-0006-0000-0600-000002000000}">
      <text>
        <r>
          <rPr>
            <b/>
            <sz val="9"/>
            <color indexed="81"/>
            <rFont val="Tahoma"/>
            <family val="2"/>
          </rPr>
          <t>CALIDAD: Seleccione el Nombre del Proceso al que pertenece</t>
        </r>
        <r>
          <rPr>
            <sz val="9"/>
            <color indexed="81"/>
            <rFont val="Tahoma"/>
            <family val="2"/>
          </rPr>
          <t xml:space="preserve">
</t>
        </r>
      </text>
    </comment>
    <comment ref="E8" authorId="0" shapeId="0" xr:uid="{00000000-0006-0000-0600-000003000000}">
      <text>
        <r>
          <rPr>
            <b/>
            <sz val="9"/>
            <color indexed="81"/>
            <rFont val="Tahoma"/>
            <family val="2"/>
          </rPr>
          <t>CALIDAD: Seleccione el Nombre del Subroceso al que pertenece</t>
        </r>
        <r>
          <rPr>
            <sz val="9"/>
            <color indexed="81"/>
            <rFont val="Tahoma"/>
            <family val="2"/>
          </rPr>
          <t xml:space="preserve">
</t>
        </r>
      </text>
    </comment>
    <comment ref="I8" authorId="0" shapeId="0" xr:uid="{00000000-0006-0000-0600-000004000000}">
      <text>
        <r>
          <rPr>
            <b/>
            <sz val="9"/>
            <color indexed="81"/>
            <rFont val="Tahoma"/>
            <family val="2"/>
          </rPr>
          <t>CALIDAD: Digite el Nombre del Indicador</t>
        </r>
        <r>
          <rPr>
            <sz val="9"/>
            <color indexed="81"/>
            <rFont val="Tahoma"/>
            <family val="2"/>
          </rPr>
          <t xml:space="preserve">
</t>
        </r>
      </text>
    </comment>
    <comment ref="A11" authorId="0" shapeId="0" xr:uid="{00000000-0006-0000-0600-000005000000}">
      <text>
        <r>
          <rPr>
            <b/>
            <sz val="9"/>
            <color indexed="81"/>
            <rFont val="Tahoma"/>
            <family val="2"/>
          </rPr>
          <t>Calidad:
Indique el Objetivo del Indicador (ej.: medir los tiempos de entrega (oportunidad) de un producto en algún proceso)</t>
        </r>
      </text>
    </comment>
    <comment ref="C11" authorId="0" shapeId="0" xr:uid="{00000000-0006-0000-0600-000006000000}">
      <text>
        <r>
          <rPr>
            <sz val="9"/>
            <color indexed="81"/>
            <rFont val="Tahoma"/>
            <family val="2"/>
          </rPr>
          <t xml:space="preserve">Calidad: Indique la Unidad de medidad en la cual se expresa el Indicador, Ejemplo:
Porcentaje, Personas, dias, Documentos, etc.
</t>
        </r>
      </text>
    </comment>
    <comment ref="D11" authorId="0" shapeId="0" xr:uid="{00000000-0006-0000-0600-000007000000}">
      <text>
        <r>
          <rPr>
            <b/>
            <sz val="9"/>
            <color indexed="81"/>
            <rFont val="Tahoma"/>
            <family val="2"/>
          </rPr>
          <t xml:space="preserve">Calidad: </t>
        </r>
        <r>
          <rPr>
            <sz val="9"/>
            <color indexed="81"/>
            <rFont val="Tahoma"/>
            <family val="2"/>
          </rPr>
          <t>Muestra los</t>
        </r>
        <r>
          <rPr>
            <sz val="9"/>
            <color indexed="81"/>
            <rFont val="Tahoma"/>
            <family val="2"/>
          </rPr>
          <t xml:space="preserve"> valores máximos o mínimos que permitan mantener al indicador en condiciones de control y faciliten el uso de alertas
De 1% a 33% : Nivel Bajo
De 34% a 66% : Nivel Medio 
De 67% a 100% : Nivel Alto</t>
        </r>
      </text>
    </comment>
    <comment ref="H11" authorId="0" shapeId="0" xr:uid="{00000000-0006-0000-0600-000008000000}">
      <text>
        <r>
          <rPr>
            <b/>
            <sz val="9"/>
            <color indexed="81"/>
            <rFont val="Tahoma"/>
            <family val="2"/>
          </rPr>
          <t xml:space="preserve">Calidad:
Indique cual es la fuente (registros) donde se toma la información para la medición del indicador (ej.: encuestas de satisfacción, registros de actividades de formación, facturas, evaluaciones de competencias, etc) </t>
        </r>
        <r>
          <rPr>
            <sz val="9"/>
            <color indexed="81"/>
            <rFont val="Tahoma"/>
            <family val="2"/>
          </rPr>
          <t xml:space="preserve">
</t>
        </r>
      </text>
    </comment>
    <comment ref="N11" authorId="0" shapeId="0" xr:uid="{00000000-0006-0000-0600-000009000000}">
      <text>
        <r>
          <rPr>
            <b/>
            <sz val="9"/>
            <color indexed="81"/>
            <rFont val="Tahoma"/>
            <family val="2"/>
          </rPr>
          <t>Calidad:
Indicar Nombre, Apellido y Cargo de la persona que diligencia el Formato</t>
        </r>
      </text>
    </comment>
    <comment ref="A14" authorId="0" shapeId="0" xr:uid="{00000000-0006-0000-0600-00000A000000}">
      <text>
        <r>
          <rPr>
            <b/>
            <sz val="9"/>
            <color indexed="81"/>
            <rFont val="Tahoma"/>
            <family val="2"/>
          </rPr>
          <t>Calidad:
Determinar la relación entre variables o fórmula para calcular el valor del indicador</t>
        </r>
      </text>
    </comment>
    <comment ref="B14" authorId="0" shapeId="0" xr:uid="{00000000-0006-0000-0600-00000B000000}">
      <text>
        <r>
          <rPr>
            <b/>
            <sz val="9"/>
            <color indexed="81"/>
            <rFont val="Tahoma"/>
            <family val="2"/>
          </rPr>
          <t>Calidad: Describir la Variable 1 y Variable 2</t>
        </r>
      </text>
    </comment>
    <comment ref="C14" authorId="0" shapeId="0" xr:uid="{00000000-0006-0000-0600-00000C000000}">
      <text>
        <r>
          <rPr>
            <b/>
            <sz val="9"/>
            <color indexed="81"/>
            <rFont val="Tahoma"/>
            <family val="2"/>
          </rPr>
          <t>Calidad:
Señalar la periodicidad con que se realizará la medición del indicador</t>
        </r>
      </text>
    </comment>
    <comment ref="D17" authorId="0" shapeId="0" xr:uid="{00000000-0006-0000-0600-00000D000000}">
      <text>
        <r>
          <rPr>
            <b/>
            <sz val="9"/>
            <color indexed="81"/>
            <rFont val="Tahoma"/>
            <family val="2"/>
          </rPr>
          <t>Calidad: Indicar la Meta a Cumplir</t>
        </r>
      </text>
    </comment>
    <comment ref="A35" authorId="0" shapeId="0" xr:uid="{00000000-0006-0000-0600-00000E000000}">
      <text>
        <r>
          <rPr>
            <b/>
            <sz val="9"/>
            <color indexed="81"/>
            <rFont val="Tahoma"/>
            <family val="2"/>
          </rPr>
          <t>Calidad: Realizar un Analisis de los Resultados obtenidos, de acuerdo a la Periodicidad del reporte de este Indicador</t>
        </r>
      </text>
    </comment>
    <comment ref="E36" authorId="0" shapeId="0" xr:uid="{00000000-0006-0000-0600-00000F000000}">
      <text>
        <r>
          <rPr>
            <b/>
            <sz val="9"/>
            <color indexed="81"/>
            <rFont val="Tahoma"/>
            <family val="2"/>
          </rPr>
          <t>Calidad: Detallar las acciones que se realizaran para optimizar el Indicador</t>
        </r>
      </text>
    </comment>
    <comment ref="H36" authorId="0" shapeId="0" xr:uid="{00000000-0006-0000-0600-000010000000}">
      <text>
        <r>
          <rPr>
            <b/>
            <sz val="9"/>
            <color indexed="81"/>
            <rFont val="Tahoma"/>
            <family val="2"/>
          </rPr>
          <t>Calidad: Detallar el resultado de la actividad a realizar (Documento, Procedimiento, etc)</t>
        </r>
      </text>
    </comment>
    <comment ref="N36" authorId="0" shapeId="0" xr:uid="{00000000-0006-0000-0600-000011000000}">
      <text>
        <r>
          <rPr>
            <b/>
            <sz val="9"/>
            <color indexed="81"/>
            <rFont val="Tahoma"/>
            <family val="2"/>
          </rPr>
          <t>Calidad: Colocar fecha maxima en la que debe estar realizada la accion</t>
        </r>
      </text>
    </comment>
    <comment ref="P36" authorId="0" shapeId="0" xr:uid="{00000000-0006-0000-0600-000012000000}">
      <text>
        <r>
          <rPr>
            <b/>
            <sz val="9"/>
            <color indexed="81"/>
            <rFont val="Tahoma"/>
            <family val="2"/>
          </rPr>
          <t>Calidad: reporte del avance de la actividad descrita</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Iglesia BuenasNuevas</author>
  </authors>
  <commentList>
    <comment ref="A8" authorId="0" shapeId="0" xr:uid="{00000000-0006-0000-0700-000001000000}">
      <text>
        <r>
          <rPr>
            <sz val="9"/>
            <color indexed="81"/>
            <rFont val="Tahoma"/>
            <family val="2"/>
          </rPr>
          <t xml:space="preserve">CALIDAD: Seleccionar el Macroproceso al Cual Pertenece
</t>
        </r>
      </text>
    </comment>
    <comment ref="C8" authorId="0" shapeId="0" xr:uid="{00000000-0006-0000-0700-000002000000}">
      <text>
        <r>
          <rPr>
            <b/>
            <sz val="9"/>
            <color indexed="81"/>
            <rFont val="Tahoma"/>
            <family val="2"/>
          </rPr>
          <t>CALIDAD: Seleccione el Nombre del Proceso al que pertenece</t>
        </r>
        <r>
          <rPr>
            <sz val="9"/>
            <color indexed="81"/>
            <rFont val="Tahoma"/>
            <family val="2"/>
          </rPr>
          <t xml:space="preserve">
</t>
        </r>
      </text>
    </comment>
    <comment ref="E8" authorId="0" shapeId="0" xr:uid="{00000000-0006-0000-0700-000003000000}">
      <text>
        <r>
          <rPr>
            <b/>
            <sz val="9"/>
            <color indexed="81"/>
            <rFont val="Tahoma"/>
            <family val="2"/>
          </rPr>
          <t>CALIDAD: Seleccione el Nombre del Subroceso al que pertenece</t>
        </r>
        <r>
          <rPr>
            <sz val="9"/>
            <color indexed="81"/>
            <rFont val="Tahoma"/>
            <family val="2"/>
          </rPr>
          <t xml:space="preserve">
</t>
        </r>
      </text>
    </comment>
    <comment ref="I8" authorId="0" shapeId="0" xr:uid="{00000000-0006-0000-0700-000004000000}">
      <text>
        <r>
          <rPr>
            <b/>
            <sz val="9"/>
            <color indexed="81"/>
            <rFont val="Tahoma"/>
            <family val="2"/>
          </rPr>
          <t>CALIDAD: Digite el Nombre del Indicador</t>
        </r>
        <r>
          <rPr>
            <sz val="9"/>
            <color indexed="81"/>
            <rFont val="Tahoma"/>
            <family val="2"/>
          </rPr>
          <t xml:space="preserve">
</t>
        </r>
      </text>
    </comment>
    <comment ref="A11" authorId="0" shapeId="0" xr:uid="{00000000-0006-0000-0700-000005000000}">
      <text>
        <r>
          <rPr>
            <b/>
            <sz val="9"/>
            <color indexed="81"/>
            <rFont val="Tahoma"/>
            <family val="2"/>
          </rPr>
          <t>Calidad:
Indique el Objetivo del Indicador (ej.: medir los tiempos de entrega (oportunidad) de un producto en algún proceso)</t>
        </r>
      </text>
    </comment>
    <comment ref="C11" authorId="0" shapeId="0" xr:uid="{00000000-0006-0000-0700-000006000000}">
      <text>
        <r>
          <rPr>
            <sz val="9"/>
            <color indexed="81"/>
            <rFont val="Tahoma"/>
            <family val="2"/>
          </rPr>
          <t xml:space="preserve">Calidad: Indique la Unidad de medidad en la cual se expresa el Indicador, Ejemplo:
Porcentaje, Personas, dias, Documentos, etc.
</t>
        </r>
      </text>
    </comment>
    <comment ref="D11" authorId="0" shapeId="0" xr:uid="{00000000-0006-0000-0700-000007000000}">
      <text>
        <r>
          <rPr>
            <b/>
            <sz val="9"/>
            <color indexed="81"/>
            <rFont val="Tahoma"/>
            <family val="2"/>
          </rPr>
          <t xml:space="preserve">Calidad: </t>
        </r>
        <r>
          <rPr>
            <sz val="9"/>
            <color indexed="81"/>
            <rFont val="Tahoma"/>
            <family val="2"/>
          </rPr>
          <t>Muestra los</t>
        </r>
        <r>
          <rPr>
            <sz val="9"/>
            <color indexed="81"/>
            <rFont val="Tahoma"/>
            <family val="2"/>
          </rPr>
          <t xml:space="preserve"> valores máximos o mínimos que permitan mantener al indicador en condiciones de control y faciliten el uso de alertas
De 1% a 33% : Nivel Bajo
De 34% a 66% : Nivel Medio 
De 67% a 100% : Nivel Alto</t>
        </r>
      </text>
    </comment>
    <comment ref="H11" authorId="0" shapeId="0" xr:uid="{00000000-0006-0000-0700-000008000000}">
      <text>
        <r>
          <rPr>
            <b/>
            <sz val="9"/>
            <color indexed="81"/>
            <rFont val="Tahoma"/>
            <family val="2"/>
          </rPr>
          <t xml:space="preserve">Calidad:
Indique cual es la fuente (registros) donde se toma la información para la medición del indicador (ej.: encuestas de satisfacción, registros de actividades de formación, facturas, evaluaciones de competencias, etc) </t>
        </r>
        <r>
          <rPr>
            <sz val="9"/>
            <color indexed="81"/>
            <rFont val="Tahoma"/>
            <family val="2"/>
          </rPr>
          <t xml:space="preserve">
</t>
        </r>
      </text>
    </comment>
    <comment ref="N11" authorId="0" shapeId="0" xr:uid="{00000000-0006-0000-0700-000009000000}">
      <text>
        <r>
          <rPr>
            <b/>
            <sz val="9"/>
            <color indexed="81"/>
            <rFont val="Tahoma"/>
            <family val="2"/>
          </rPr>
          <t>Calidad:
Indicar Nombre, Apellido y Cargo de la persona que diligencia el Formato</t>
        </r>
      </text>
    </comment>
    <comment ref="A14" authorId="0" shapeId="0" xr:uid="{00000000-0006-0000-0700-00000A000000}">
      <text>
        <r>
          <rPr>
            <b/>
            <sz val="9"/>
            <color indexed="81"/>
            <rFont val="Tahoma"/>
            <family val="2"/>
          </rPr>
          <t>Calidad:
Determinar la relación entre variables o fórmula para calcular el valor del indicador</t>
        </r>
      </text>
    </comment>
    <comment ref="B14" authorId="0" shapeId="0" xr:uid="{00000000-0006-0000-0700-00000B000000}">
      <text>
        <r>
          <rPr>
            <b/>
            <sz val="9"/>
            <color indexed="81"/>
            <rFont val="Tahoma"/>
            <family val="2"/>
          </rPr>
          <t>Calidad: Describir la Variable 1 y Variable 2</t>
        </r>
      </text>
    </comment>
    <comment ref="C14" authorId="0" shapeId="0" xr:uid="{00000000-0006-0000-0700-00000C000000}">
      <text>
        <r>
          <rPr>
            <b/>
            <sz val="9"/>
            <color indexed="81"/>
            <rFont val="Tahoma"/>
            <family val="2"/>
          </rPr>
          <t>Calidad:
Señalar la periodicidad con que se realizará la medición del indicador</t>
        </r>
      </text>
    </comment>
    <comment ref="D17" authorId="0" shapeId="0" xr:uid="{00000000-0006-0000-0700-00000D000000}">
      <text>
        <r>
          <rPr>
            <b/>
            <sz val="9"/>
            <color indexed="81"/>
            <rFont val="Tahoma"/>
            <family val="2"/>
          </rPr>
          <t>Calidad: Indicar la Meta a Cumplir</t>
        </r>
      </text>
    </comment>
    <comment ref="A35" authorId="0" shapeId="0" xr:uid="{00000000-0006-0000-0700-00000E000000}">
      <text>
        <r>
          <rPr>
            <b/>
            <sz val="9"/>
            <color indexed="81"/>
            <rFont val="Tahoma"/>
            <family val="2"/>
          </rPr>
          <t>Calidad: Realizar un Analisis de los Resultados obtenidos, de acuerdo a la Periodicidad del reporte de este Indicador</t>
        </r>
      </text>
    </comment>
    <comment ref="E36" authorId="0" shapeId="0" xr:uid="{00000000-0006-0000-0700-00000F000000}">
      <text>
        <r>
          <rPr>
            <b/>
            <sz val="9"/>
            <color indexed="81"/>
            <rFont val="Tahoma"/>
            <family val="2"/>
          </rPr>
          <t>Calidad: Detallar las acciones que se realizaran para optimizar el Indicador</t>
        </r>
      </text>
    </comment>
    <comment ref="H36" authorId="0" shapeId="0" xr:uid="{00000000-0006-0000-0700-000010000000}">
      <text>
        <r>
          <rPr>
            <b/>
            <sz val="9"/>
            <color indexed="81"/>
            <rFont val="Tahoma"/>
            <family val="2"/>
          </rPr>
          <t>Calidad: Detallar el resultado de la actividad a realizar (Documento, Procedimiento, etc)</t>
        </r>
      </text>
    </comment>
    <comment ref="N36" authorId="0" shapeId="0" xr:uid="{00000000-0006-0000-0700-000011000000}">
      <text>
        <r>
          <rPr>
            <b/>
            <sz val="9"/>
            <color indexed="81"/>
            <rFont val="Tahoma"/>
            <family val="2"/>
          </rPr>
          <t>Calidad: Colocar fecha maxima en la que debe estar realizada la accion</t>
        </r>
      </text>
    </comment>
    <comment ref="P36" authorId="0" shapeId="0" xr:uid="{00000000-0006-0000-0700-000012000000}">
      <text>
        <r>
          <rPr>
            <b/>
            <sz val="9"/>
            <color indexed="81"/>
            <rFont val="Tahoma"/>
            <family val="2"/>
          </rPr>
          <t>Calidad: reporte del avance de la actividad descrita</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Iglesia BuenasNuevas</author>
  </authors>
  <commentList>
    <comment ref="A8" authorId="0" shapeId="0" xr:uid="{00000000-0006-0000-0800-000001000000}">
      <text>
        <r>
          <rPr>
            <sz val="9"/>
            <color indexed="81"/>
            <rFont val="Tahoma"/>
            <family val="2"/>
          </rPr>
          <t xml:space="preserve">CALIDAD: Seleccionar el Macroproceso al Cual Pertenece
</t>
        </r>
      </text>
    </comment>
    <comment ref="C8" authorId="0" shapeId="0" xr:uid="{00000000-0006-0000-0800-000002000000}">
      <text>
        <r>
          <rPr>
            <b/>
            <sz val="9"/>
            <color indexed="81"/>
            <rFont val="Tahoma"/>
            <family val="2"/>
          </rPr>
          <t>CALIDAD: Seleccione el Nombre del Proceso al que pertenece</t>
        </r>
        <r>
          <rPr>
            <sz val="9"/>
            <color indexed="81"/>
            <rFont val="Tahoma"/>
            <family val="2"/>
          </rPr>
          <t xml:space="preserve">
</t>
        </r>
      </text>
    </comment>
    <comment ref="E8" authorId="0" shapeId="0" xr:uid="{00000000-0006-0000-0800-000003000000}">
      <text>
        <r>
          <rPr>
            <b/>
            <sz val="9"/>
            <color indexed="81"/>
            <rFont val="Tahoma"/>
            <family val="2"/>
          </rPr>
          <t>CALIDAD: Seleccione el Nombre del Subroceso al que pertenece</t>
        </r>
        <r>
          <rPr>
            <sz val="9"/>
            <color indexed="81"/>
            <rFont val="Tahoma"/>
            <family val="2"/>
          </rPr>
          <t xml:space="preserve">
</t>
        </r>
      </text>
    </comment>
    <comment ref="I8" authorId="0" shapeId="0" xr:uid="{00000000-0006-0000-0800-000004000000}">
      <text>
        <r>
          <rPr>
            <b/>
            <sz val="9"/>
            <color indexed="81"/>
            <rFont val="Tahoma"/>
            <family val="2"/>
          </rPr>
          <t>CALIDAD: Digite el Nombre del Indicador</t>
        </r>
        <r>
          <rPr>
            <sz val="9"/>
            <color indexed="81"/>
            <rFont val="Tahoma"/>
            <family val="2"/>
          </rPr>
          <t xml:space="preserve">
</t>
        </r>
      </text>
    </comment>
    <comment ref="A11" authorId="0" shapeId="0" xr:uid="{00000000-0006-0000-0800-000005000000}">
      <text>
        <r>
          <rPr>
            <b/>
            <sz val="9"/>
            <color indexed="81"/>
            <rFont val="Tahoma"/>
            <family val="2"/>
          </rPr>
          <t>Calidad:
Indique el Objetivo del Indicador (ej.: medir los tiempos de entrega (oportunidad) de un producto en algún proceso)</t>
        </r>
      </text>
    </comment>
    <comment ref="C11" authorId="0" shapeId="0" xr:uid="{00000000-0006-0000-0800-000006000000}">
      <text>
        <r>
          <rPr>
            <sz val="9"/>
            <color indexed="81"/>
            <rFont val="Tahoma"/>
            <family val="2"/>
          </rPr>
          <t xml:space="preserve">Calidad: Indique la Unidad de medidad en la cual se expresa el Indicador, Ejemplo:
Porcentaje, Personas, dias, Documentos, etc.
</t>
        </r>
      </text>
    </comment>
    <comment ref="D11" authorId="0" shapeId="0" xr:uid="{00000000-0006-0000-0800-000007000000}">
      <text>
        <r>
          <rPr>
            <b/>
            <sz val="9"/>
            <color indexed="81"/>
            <rFont val="Tahoma"/>
            <family val="2"/>
          </rPr>
          <t xml:space="preserve">Calidad: </t>
        </r>
        <r>
          <rPr>
            <sz val="9"/>
            <color indexed="81"/>
            <rFont val="Tahoma"/>
            <family val="2"/>
          </rPr>
          <t>Muestra los</t>
        </r>
        <r>
          <rPr>
            <sz val="9"/>
            <color indexed="81"/>
            <rFont val="Tahoma"/>
            <family val="2"/>
          </rPr>
          <t xml:space="preserve"> valores máximos o mínimos que permitan mantener al indicador en condiciones de control y faciliten el uso de alertas
De 1% a 33% : Nivel Bajo
De 34% a 66% : Nivel Medio 
De 67% a 100% : Nivel Alto</t>
        </r>
      </text>
    </comment>
    <comment ref="H11" authorId="0" shapeId="0" xr:uid="{00000000-0006-0000-0800-000008000000}">
      <text>
        <r>
          <rPr>
            <b/>
            <sz val="9"/>
            <color indexed="81"/>
            <rFont val="Tahoma"/>
            <family val="2"/>
          </rPr>
          <t xml:space="preserve">Calidad:
Indique cual es la fuente (registros) donde se toma la información para la medición del indicador (ej.: encuestas de satisfacción, registros de actividades de formación, facturas, evaluaciones de competencias, etc) </t>
        </r>
        <r>
          <rPr>
            <sz val="9"/>
            <color indexed="81"/>
            <rFont val="Tahoma"/>
            <family val="2"/>
          </rPr>
          <t xml:space="preserve">
</t>
        </r>
      </text>
    </comment>
    <comment ref="N11" authorId="0" shapeId="0" xr:uid="{00000000-0006-0000-0800-000009000000}">
      <text>
        <r>
          <rPr>
            <b/>
            <sz val="9"/>
            <color indexed="81"/>
            <rFont val="Tahoma"/>
            <family val="2"/>
          </rPr>
          <t>Calidad:
Indicar Nombre, Apellido y Cargo de la persona que diligencia el Formato</t>
        </r>
      </text>
    </comment>
    <comment ref="A14" authorId="0" shapeId="0" xr:uid="{00000000-0006-0000-0800-00000A000000}">
      <text>
        <r>
          <rPr>
            <b/>
            <sz val="9"/>
            <color indexed="81"/>
            <rFont val="Tahoma"/>
            <family val="2"/>
          </rPr>
          <t>Calidad:
Determinar la relación entre variables o fórmula para calcular el valor del indicador</t>
        </r>
      </text>
    </comment>
    <comment ref="B14" authorId="0" shapeId="0" xr:uid="{00000000-0006-0000-0800-00000B000000}">
      <text>
        <r>
          <rPr>
            <b/>
            <sz val="9"/>
            <color indexed="81"/>
            <rFont val="Tahoma"/>
            <family val="2"/>
          </rPr>
          <t>Calidad: Describir la Variable 1 y Variable 2</t>
        </r>
      </text>
    </comment>
    <comment ref="C14" authorId="0" shapeId="0" xr:uid="{00000000-0006-0000-0800-00000C000000}">
      <text>
        <r>
          <rPr>
            <b/>
            <sz val="9"/>
            <color indexed="81"/>
            <rFont val="Tahoma"/>
            <family val="2"/>
          </rPr>
          <t>Calidad:
Señalar la periodicidad con que se realizará la medición del indicador</t>
        </r>
      </text>
    </comment>
    <comment ref="D17" authorId="0" shapeId="0" xr:uid="{00000000-0006-0000-0800-00000D000000}">
      <text>
        <r>
          <rPr>
            <b/>
            <sz val="9"/>
            <color indexed="81"/>
            <rFont val="Tahoma"/>
            <family val="2"/>
          </rPr>
          <t>Calidad: Indicar la Meta a Cumplir</t>
        </r>
      </text>
    </comment>
    <comment ref="A35" authorId="0" shapeId="0" xr:uid="{00000000-0006-0000-0800-00000E000000}">
      <text>
        <r>
          <rPr>
            <b/>
            <sz val="9"/>
            <color indexed="81"/>
            <rFont val="Tahoma"/>
            <family val="2"/>
          </rPr>
          <t>Calidad: Realizar un Analisis de los Resultados obtenidos, de acuerdo a la Periodicidad del reporte de este Indicador</t>
        </r>
      </text>
    </comment>
    <comment ref="E36" authorId="0" shapeId="0" xr:uid="{00000000-0006-0000-0800-00000F000000}">
      <text>
        <r>
          <rPr>
            <b/>
            <sz val="9"/>
            <color indexed="81"/>
            <rFont val="Tahoma"/>
            <family val="2"/>
          </rPr>
          <t>Calidad: Detallar las acciones que se realizaran para optimizar el Indicador</t>
        </r>
      </text>
    </comment>
    <comment ref="H36" authorId="0" shapeId="0" xr:uid="{00000000-0006-0000-0800-000010000000}">
      <text>
        <r>
          <rPr>
            <b/>
            <sz val="9"/>
            <color indexed="81"/>
            <rFont val="Tahoma"/>
            <family val="2"/>
          </rPr>
          <t>Calidad: Detallar el resultado de la actividad a realizar (Documento, Procedimiento, etc)</t>
        </r>
      </text>
    </comment>
    <comment ref="N36" authorId="0" shapeId="0" xr:uid="{00000000-0006-0000-0800-000011000000}">
      <text>
        <r>
          <rPr>
            <b/>
            <sz val="9"/>
            <color indexed="81"/>
            <rFont val="Tahoma"/>
            <family val="2"/>
          </rPr>
          <t>Calidad: Colocar fecha maxima en la que debe estar realizada la accion</t>
        </r>
      </text>
    </comment>
    <comment ref="P36" authorId="0" shapeId="0" xr:uid="{00000000-0006-0000-0800-000012000000}">
      <text>
        <r>
          <rPr>
            <b/>
            <sz val="9"/>
            <color indexed="81"/>
            <rFont val="Tahoma"/>
            <family val="2"/>
          </rPr>
          <t>Calidad: reporte del avance de la actividad descrita</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Iglesia BuenasNuevas</author>
  </authors>
  <commentList>
    <comment ref="A8" authorId="0" shapeId="0" xr:uid="{00000000-0006-0000-0900-000001000000}">
      <text>
        <r>
          <rPr>
            <sz val="9"/>
            <color indexed="81"/>
            <rFont val="Tahoma"/>
            <family val="2"/>
          </rPr>
          <t xml:space="preserve">CALIDAD: Seleccionar el Macroproceso al Cual Pertenece
</t>
        </r>
      </text>
    </comment>
    <comment ref="C8" authorId="0" shapeId="0" xr:uid="{00000000-0006-0000-0900-000002000000}">
      <text>
        <r>
          <rPr>
            <b/>
            <sz val="9"/>
            <color indexed="81"/>
            <rFont val="Tahoma"/>
            <family val="2"/>
          </rPr>
          <t>CALIDAD: Seleccione el Nombre del Proceso al que pertenece</t>
        </r>
        <r>
          <rPr>
            <sz val="9"/>
            <color indexed="81"/>
            <rFont val="Tahoma"/>
            <family val="2"/>
          </rPr>
          <t xml:space="preserve">
</t>
        </r>
      </text>
    </comment>
    <comment ref="E8" authorId="0" shapeId="0" xr:uid="{00000000-0006-0000-0900-000003000000}">
      <text>
        <r>
          <rPr>
            <b/>
            <sz val="9"/>
            <color indexed="81"/>
            <rFont val="Tahoma"/>
            <family val="2"/>
          </rPr>
          <t>CALIDAD: Seleccione el Nombre del Subroceso al que pertenece</t>
        </r>
        <r>
          <rPr>
            <sz val="9"/>
            <color indexed="81"/>
            <rFont val="Tahoma"/>
            <family val="2"/>
          </rPr>
          <t xml:space="preserve">
</t>
        </r>
      </text>
    </comment>
    <comment ref="I8" authorId="0" shapeId="0" xr:uid="{00000000-0006-0000-0900-000004000000}">
      <text>
        <r>
          <rPr>
            <b/>
            <sz val="9"/>
            <color indexed="81"/>
            <rFont val="Tahoma"/>
            <family val="2"/>
          </rPr>
          <t>CALIDAD: Digite el Nombre del Indicador</t>
        </r>
        <r>
          <rPr>
            <sz val="9"/>
            <color indexed="81"/>
            <rFont val="Tahoma"/>
            <family val="2"/>
          </rPr>
          <t xml:space="preserve">
</t>
        </r>
      </text>
    </comment>
    <comment ref="A11" authorId="0" shapeId="0" xr:uid="{00000000-0006-0000-0900-000005000000}">
      <text>
        <r>
          <rPr>
            <b/>
            <sz val="9"/>
            <color indexed="81"/>
            <rFont val="Tahoma"/>
            <family val="2"/>
          </rPr>
          <t>Calidad:
Indique el Objetivo del Indicador (ej.: medir los tiempos de entrega (oportunidad) de un producto en algún proceso)</t>
        </r>
      </text>
    </comment>
    <comment ref="C11" authorId="0" shapeId="0" xr:uid="{00000000-0006-0000-0900-000006000000}">
      <text>
        <r>
          <rPr>
            <sz val="9"/>
            <color indexed="81"/>
            <rFont val="Tahoma"/>
            <family val="2"/>
          </rPr>
          <t xml:space="preserve">Calidad: Indique la Unidad de medidad en la cual se expresa el Indicador, Ejemplo:
Porcentaje, Personas, dias, Documentos, etc.
</t>
        </r>
      </text>
    </comment>
    <comment ref="D11" authorId="0" shapeId="0" xr:uid="{00000000-0006-0000-0900-000007000000}">
      <text>
        <r>
          <rPr>
            <b/>
            <sz val="9"/>
            <color indexed="81"/>
            <rFont val="Tahoma"/>
            <family val="2"/>
          </rPr>
          <t xml:space="preserve">Calidad: </t>
        </r>
        <r>
          <rPr>
            <sz val="9"/>
            <color indexed="81"/>
            <rFont val="Tahoma"/>
            <family val="2"/>
          </rPr>
          <t>Muestra los</t>
        </r>
        <r>
          <rPr>
            <sz val="9"/>
            <color indexed="81"/>
            <rFont val="Tahoma"/>
            <family val="2"/>
          </rPr>
          <t xml:space="preserve"> valores máximos o mínimos que permitan mantener al indicador en condiciones de control y faciliten el uso de alertas
De 1% a 33% : Nivel Bajo
De 34% a 66% : Nivel Medio 
De 67% a 100% : Nivel Alto</t>
        </r>
      </text>
    </comment>
    <comment ref="H11" authorId="0" shapeId="0" xr:uid="{00000000-0006-0000-0900-000008000000}">
      <text>
        <r>
          <rPr>
            <b/>
            <sz val="9"/>
            <color indexed="81"/>
            <rFont val="Tahoma"/>
            <family val="2"/>
          </rPr>
          <t xml:space="preserve">Calidad:
Indique cual es la fuente (registros) donde se toma la información para la medición del indicador (ej.: encuestas de satisfacción, registros de actividades de formación, facturas, evaluaciones de competencias, etc) </t>
        </r>
        <r>
          <rPr>
            <sz val="9"/>
            <color indexed="81"/>
            <rFont val="Tahoma"/>
            <family val="2"/>
          </rPr>
          <t xml:space="preserve">
</t>
        </r>
      </text>
    </comment>
    <comment ref="N11" authorId="0" shapeId="0" xr:uid="{00000000-0006-0000-0900-000009000000}">
      <text>
        <r>
          <rPr>
            <b/>
            <sz val="9"/>
            <color indexed="81"/>
            <rFont val="Tahoma"/>
            <family val="2"/>
          </rPr>
          <t>Calidad:
Indicar Nombre, Apellido y Cargo de la persona que diligencia el Formato</t>
        </r>
      </text>
    </comment>
    <comment ref="A14" authorId="0" shapeId="0" xr:uid="{00000000-0006-0000-0900-00000A000000}">
      <text>
        <r>
          <rPr>
            <b/>
            <sz val="9"/>
            <color indexed="81"/>
            <rFont val="Tahoma"/>
            <family val="2"/>
          </rPr>
          <t>Calidad:
Determinar la relación entre variables o fórmula para calcular el valor del indicador</t>
        </r>
      </text>
    </comment>
    <comment ref="B14" authorId="0" shapeId="0" xr:uid="{00000000-0006-0000-0900-00000B000000}">
      <text>
        <r>
          <rPr>
            <b/>
            <sz val="9"/>
            <color indexed="81"/>
            <rFont val="Tahoma"/>
            <family val="2"/>
          </rPr>
          <t>Calidad: Describir la Variable 1 y Variable 2</t>
        </r>
      </text>
    </comment>
    <comment ref="C14" authorId="0" shapeId="0" xr:uid="{00000000-0006-0000-0900-00000C000000}">
      <text>
        <r>
          <rPr>
            <b/>
            <sz val="9"/>
            <color indexed="81"/>
            <rFont val="Tahoma"/>
            <family val="2"/>
          </rPr>
          <t>Calidad:
Señalar la periodicidad con que se realizará la medición del indicador</t>
        </r>
      </text>
    </comment>
    <comment ref="D17" authorId="0" shapeId="0" xr:uid="{00000000-0006-0000-0900-00000D000000}">
      <text>
        <r>
          <rPr>
            <b/>
            <sz val="9"/>
            <color indexed="81"/>
            <rFont val="Tahoma"/>
            <family val="2"/>
          </rPr>
          <t>Calidad: Indicar la Meta a Cumplir</t>
        </r>
      </text>
    </comment>
    <comment ref="A35" authorId="0" shapeId="0" xr:uid="{00000000-0006-0000-0900-00000E000000}">
      <text>
        <r>
          <rPr>
            <b/>
            <sz val="9"/>
            <color indexed="81"/>
            <rFont val="Tahoma"/>
            <family val="2"/>
          </rPr>
          <t>Calidad: Realizar un Analisis de los Resultados obtenidos, de acuerdo a la Periodicidad del reporte de este Indicador</t>
        </r>
      </text>
    </comment>
    <comment ref="E36" authorId="0" shapeId="0" xr:uid="{00000000-0006-0000-0900-00000F000000}">
      <text>
        <r>
          <rPr>
            <b/>
            <sz val="9"/>
            <color indexed="81"/>
            <rFont val="Tahoma"/>
            <family val="2"/>
          </rPr>
          <t>Calidad: Detallar las acciones que se realizaran para optimizar el Indicador</t>
        </r>
      </text>
    </comment>
    <comment ref="H36" authorId="0" shapeId="0" xr:uid="{00000000-0006-0000-0900-000010000000}">
      <text>
        <r>
          <rPr>
            <b/>
            <sz val="9"/>
            <color indexed="81"/>
            <rFont val="Tahoma"/>
            <family val="2"/>
          </rPr>
          <t>Calidad: Detallar el resultado de la actividad a realizar (Documento, Procedimiento, etc)</t>
        </r>
      </text>
    </comment>
    <comment ref="N36" authorId="0" shapeId="0" xr:uid="{00000000-0006-0000-0900-000011000000}">
      <text>
        <r>
          <rPr>
            <b/>
            <sz val="9"/>
            <color indexed="81"/>
            <rFont val="Tahoma"/>
            <family val="2"/>
          </rPr>
          <t>Calidad: Colocar fecha maxima en la que debe estar realizada la accion</t>
        </r>
      </text>
    </comment>
    <comment ref="P36" authorId="0" shapeId="0" xr:uid="{00000000-0006-0000-0900-000012000000}">
      <text>
        <r>
          <rPr>
            <b/>
            <sz val="9"/>
            <color indexed="81"/>
            <rFont val="Tahoma"/>
            <family val="2"/>
          </rPr>
          <t>Calidad: reporte del avance de la actividad descrita</t>
        </r>
      </text>
    </comment>
  </commentList>
</comments>
</file>

<file path=xl/sharedStrings.xml><?xml version="1.0" encoding="utf-8"?>
<sst xmlns="http://schemas.openxmlformats.org/spreadsheetml/2006/main" count="1571" uniqueCount="383">
  <si>
    <t>ALCALDÍA DISTRITAL DE CARTAGENA DE INDIAS</t>
  </si>
  <si>
    <r>
      <rPr>
        <b/>
        <sz val="10"/>
        <rFont val="Calibri"/>
        <family val="2"/>
      </rPr>
      <t>Codigo:</t>
    </r>
    <r>
      <rPr>
        <sz val="10"/>
        <rFont val="Calibri"/>
        <family val="2"/>
      </rPr>
      <t xml:space="preserve"> GADCA03-F008</t>
    </r>
  </si>
  <si>
    <t xml:space="preserve">MACROPROCESO : GESTIÓN ADMINISTRATIVA </t>
  </si>
  <si>
    <r>
      <rPr>
        <b/>
        <sz val="10"/>
        <rFont val="Calibri"/>
        <family val="2"/>
      </rPr>
      <t xml:space="preserve">Versiòn: </t>
    </r>
    <r>
      <rPr>
        <sz val="10"/>
        <rFont val="Calibri"/>
        <family val="2"/>
      </rPr>
      <t>2.0</t>
    </r>
  </si>
  <si>
    <t>PROCESO/SUBPROCESO:  CALIDAD/ SEGUIMIENTO ANALISIS Y MEJORA</t>
  </si>
  <si>
    <r>
      <rPr>
        <b/>
        <sz val="10"/>
        <rFont val="Calibri"/>
        <family val="2"/>
      </rPr>
      <t>Fecha:</t>
    </r>
    <r>
      <rPr>
        <sz val="10"/>
        <rFont val="Calibri"/>
        <family val="2"/>
      </rPr>
      <t xml:space="preserve"> 21/01/2022</t>
    </r>
  </si>
  <si>
    <t>MATRIZ DE INDICADORES</t>
  </si>
  <si>
    <r>
      <rPr>
        <b/>
        <sz val="10"/>
        <rFont val="Calibri"/>
        <family val="2"/>
      </rPr>
      <t xml:space="preserve">Pagna: </t>
    </r>
    <r>
      <rPr>
        <sz val="10"/>
        <rFont val="Calibri"/>
        <family val="2"/>
      </rPr>
      <t>1 de 1</t>
    </r>
  </si>
  <si>
    <t>INFORMACIÓN GENERAL</t>
  </si>
  <si>
    <t>SEGUIMIENTO</t>
  </si>
  <si>
    <t># INDICADOR</t>
  </si>
  <si>
    <t>MACROPROCESO</t>
  </si>
  <si>
    <t>PROCESO</t>
  </si>
  <si>
    <t>SUBPROCESO</t>
  </si>
  <si>
    <t>NOMBRE DEL INDICADOR</t>
  </si>
  <si>
    <t>PROPÓSITO</t>
  </si>
  <si>
    <t>TIPO</t>
  </si>
  <si>
    <t>FÓRMULA</t>
  </si>
  <si>
    <t>ORIGEN DE DATOS</t>
  </si>
  <si>
    <t>META</t>
  </si>
  <si>
    <t>FRECUENCIA</t>
  </si>
  <si>
    <t>UNIDAD DE MEDIDA</t>
  </si>
  <si>
    <t>RESPONSABLE DE LA MEDICIÓN Y EL ANÁLISIS DE DATOS</t>
  </si>
  <si>
    <t>AVANCE 
Mes1</t>
  </si>
  <si>
    <t>AVANCE 
Mes2</t>
  </si>
  <si>
    <t>AVANCE 
Mes3</t>
  </si>
  <si>
    <t>AVANCE 
Mes4</t>
  </si>
  <si>
    <t>AVANCE 
Mes5</t>
  </si>
  <si>
    <t>AVANCE 
Mes6</t>
  </si>
  <si>
    <t>AVANCE 
Mes7</t>
  </si>
  <si>
    <t>AVANCE 
Mes8</t>
  </si>
  <si>
    <t>AVANCE 
Mes9</t>
  </si>
  <si>
    <t>AVANCE 
Mes10</t>
  </si>
  <si>
    <t>AVANCE 
Mes11</t>
  </si>
  <si>
    <t>AVANCE 
Mes12</t>
  </si>
  <si>
    <t>PROMEDIO</t>
  </si>
  <si>
    <t>GESTIÓN TECNOLOGIA INFORMATICA</t>
  </si>
  <si>
    <t>GESTIÓN DE INFRAESTRUCTURA Y TELECOMUNICACIONES</t>
  </si>
  <si>
    <t>GTI-INFRAESTRUCTURA-MESA DE SERVICIOS-1</t>
  </si>
  <si>
    <t xml:space="preserve">Solicitudes atendidas </t>
  </si>
  <si>
    <t>Medir el grado de las solicitudes solucionadas</t>
  </si>
  <si>
    <t>Eficacia</t>
  </si>
  <si>
    <t>X = (Cantidad Solicitudes Resueltas / Cantidad Solicitudes Recibidas )*100</t>
  </si>
  <si>
    <t>Reporte gestor de servicios de TI</t>
  </si>
  <si>
    <t>%</t>
  </si>
  <si>
    <t>Gestor infraestructura</t>
  </si>
  <si>
    <t>GTI-INFRAESTRUCTURA-MESA DE SERVICIOS-2</t>
  </si>
  <si>
    <t xml:space="preserve">Mantenimientos Preventivos realizados </t>
  </si>
  <si>
    <t>Medir el indice de cumplimiento de los mantenimientos programados y/o solicitados</t>
  </si>
  <si>
    <t>X= (Mantenimientos realizados / Mantenimientos Programados) * 100</t>
  </si>
  <si>
    <t>GTI-INFRAESTRUCTURA-MESA DE SERVICIOS-3</t>
  </si>
  <si>
    <t>Software Licenciados</t>
  </si>
  <si>
    <t>Verificar el estado de licenciamiento de software</t>
  </si>
  <si>
    <t>X= (Software licenciados / software instalados) * 100</t>
  </si>
  <si>
    <t>GTI-INFRAESTRUCTURA-MESA DE SERVICIOS-4</t>
  </si>
  <si>
    <t xml:space="preserve">Equipos dispuestos </t>
  </si>
  <si>
    <t xml:space="preserve">Medir la disponibilidad de los equipos </t>
  </si>
  <si>
    <r>
      <rPr>
        <u/>
        <sz val="10"/>
        <color rgb="FF000000"/>
        <rFont val="Calibri"/>
      </rPr>
      <t xml:space="preserve">X=  (No de equipos disponibles y en funcionamiento </t>
    </r>
    <r>
      <rPr>
        <sz val="10"/>
        <color rgb="FF000000"/>
        <rFont val="Calibri"/>
      </rPr>
      <t xml:space="preserve">  / No total de equipos inventariados)  X 100</t>
    </r>
  </si>
  <si>
    <t>Plan de Trabajo Anual</t>
  </si>
  <si>
    <t>GTI-INFRAESTRUCTURA-MESA DE SERVICIOS-5</t>
  </si>
  <si>
    <t>Usuarios satisfechos</t>
  </si>
  <si>
    <t>MEDIR EL INDICE DE SATISFACCION DEL USUARIO FINAL DE LAS SOLUCIONES DADAS</t>
  </si>
  <si>
    <t>x=No de valoraciones porsitivas/No de valoraciones obtenidas</t>
  </si>
  <si>
    <t>Encuesta nivel de satisfacción</t>
  </si>
  <si>
    <t>GTI-INFRAESTRUCTURA-MESA DE SERVICIOS-6</t>
  </si>
  <si>
    <t xml:space="preserve">Soporte de software atendidos </t>
  </si>
  <si>
    <t>MEDIR EL INDICE DE SOLUCION A PROBLEMAS TECNICOS DE SOFTWARE DE USUARIO FINAL</t>
  </si>
  <si>
    <r>
      <rPr>
        <u/>
        <sz val="10"/>
        <color rgb="FF000000"/>
        <rFont val="Calibri"/>
      </rPr>
      <t xml:space="preserve">X= (No DE CASOS DE SOFTWARE SOLUCIONADOS / </t>
    </r>
    <r>
      <rPr>
        <sz val="10"/>
        <color rgb="FF000000"/>
        <rFont val="Calibri"/>
      </rPr>
      <t>No TOTAL DE CASOS DE SOFTWARE ) X 100</t>
    </r>
  </si>
  <si>
    <t>GTI-INFRAESTRUCTURA-MESA DE SERVICIOS-7</t>
  </si>
  <si>
    <t>Soporte de  Hardware atendido</t>
  </si>
  <si>
    <t>MEDIR EL INDICE DE SOLUCION A PROBLEMAS TECNICOS DE HARDWARE DE USUARIO FINAL</t>
  </si>
  <si>
    <r>
      <rPr>
        <u/>
        <sz val="10"/>
        <color rgb="FF000000"/>
        <rFont val="Calibri"/>
      </rPr>
      <t>X= (No DE CASOS DE HARDWARE SOLUCIONADOS</t>
    </r>
    <r>
      <rPr>
        <sz val="10"/>
        <color rgb="FF000000"/>
        <rFont val="Calibri"/>
      </rPr>
      <t xml:space="preserve"> / No TOTAL DE CASOS  DE HARDWARE)  X 100</t>
    </r>
  </si>
  <si>
    <t>GTI-INFRAESTRUCTURA-MESA DE SERVICIOS-8</t>
  </si>
  <si>
    <t xml:space="preserve">Soporte remoto atendido </t>
  </si>
  <si>
    <t>MEDIR EL INDICE DE SOLUCION DE MANERA REMOTA SIN INTERVENSION FISICA</t>
  </si>
  <si>
    <r>
      <rPr>
        <u/>
        <sz val="10"/>
        <color rgb="FF000000"/>
        <rFont val="Calibri"/>
      </rPr>
      <t xml:space="preserve">X= (Cantidad Soluciones remotas / </t>
    </r>
    <r>
      <rPr>
        <sz val="10"/>
        <color rgb="FF000000"/>
        <rFont val="Calibri"/>
      </rPr>
      <t>total de soluciones) X 100</t>
    </r>
  </si>
  <si>
    <t>GTI-INFRAESTRUCTURA-REDES Y COMUNICACIONES-1</t>
  </si>
  <si>
    <t>Servicios de red Dispuestos</t>
  </si>
  <si>
    <t>Numero  de horas que se encuentra activo un servicio</t>
  </si>
  <si>
    <t>Eficiencia</t>
  </si>
  <si>
    <r>
      <rPr>
        <u/>
        <sz val="10"/>
        <color rgb="FF000000"/>
        <rFont val="Calibri"/>
      </rPr>
      <t>X= (Horas disponibles en el mes - Horas no disponibles en el me</t>
    </r>
    <r>
      <rPr>
        <sz val="10"/>
        <color rgb="FF000000"/>
        <rFont val="Calibri"/>
      </rPr>
      <t>s / 
 total de horas del mes) *100</t>
    </r>
  </si>
  <si>
    <t>Reporte Adminsitrador de Red</t>
  </si>
  <si>
    <t>ADMINISTRADOR DE LA RED</t>
  </si>
  <si>
    <t>GESTIÓN DE SOFTWARE</t>
  </si>
  <si>
    <t>GD-GESTION DESARROLLO DE SOFTWARE</t>
  </si>
  <si>
    <t>Software Desarrollado</t>
  </si>
  <si>
    <t>Medir el nivel de cumplimiento en los proyectos asignados al area</t>
  </si>
  <si>
    <t>(Número de Proyectos de software ejecutados/número de solicitudes desarrollos recibidos)*100</t>
  </si>
  <si>
    <t>Reporte de Proyectos de Software</t>
  </si>
  <si>
    <t>linea base</t>
  </si>
  <si>
    <t>Gestor Desarrollo</t>
  </si>
  <si>
    <t>GESTION DE PROYECTOS DE TECNOLOGIAS DE LA INFORMACION</t>
  </si>
  <si>
    <t>GERENCIA DE PROYECTOS</t>
  </si>
  <si>
    <t>Metas del plan de desarrollo cumplidas</t>
  </si>
  <si>
    <t>Mide el porcentaje de avance de las actividades programadas en cada uno de los proyectos del plan de desarrollo</t>
  </si>
  <si>
    <t>X= (sumatoria de los porcentajes de avances de las metas del plan de desarrollo/ total de metas de cada uno de los proyectos del plan de desarrollo)*100</t>
  </si>
  <si>
    <t xml:space="preserve">plan de accion </t>
  </si>
  <si>
    <t>Coordinador de proyectos</t>
  </si>
  <si>
    <t>Politica de gobierno digital cumplida</t>
  </si>
  <si>
    <t>Mide el porcentaje de avance de la implementacion de la Politica de gobierno digital</t>
  </si>
  <si>
    <t>X= Porcentaje de avance de las actividades/ Porcentaje total de las metas x 100%</t>
  </si>
  <si>
    <t>plan de accion politica de gobierno digital</t>
  </si>
  <si>
    <t>GESTION DE SEGURIDAD Y LA PRIVACIDAD DE LA INFORMACIÓN</t>
  </si>
  <si>
    <t>GESTION SEGURIDAD ESTRATÉGICA</t>
  </si>
  <si>
    <t>Politica de seguridad y privacidad de la informacion cumplida</t>
  </si>
  <si>
    <t>Mide el porcentaje de avance de la implementacion de la Politica de  seguridad y privacidad de la infrmacion</t>
  </si>
  <si>
    <t>X= (sumatoria de los porcentajes de avances de las Actividades  del plan accion de la Politica de  seguridad y privacidad de la informacion / total actividades programadas en el plan de accion )*100</t>
  </si>
  <si>
    <t>Plan de accion de la Politica de  seguridad y privacidad de la infrmacion</t>
  </si>
  <si>
    <t>Gestor seguridad de la informacion</t>
  </si>
  <si>
    <t>Estrategia de uso y apropiacion implementada</t>
  </si>
  <si>
    <t>Mide el grado de avance en la implementacion de la estrategia de uso y apropiacion</t>
  </si>
  <si>
    <t>X= (Porcentaje de avances de los indicadores de las actividades de uso y apropiación/meta total programada )*100</t>
  </si>
  <si>
    <t>Estrategia de uso y apropiacion</t>
  </si>
  <si>
    <t>TRIMESTRAL</t>
  </si>
  <si>
    <t>Gestor de proyectos</t>
  </si>
  <si>
    <t>PETI ejecutado</t>
  </si>
  <si>
    <t>Controlar el porcentaje de iniciativas planeadas, relacionadas y ejecutadas en el PETI</t>
  </si>
  <si>
    <t>X= (#IniciativasEjecutadas / #IniciativasPlaneadas ) * 100</t>
  </si>
  <si>
    <t>PETI</t>
  </si>
  <si>
    <t xml:space="preserve"> Proyectos de TI ejecutados</t>
  </si>
  <si>
    <t>Medir el porcentaje de proyectos de TI con dificultades originadas por la insuficiencia de recursos.</t>
  </si>
  <si>
    <t>X= (Cantidad de proyectos de TI no ejecutados / Cantidad de proyectos de TI en PETI)*100</t>
  </si>
  <si>
    <t>GESTION SEGURIDAD OPERATIVA</t>
  </si>
  <si>
    <t xml:space="preserve">indice de efectividad del control de acceso
</t>
  </si>
  <si>
    <t xml:space="preserve">Mide el porcentaje de los incidentes de seguridad que se detectan a traves de las herramientas informaticas </t>
  </si>
  <si>
    <t xml:space="preserve">indice de efectividad del control de acceso =  (total de solicitudes de accesos aprobadas / total de solicitudes gestionadas)*100
</t>
  </si>
  <si>
    <t>Reportes de los aplicativos de seguridad</t>
  </si>
  <si>
    <t>Gestor de Seguridad</t>
  </si>
  <si>
    <t>GTI-INFRAESTRUCTURA-GESTION DE DASES DE DATOS</t>
  </si>
  <si>
    <t>Servicios de bases de datos dispuestos</t>
  </si>
  <si>
    <t>Busca medir el numero de horas en que los servicios de bases de datos  se encuentran disponibles en el distrito</t>
  </si>
  <si>
    <t>X= (numero  de horas de servicios disponibles al mes / total de horas disponibles al mes ) *100</t>
  </si>
  <si>
    <t>reporte de bases de datos</t>
  </si>
  <si>
    <t>Gestor de infraestructura</t>
  </si>
  <si>
    <t xml:space="preserve">GTI-INFRAESTRUCTURA-GESTION DE SERVIDORES </t>
  </si>
  <si>
    <t>Servidores  dispuestos</t>
  </si>
  <si>
    <t>Busca medir el numero de horas en que los servicios de los servidores  se encuentran disponibles en el distrito</t>
  </si>
  <si>
    <t>reporte de servidores</t>
  </si>
  <si>
    <t xml:space="preserve">incidentes de seguridad </t>
  </si>
  <si>
    <t>identificar los incidentes de seguridad que se detectan o reciben a traves del aplicativo SAUS</t>
  </si>
  <si>
    <t>X = (Total de solicitudes de incidentes reportados en SAUS  / Total de solicitudes gestionadas en SAUS) * 100</t>
  </si>
  <si>
    <t xml:space="preserve">cumplimiento de los controles  de seguridad </t>
  </si>
  <si>
    <t>Determinar el grado de conciencia y cumplimiento de los controles de seguridad establecidos</t>
  </si>
  <si>
    <t xml:space="preserve">x=(Porcentaje de cumplimiento de cada dominio / porcentaje total de cumplimiento con relacion a la meta )*100			</t>
  </si>
  <si>
    <t xml:space="preserve">controles politica de proteccion de datos </t>
  </si>
  <si>
    <t>determinar el grado de cumplimiento de los controles establecidos en el marco de la ley de proteccion de datos</t>
  </si>
  <si>
    <t xml:space="preserve">x=(número de bases de datos reportadas ante la superintendencia / número de bases de datos que se deben reportar del Distrito) *100			</t>
  </si>
  <si>
    <t xml:space="preserve">Plan de sensibilizacion en seguridad digital </t>
  </si>
  <si>
    <t>verificar el grado de cumplimiento de sensibilizacion y/o capacitacion en temas de seguridad y privacidad de la informacion</t>
  </si>
  <si>
    <t xml:space="preserve">x= (Numero de actividades de sensibilizacion /capacitacion realizada en el periodo/numero de actividades de sensibilizacion/capacitacion programada )*100		</t>
  </si>
  <si>
    <t>Codigo: GADCA03-F001</t>
  </si>
  <si>
    <t xml:space="preserve">MACROPROCESO: GESTIÓN ADMINISTRATIVA </t>
  </si>
  <si>
    <t>Versiòn:  2.0</t>
  </si>
  <si>
    <t>PROCESO/ SUBPROCESO:  CALIDAD / SEGUIMIENTO, ANALISIS Y MEJORA</t>
  </si>
  <si>
    <t>Fecha: 21/01/2022</t>
  </si>
  <si>
    <t xml:space="preserve">SEGUIMIENTO A INDICADORES DE GESTION </t>
  </si>
  <si>
    <t>Pagina: 1 de 1</t>
  </si>
  <si>
    <t xml:space="preserve">PERIODO: </t>
  </si>
  <si>
    <t>NOMBRE DE INDICADOR</t>
  </si>
  <si>
    <t>PROPOSITO DEL INDICADOR</t>
  </si>
  <si>
    <t>ESTADO DE CUMPLIMIENTO DEL INDICADOR</t>
  </si>
  <si>
    <t>RESPONSABLE DE LA MEDICION Y ANALISIS DE DATOS</t>
  </si>
  <si>
    <t>FORMULA</t>
  </si>
  <si>
    <t>VARIABLES</t>
  </si>
  <si>
    <t>RESULTADO DEL INDICADOR</t>
  </si>
  <si>
    <t>MESES</t>
  </si>
  <si>
    <t>Enero</t>
  </si>
  <si>
    <t>Febrero</t>
  </si>
  <si>
    <t>Marzo</t>
  </si>
  <si>
    <t>Abril</t>
  </si>
  <si>
    <t>Mayo</t>
  </si>
  <si>
    <t>Junio</t>
  </si>
  <si>
    <t>Julio</t>
  </si>
  <si>
    <t>Agosto</t>
  </si>
  <si>
    <t>Septiembre</t>
  </si>
  <si>
    <t>Octubre</t>
  </si>
  <si>
    <t>Noviembre</t>
  </si>
  <si>
    <t>Diciembre</t>
  </si>
  <si>
    <t>Ponderado</t>
  </si>
  <si>
    <t>(V1/V2)*100</t>
  </si>
  <si>
    <t>MENSUAL</t>
  </si>
  <si>
    <t>REAL</t>
  </si>
  <si>
    <t>TIPO INDICADOR</t>
  </si>
  <si>
    <t>VARIABLES NÙMEROS</t>
  </si>
  <si>
    <t>V1</t>
  </si>
  <si>
    <t>V2</t>
  </si>
  <si>
    <t>ENERO</t>
  </si>
  <si>
    <t>FEBRERO</t>
  </si>
  <si>
    <t>MARZO</t>
  </si>
  <si>
    <t>ABRIL</t>
  </si>
  <si>
    <t>MAYO</t>
  </si>
  <si>
    <t>JUNIO</t>
  </si>
  <si>
    <t>JULIO</t>
  </si>
  <si>
    <t>AGOSTO</t>
  </si>
  <si>
    <t>SEPTIEMBRE</t>
  </si>
  <si>
    <t>OCTUBRE</t>
  </si>
  <si>
    <t>NOVIEMBRE</t>
  </si>
  <si>
    <t>DICIEMBRE</t>
  </si>
  <si>
    <t>ANALISIS / INTERPRETACIÓN DE RESULTADOS DEL INDICADOR</t>
  </si>
  <si>
    <t>ACCIONES DE MEJORA</t>
  </si>
  <si>
    <t>Para el primer trimestre del año 2023 se generaron 1.044 solicitudes de servicios a traves de Saus de las distintas dependencias del distrito, sin embargo 831, se cerraron oportunamente durante el trimestre.  se detecto que no fueron resultas 213 solicitudes oportunamente durante los primeros 3 meses del presente año.</t>
  </si>
  <si>
    <t>ACTIVIDAD</t>
  </si>
  <si>
    <t>PRODUCTO</t>
  </si>
  <si>
    <t>PLAZO</t>
  </si>
  <si>
    <t>NIVEL DE CUMPLIMIENTO</t>
  </si>
  <si>
    <t xml:space="preserve">Realizar informes periodicos sobre la gestion de solicitudes </t>
  </si>
  <si>
    <t xml:space="preserve">Se podran identificar los problemas o inconvenimientes que no permitieron la solucion oportuna de los casos en la plataforma SAUS </t>
  </si>
  <si>
    <t>31/12/23</t>
  </si>
  <si>
    <t>Desglosar las solicitudes por estado, las que se encuentran , recibidas, en curso, en espera, realizada y cerradas. Antes de finalizar el mes</t>
  </si>
  <si>
    <t>La actividad permitira revisar el estado del caso antes de que se cierre el mes, con la finalidad de comunicarse con el tecnico para que brinde la solucion dentro de las fechas solicitadas o conocer si ha existido contratiempos que no permitan la solucion del caso.</t>
  </si>
  <si>
    <t>Para el segundo trimestre del año 2023 se generaron 1.434 solicitudes de servicios a traves de Saus de las distintas dependencias del distrito, sin embargo 1.171, se cerraron oportunamente durante el trimestre que equivale al 81% del total de las solictudes recibidas. Se evidencio que no fueron resueltos 263 casos de manera oportuna durante el trimestre.</t>
  </si>
  <si>
    <t xml:space="preserve">Organizar una reunion con los tecnicos encargados de resolver los casos en la plataforma SAUS </t>
  </si>
  <si>
    <t xml:space="preserve">La reunion permitara conocer de raiz las razones por la cual los casos no han sido resuletos de manera oportuna durante el segundo trimestre del año </t>
  </si>
  <si>
    <t xml:space="preserve">Para el tercer trimestre del año 2023 se generaron 2039 solicitudes de servicios a traves de Saus de las distintas dependencias del distrito, sin embargo 975, se cerraron oportunamente durante el trimestre, se evidencia que en el mes de julio se cumplio con el objetivo para el mejoramiento del indicador con un cumplimiento del 96% sin embargo los meses siguientes como septiembre ese porcentaje disminuyo al 83% indicando que se deben implementar actividades de mejora </t>
  </si>
  <si>
    <t xml:space="preserve">Seguimiento diario del cumplimiento y solucion de los casos cargados al gestor mesa de servicios SAUS </t>
  </si>
  <si>
    <t xml:space="preserve">Mejoramiento en la solucion y cierre oportuno de las incidencias </t>
  </si>
  <si>
    <t>31/10/23</t>
  </si>
  <si>
    <t>SEMESTRES</t>
  </si>
  <si>
    <t>PRIMER SEMESTRE</t>
  </si>
  <si>
    <t>SEGUNDO SEMESTRE</t>
  </si>
  <si>
    <t>SEMESTRAL</t>
  </si>
  <si>
    <t>En el primer semestre del año 2023,  no se habian realizado mantenimientos preventivos, la mayoria de los equipos son nuevos del 2023, para el ultimo trimestre se ha avanzado en el cumplimiento del mantenimiento programado de junio del 2023 a julio del 2024</t>
  </si>
  <si>
    <t>Continuar con el cumplimiento de la programacion programadas</t>
  </si>
  <si>
    <t>Cronograma de mantenimiento</t>
  </si>
  <si>
    <t>30/11/23</t>
  </si>
  <si>
    <t>Para el segundo semestre se ha avanzado en el cumplimiento del mantenimiento programado de junio del 2023 a julio del 2024</t>
  </si>
  <si>
    <t>ANUAL</t>
  </si>
  <si>
    <t>Se evidencia que todos los software instalados estan licenciados en el año 2023</t>
  </si>
  <si>
    <t>Revision periodica a las dependencias para verificar el estado de los software que se encuentren instalados</t>
  </si>
  <si>
    <t xml:space="preserve">formato de revison de los software instalados </t>
  </si>
  <si>
    <t>30/12/2023</t>
  </si>
  <si>
    <t>Se cuenta con un comodato de equipos de computo e impresoras que grantizan la disponibilidad de los equipos y cuando se presentan eventualidades relacionadas se atienden dentro de las 24 horas siguientes</t>
  </si>
  <si>
    <t xml:space="preserve">promover el buen uso de los equipos </t>
  </si>
  <si>
    <t xml:space="preserve">Con esto evitaremos daños provocados por el usuario que se puedan evitar </t>
  </si>
  <si>
    <t>cumplir con los mantemientos preventivos programados</t>
  </si>
  <si>
    <t xml:space="preserve">Se evitara daños internos del equipo que puedan afectar su disponibilidad </t>
  </si>
  <si>
    <t>Se analiza que el 86% de todas las valoraciones recibidas fueron positivas, de 222 usuarios atendidos que respondieron la encuesta 16  no estuvieron satisfechos con el servicio prestado. Sin embargo, al comparar con la cantidad de usuarios atendidos durante el primer semestre del año 2023 se evidencias que menos del 50% de los usuarios atenidos  responde la encuesta de satisfaccion.</t>
  </si>
  <si>
    <t xml:space="preserve">gestionar que se resuleva y se cierren los casos en la plataforma  SAUS oportunamente </t>
  </si>
  <si>
    <t>Con esta actividad la encuesta le llegara por medio de correo electronico a los usuarios al poco tiempo de haber realizado su solicitud, permitinedo que la diligencien dentro de la fecha</t>
  </si>
  <si>
    <t xml:space="preserve">implementar nuevos medios de encuesta  para medir la satisfaccion del cliente </t>
  </si>
  <si>
    <t>se obtendra la respuesta del cliente de forma mas rapida y segura no solo por correo electronico, si no via llamada, mensaje  o presencialidad en caso de que el servicio no haya sido brindado de manera  remota</t>
  </si>
  <si>
    <t xml:space="preserve">Se  evidencia que el indicador esta en cumplimiento en un 92% con un total de 247 valoraciones positivas de 267 valoraciones obtenidas durante el segundo semestre del año 2023 </t>
  </si>
  <si>
    <t>Seguir las recomendaciones de los usuarios exresadas en la encuesta que diligencian al recibir un servicio.</t>
  </si>
  <si>
    <t xml:space="preserve">100% de cumplimineto del indicador de usuarios satisfechos </t>
  </si>
  <si>
    <t>Para el primer semestre del año 2023 se recibieron 661 casos de software de los cueles fueron resueltos 608 casos. evidenciando que 10% de los casos de software no fueron resuletos de manera oportuna durante los primeros 6 meses del presente año.</t>
  </si>
  <si>
    <t>Gestionar con el personal de tecnicos de servicios y usuarios finales la solucion y cierre oportuno  de los casos de software en la plataforma  SAUS</t>
  </si>
  <si>
    <t xml:space="preserve">Se podran identificar los problemas o inconvenientes que no permitieron la solucion oportuna de los casos en la plataforma SAUS </t>
  </si>
  <si>
    <t>Para el tercer trimestre del año 2023 se recibieron 451 casos de soporte software evidenciados por medio del gestor de mesa de servicios SAUS de los cuales se les brindo solucion y cierre a 421 de los casos, evidenciando que aun hay que avanzar en el cumplimiento de las actividades programadas para mejorar los resultados y mejoramiento de los servicios ofrecidos.</t>
  </si>
  <si>
    <t>Seguimiento diario de la solucion de los casos asignados los tecnicos encargados por medio del gestor de mesa de servicios SAUS</t>
  </si>
  <si>
    <t xml:space="preserve">Cumplimiento y cierre oportuno de las Incidencias/requerimientos solicitado por los usuarios de la alcaldia de cartagena </t>
  </si>
  <si>
    <t>30/10/23</t>
  </si>
  <si>
    <t xml:space="preserve">Se evidencia cumplimiento en el 90% con respecto al esperado, debdido a la solucion oportuna de los casos de soporte software en el gestor de mesa de servicios SAUS.
</t>
  </si>
  <si>
    <t xml:space="preserve">Para el primer semestre del año 2023 se recibieron 746 casos de hardware de los cueles fueron resueltos 703 casos. evidenciando que solo 6% de los casos de hardware no fueron resueltos de manera oportuna durante los primeros 6 meses del presente año. </t>
  </si>
  <si>
    <t>Tramitar con el personal de tecnicos de servicios y usuarios finales la solucion y cierre oportuna  de los casos de hardware de la plataforma SAUS</t>
  </si>
  <si>
    <t xml:space="preserve">Se lograra determinar los problemas o inconvenientes que no permitieron la solucion oportuna de los casos de hardware en la plataforma SAUS </t>
  </si>
  <si>
    <t>30/12/23</t>
  </si>
  <si>
    <t>Para el tercer trimestre del año 2023 se recibieron 563 casos de soporte hardware. como instalacion, configuracion de perifericos y equipos de computo, tambien estan incluidos el inventario de equipos de computo que se esta realizando en las dif evidenciados por medio del gestor de mesa de servicios SAUS de los cuales se les brindo solucion y cierre a 489 de los casos, evidenciando que aun hay que avanzar en el cumplimiento de las actividades programadas para mejorar los resultados y mejoramiento de los servicios ofrecidos.</t>
  </si>
  <si>
    <t>En lo que va para el cuarto trimestre del año 2023 se recibieron 235 casos de soporte hardware en los meses de octubre y noviembre  como instalacion, configuracion de perifericos y equipos de computo, tambien estan incluidos el inventario de equipos de computo que se esta realizando en las dif evidenciados por medio del gestor de mesa de servicios SAUS de los cuales se les brindo solucion y cierre a 213 de los casos, evidenciando que aun hay que avanzar en el cumplimiento de las actividades programadas para mejorar los resultados.</t>
  </si>
  <si>
    <t>Se evidencia que de 286 casos solicitados solo 34 fueron atentidos de forma remota, Esto ocurre a debido que por politicas de seguridad los programas AnyDesk y TeamVeaware se encuentran bloqueados solo se resuleven casos remotos por llamadas y muchos son resueltos inmediatamente y no se sube el caso a SAUS</t>
  </si>
  <si>
    <t xml:space="preserve">Resgitrar todos los casos resueltos de forma remota en la plataforma SAUS </t>
  </si>
  <si>
    <t>Registro de la totalidad de casos solucionados con asistencia remota via llamada o mensaje.</t>
  </si>
  <si>
    <t>De un total de 1,967 solicitudes recibidas a traves de SAUS , 306 solicitudes corresponden a atencion remota debidamente atendidas durante el priemer semestre del año 2023. Esto ocurre a debido que por politicas de seguridad los programas AnyDesk y TeamVeaware se encuentran bloqueados solo se resuleven casos remotos por llamadas y muchos son resueltos inmediatamente y no se sube el caso a SAUS</t>
  </si>
  <si>
    <t xml:space="preserve">Durante el tercer trimestre del año 2023 se evidencia el desenso en las estadisticas de este indicador debido a que ya no se estan realizando soluciones remotas en el porcentaje estimado por que las politicas de seguridad los programas AnyDesk y TeamVeaware se encuentran bloqueados solo se resuleven casos remotos por llamadas y son pocos como se puede evidenciar </t>
  </si>
  <si>
    <t>Resgitrar todos los casos resueltos de forma remota en la plataforma SAUS</t>
  </si>
  <si>
    <t>En el primer trimestre se evidencia que los servios de red se encuentra activo todo el tiempo, Se aclara que el mayor tiempo de indisponibilidad corresponde a cortes de luz ajenos a la Alcaldía y el proveedor</t>
  </si>
  <si>
    <t>Mantener seguimiento y mantenimiento a los servidores de red.</t>
  </si>
  <si>
    <t>formato de seguimiento y mantenimiento de los servidores de red.</t>
  </si>
  <si>
    <t>30/08/2023</t>
  </si>
  <si>
    <t>En el segundo trimestre se evidencia que los servios de red se encuentra activo todo el tiempo en el mes de abril sin embargo en el mes de mayo y junio se presentaron incidencias que interrumpieron la disponibilidad de los servicios de red de 2 a 3 dias en BR-Mun_CTG-Archivo-Cr14 y BR-Mun_CTG-Torices-Piso1-Cr14 por motivos de robo de cable de fibra por bandalismo en la ciudad</t>
  </si>
  <si>
    <t>En el tecer trimestre se evidencia que los servios de red se encuentra activo todo el tiempo, Se aclara que el mayor tiempo de indisponibilidad corresponde a cortes de luz ajenos a la Alcaldía y el provedor</t>
  </si>
  <si>
    <t xml:space="preserve">Hubo daño en la subestacion ectrica de T14 y T17, se volo un trasformador, generando mucho tiempo sin servicio electrico en ambas sedes </t>
  </si>
  <si>
    <t xml:space="preserve">El dadis quedo sin servicio electrico por remodelacion generando mucho tiempo con enlace por fuera </t>
  </si>
  <si>
    <t>TRIMESTRES</t>
  </si>
  <si>
    <t>TRIMESTRE 1</t>
  </si>
  <si>
    <t>TRIMESTRE 2</t>
  </si>
  <si>
    <t>TRIMESTRE 3</t>
  </si>
  <si>
    <t>TRIMESTRE 4</t>
  </si>
  <si>
    <t>Para el primer trimestre correspondiente al mes de (enero, febrero, marzo), se agregó. Política de mejora, Normativa, Rumba segura, Distriseguridad, Consulta motos, MIPG. Los demás aplicativos fueron actualizados de acuerdo al estado en que se encuentran actualmente. Hasta el momento se tienen 18 solicitudes de desarrollos de software.
- En proceso de ejecutado se encuentran 6, que son los siguientes: Proyecto de software para Talento Humano, Portal Único Tributario – PUT, Política de mejora Normativa, Rumba segura, Consulta motos, MIPG.  
- En proceso de desarrollo se encuentran los 4 siguientes: AccessControl, Distriseguridad, SIPI, ServInfo. 
- En proceso no iniciado se encuentran 4 que son los siguientes: DAAL de apoyo logístico, Software de gobierno digital, Datos abiertos
Web hacienda. 
- En proceso de entregado se encuentran 2 que son los siguientes: Mecanismo retroalimentación Código de integridad, Cluster 2.0. 
- En proceso de pruebas se encuentra: Ventanilla Única empresarial- VUE.
- Desplegado se encuentra: BIENMIO.                                                                                                                             
                                                                                                                                                                        De acuerdo al cumplimiento del proceso y de documentación se tiene la siguiente información: 
Proyecto de software para Talento Humano: 50%
AccesControl: 60%
Mecanismo retroalimentación Código de integridad: 50%
Cluster 2.0: 62%
DAAL de apoyo logístico: 0%
Software de gobierno digital: 0%
Datos abiertos: %
Portal Único Tributario – PUT: 60%
Política de mejora Normativa: 65%
Rumba segura: 70%
Distriseguridad: 25%
Consulta motos: 80%
MIPG: 75%
Web hacienda: 0%
SIPI: 15%
BIENMIO: 75%
ServInfo: 60%
Ventanilla Única empresarial- VUE: 60%</t>
  </si>
  <si>
    <t>Desarrollo de aplicaciones web</t>
  </si>
  <si>
    <t xml:space="preserve">- Proyecto de software para Talento Humano
- AccesControl
- Mecanismo retroalimentación Código de integridad
- Cluster 2.0
- DAAL de apoyo logístico
- Software de gobierno digital
- Datos abiertos
- Portal Único Tributario – PUT
- Política de mejora Normativa
- Rumba segura
- Distriseguridad
- Consulta motos
- MIPG
- Web hacienda
- SIPI
- BIENMIO
- ServInfo
- E37Ventanilla Única empresarial- VUE
</t>
  </si>
  <si>
    <t>Para el segundo trimestre correspondiente al mes de (abril, mayo, junio), se agregó. Política de mejora Normativa, Rumba segura, contratación abierta, Desprendibles de pagos de pagos de pensionados y jubilados. Los demás aplicativos fueron actualizados de acuerdo al estado en que se encuentran actualmente y los que se van a iniciar con el proceso de desarrollo.
Hasta el momento se tienen 15 solicitudes de desarrollos de software.
En proceso de ejecutado se encuentran 3, que son los siguientes: Cluster, Distriseguridad, MIPG.
En proceso de desarrollo se encuentran los 5 siguientes: ServInfo, Rumba segura, Gestión abierta (Gobierno abierto), Contratación abierta, Desprendibles de pagos de pagos de pensionados y jubilados jubilados.
En proceso no iniciado se encuentran 3, que son los siguientes: Ciudad inteligente, Solicitud de tesorería distrital, Gobierno del dato.
En proceso de pruebas se encuentran 2 aplicativos: Accescontrol, Ventanilla Única empresarial- VUE.
Desplegados 2, entre los cuales se encuentran: Política pública, SIPI.
De acuerdo al cumplimiento del proceso y de documentación se tiene la siguiente información:
AccessControl 60%
Cluster 2.0 62%
Distriseguridad 100%
MIPG 91%
Política pública 73%
SIPI 15%
ServInfo 60%
Ventanilla Única empresarial- VUE 60%
Rumba segura 18%
Gestión abierta (Gobierno abierto) 64%
Contratación abierta 10%
Desprendibles de pagos de pagos de pensionados y jubilados 36%
Ciudad inteligente 0%
Solicitud de tesorería distrital 0%
Gobierno del dato 0%
Solicitud de tesorería dis</t>
  </si>
  <si>
    <t>AccessControl 
Cluster 2.0 
Distriseguridad 
MIPG 
Política pública 
SIPI 
ServInfo 
Ventanilla Única empresarial- VUE 
Rumba segura 
Gestión abierta (Gobierno abierto) 
Contratación abierta 
Desprendibles de pagos de pagos de pensionados y jubilados 
Ciudad inteligente 
Solicitud de tesorería distrital 
Gobierno del dato
 Solicitud de tesorería dis</t>
  </si>
  <si>
    <t xml:space="preserve">Para el tercer trimestre correspondiente al mes de (julio, agosto, septiembre), se agregó: Contratación abierta, Portal Gobierno Abierto Cartagena, Consulta Tramites de Espectáculos públicos, Renta ciudadana, Formulario de Denuncia de Corrupción, Formulario de Denuncia de Corrupción, Destacados de la ventanilla única Sede Electrónica, Rendición de Cuentas Infancia, Adolescencia y Juventudes, Aplicativo de liquidación facturas, Aplicativo de certificado de retenciones de tesorería Distrital,  Consulta en línea del estado de los trámites de espectáculos público,  Certificado retención de fuente. Los demás aplicativos fueron actualizados de acuerdo al estado en que se encuentran actualmente. 
Hasta el momento se tienen 31 solicitudes de desarrollos de software.
En proceso de ejecutado se encuentran 24:  Secretaría de infraestructura, Cooperación internacional, Fondo de Pensiones de Cartagena, Web Secretaría de Planeación, Web Odus, Web Control Urbano, Web Secretaría General, Localidad 2 Cartagena, Rumba segura Cartagena, Consulta motos, Consulta Tramites de Espectáculos públicos, Renta ciudadana, Formulario de Denuncia de Corrupción, Destacados de la ventanilla única Sede Electrónica, Tu y YO construimos Cartagena (Actualización), Política de Mejora Normativa, El valor soy yo, SICC (secretaria del interior de Información y convivencia ciudadana), Aplicativo de certificado de retenciones de tesorería Distrital , Aplicativo de liquidación facturas, Portal tributario, Consulta en línea del estado de los trámites de espectáculos públicos, Certificado retención de fuente, Rendición de Cuentas Infancia, Adolescencia y Juventudes. 
En proceso de desarrollo se encuentran los 6 siguientes: Escuela de gobierno, Cluster 2.0, ServInfo, Contratación abierta, Portal Gobierno Abierto Cartagena, Página Web DATATOOLS.
En proceso de pausado se encuentra AccesControl. 
De acuerdo al cumplimiento del proceso y de documentación y de desarrollo se tiene la siguiente información: 
                                                                     Documentación                        %desarrollo
Escuela de gobierno	Escuela de gobierno	         80%                                        80%
Secretaría de infraestructura	                                100%	                                 80%
Cooperación internacional		                    100%                                       60%
Fondo de Pensiones de Cartagena	                    100%	                                 90%
Web Secretaría de Planeación	                    100%	                                 80%
Web Odus	Web Odus	                                100%                                      80%
Web Control Urbano                                              100%	                                100%
Web Secretaría General		                    100%	                                100%
Localidad 2 Cartagena	                               100%	                                70%
AccessControl	                                                       100%	                                95%
Cluster 2.0                                                             91%	                                60%
Rumba segura Cartagena		                   100%                                      100%
ServInfo			                               82%	                               84%
Contratación abierta		                               50%	                               50%
Consulta motos		                              100%	                               100%
Portal Gobierno Abierto Cartagena                      64%                                         60%
Consulta Tramites de Espectáculos públicos      100%	                              100%
Renta ciudadana		                              85%	                              100%
Formulario de Denuncia de Corrupción 	      90%	                              100%
Destacados de la ventanilla única Sede Electrónica 90%	                               70%
Tu y YO construimos Cartagena (Actualización)      82%                                    0%
Página Web DATATOOLS		                                       10%                     75%
Rendición de Cuentas Infancia, Adolescencia y Juventudes 100%                    100%
Política de Mejora Normativa                          	             100%	                   100%
El valor soy yo	                                                                         36%	                   100%
SICC                                                                                        60%	                   100%
Aplicativo de certificado de retenciones de tesorería Distrital 100%	                   95%
Aplicativo de liquidación facturas		                         100%	                   100%
Portal tributario                                                                       100%	                   100%
Consulta en línea del estado de los trámites de espectáculos 100%	        100%
Certificado retención de fuente		                           100%	        100%
</t>
  </si>
  <si>
    <t>Secretaría de infraestructura, Cooperación internacional, Fondo de Pensiones de Cartagena, Web Secretaría de Planeación, Web Odus, Web Control Urbano, Web Secretaría General, Localidad 2 Cartagena, Rumba segura Cartagena, Consulta motos, Consulta Tramites de Espectáculos públicos, Renta ciudadana, Formulario de Denuncia de Corrupción, Destacados de la ventanilla única Sede Electrónica, Tu y YO construimos Cartagena (Actualización), Política de Mejora Normativa, El valor soy yo, SICC (secretaria del interior de Información y convivencia ciudadana), Aplicativo de certificado de retenciones de tesorería Distrital , Aplicativo de liquidación facturas, Portal tributario, Consulta en línea del estado de los trámites de espectáculos públicos, Certificado retención de fuente, Rendición de Cuentas Infancia, Adolescencia y Juventudes.</t>
  </si>
  <si>
    <t xml:space="preserve">Para el cuarto trimestre correspondiente al mes de (octubre, noviembre y diciembre), se actualizó el estado de los aplicativos de acuerdo al nivel de porcentaje en desarrollo y porcentaje en documentación que se encuentran actualmente. 
Hasta el momento se tienen 18 solicitudes de desarrollos de software distribuidos de la siguiente manera.
En proceso de desarrollo se encuentran los 5 siguientes: Cluster 2.0, ServInfo, Oficina Asesora de Informática (OAI), Página de Incubatechcth, Página Web DATATOOLS.
En proceso de pausado se encuentra AccesControl. 
En producción se encuentran 9: Rendición de cuentas, Rendición de cuentas- Infancia, adolescencia y juventudes, Gobierno abierto Cartagena- Sede electrónica, Portal Gobierno Abierto Cartagena, Secretaria del interior de Información y convivencia ciudadana (SICC), Aplicativo certificado de retenciones de tesorería Distrital, Aplicativo de liquidación facturas, Aplicativo de consulta de mandamientos de pago, Oficina Asesora Control Interno Cartagena. 
En proceso de despliegue se encuentran 2:  Gestión abierta, Contratación abierta.
En proceso de mejora 1: Turismo Inteligente
De acuerdo al cumplimiento del proceso y de documentación y de desarrollo se tiene la siguiente información: 
                                                                                        Documentación      %desarrollo                                                                       
ServInfo		                                                           91%	                 95%
Cluster 2.0 		                                                           91%	                 80%
Rendición de cuentas                                                 	100%	                 100%
Rendición de cuentas- Infancia, adolescencia y juventudes	100%	                 100%
Gobierno abierto Cartagena- Sede electrónica		100%	                 100%
Portal Gobierno Abierto Cartagena	                                    100%	                 100%
Secretaria del interior de Información y convivencia ciudadana 100%	   100%
Oficina Asesora de Informática (OAI)	                                         80%	   70%
Gestión abierta		                                                     80%	   100%
Contratación abierta	                                                                70%	   60%
Turismo Inteligente	                                                                70%	   93%
Aplicativo certificado de retenciones de tesorería Distrital	     100%	  100%
Aplicativo de liquidación facturas		                             100%	  100%
Aplicativo de consulta de mandamientos de pago		     100%	  100%
INCUBATECHCTG		                                                    20%	  60%
Oficina Asesora Control Interno Cartagena		                100%	 100%
Página Web DATATOOLS		                                        20%	 70%
AccesControl		                                                               100%	 95%
Con cumplimiento de % de desarrollo: 100%
Se finaliza con el 100% teniendo en cuenta que los procesos de desarrollo de los aplicativos ya se encuentran terminados y entregados a las respectivas dependencias. Algunos en proceso de despliegue, otros en finalización y realización de ajustes para poder entregar el aplicativo.  
</t>
  </si>
  <si>
    <t>Rendición de cuentas, Rendición de cuentas- Infancia, adolescencia y juventudes, Gobierno abierto Cartagena- Sede electrónica, Portal Gobierno Abierto Cartagena, Secretaria del interior de Información y convivencia ciudadana (SICC), Aplicativo certificado de retenciones de tesorería Distrital, Aplicativo de liquidación facturas, Aplicativo de consulta de mandamientos de pago, Oficina Asesora Control Interno Cartagena,Gestión abierta, Contratación abierta,Cluster 2.0, ServInfo, Oficina Asesora de Informática (OAI), Página de Incubatechcth, Página Web DATATOOLS, AccesControl</t>
  </si>
  <si>
    <t>Este indicador representa el % de ejecución de 4 proyectos:
- Primer proyecto: Desarrollo del ecosistema digital basado en la cuarta revolución industrial (4RI)  Cartagena de Indias, con un avance de 89.85%. Este avance obede a los cambios en la planeación de ejecución del proyecto puesto que hubo la necesidad de unificar en una sola, las políticas de CTeI y la Política Cartagena Inteligente con todos y para todos. Si bien no se cuenta con convenios con universidad, la OAI dispone de la ruta de formación diferenciada para la adquisión de competencia digitales básicas y de la cuarta revolución dirigida a empleados y contratistas del distrito.
- Segundo proyecto: TRANSFORMACIÓN DIGITAL PARA UNA CARTAGENA INTELIGENTE CON TODOS Y PARA TODOS, con un avance del 90%. Se ha dado cumplimiento  a las actividades del proyecto. Se debe tener en cuenta que la magnitud de las actividades del proyecto son muy amplias.
- Tercer proyecto: Instalación de zonas wifi en la Alcaldía Distrital de   Cartagena de India, con un avance del 100%. Este proyecto avanza satisfactoriamente
- Cuarto proyecto: Desarrollo de un sistema de informacion de los servicios publicos del distrito  Cartagena de Indias, con un avance del 91%. Este proyecto tiene 3 fases de las cuales las dos primeras se ejecutaron en un 100% en las vigencias 2021 y 2022. La fase 3 del proyecto se inicia en el segundo trimestre en 2023, Con la revisión de la versión 2 y su integración con midas.</t>
  </si>
  <si>
    <t>- En el proyecto de 4RI se continua con el proceso de formación de jóvenes, de funcionarios y en la construcción de la política de CTeI
- Avanzar en la implementación del proyeto de Transformación digital de acuerdo con lo planeado
- Dar continuidad al proyecto de zonas wifi
- Se avanza en la fase 3 del proyecto</t>
  </si>
  <si>
    <t>- 1004 jóvenes formados
- Avanza con en la construcción del documento de Diagnostico para pasar a la fase de formulación de la Política de CTeI
- Informe de seguimiento de implementación de gobierno digital
- Documento con la implementacion del habilitador de arquitectura empresarial
- Documento con la estrategia de gobernanza del dato
- Documento con la estrategias de cultura y apropiacion
-Se avanza en la implementación de la campaña de conceptos clave en TI
- Actualización del informe sobre el habilitador de servicios ciudadanos digitales
-Se cuenta con el marco de interoperabildad para el distrito.
-Se dispone de 4 trámites 100% en línea, en la plataforma SOL y el trámite de PQR en línea, trámites que están identificados para ser articulados a la carpeta ciudadana digital.
- Informe de la implementacion del plan de seguridad y privacidad de la informacion
- Documento informe datos abiertos
-Se presenta el avance de las siguientes aplicaciones que incorporan inteligencia artificial:
1. Chatbot Servinfo al 99%
2.Aplicación Bien Mio al 90%
3.Distrito Turistico Inteligente (DTI) al 93%
4. Proyecto IA anticorrupción al 50%
5. Gobierno Abierto al 93%
- Servicio de wifi en las 18 zonas instaladas en el Distrito
- Fase 3 del proyecto Servinfo desplegado</t>
  </si>
  <si>
    <t>Noviembre 2023</t>
  </si>
  <si>
    <r>
      <rPr>
        <u/>
        <sz val="10"/>
        <color rgb="FF000000"/>
        <rFont val="Arial"/>
      </rPr>
      <t xml:space="preserve">Primer Trimestre
</t>
    </r>
    <r>
      <rPr>
        <sz val="10"/>
        <color rgb="FF000000"/>
        <rFont val="Arial"/>
      </rPr>
      <t>Para el primer trimestre de 2023 el porcentaje de avance de la implementación de la politica de gobierno digital es del 45% representado:  en 5 productos completos  (1 Hoja de ruta de GD, un repositorio construido para gobierno digital, informe de la línea base de gobierno digital, 1 cronograma de ejercicios de arquitectura empresarial establecido, 1 informe trimestral de seguimiento de la implementación de la política). Se cuenta con 7 actividades restantes que avanzan de forma mensual</t>
    </r>
  </si>
  <si>
    <t>- Hacer seguimiento a la hoja de ruta de implementación de la Política de Gobierno Digital y actualizar el repositorio de productos de Gobierno Digital
- Continuar con el proceso de sensibilización a las áreas de gestión OAI sobre la Política de Gobierno Digital
- Hacer seguimiento al cronograma de ejercicios de arquitectura empresarial
- Hacer el reporte a FURAG y su seguimiento
- Avanzar en el diseo e implementación de las acciones de Cultura y Apropiación de la Política de Gobierno Digital</t>
  </si>
  <si>
    <t>- % avance en la hoja de ruta de implementación de la Política de Gobierno Digital 
- 1 informe trimestral de seguimiento de la implementación de la política
- Repositorio de productos de Gobierno Digital actualizado
- Áreas de gestión OAI con participación en la implementación de la Política de Gobierno Digital
- Cronograma de ejercicios de arquitectura empresarial al 100%
- Reporte a FURAG 
- Estrategia de uso y apropiación de TI</t>
  </si>
  <si>
    <r>
      <rPr>
        <u/>
        <sz val="10"/>
        <color rgb="FF000000"/>
        <rFont val="Arial"/>
      </rPr>
      <t xml:space="preserve">Segundo trimestre
</t>
    </r>
    <r>
      <rPr>
        <sz val="10"/>
        <color rgb="FF000000"/>
        <rFont val="Arial"/>
      </rPr>
      <t>Para el segundo trimestre de 2023 el porcentaje de avance de la implementación de la politica de gobierno digital es del 61% representado:  en 7 productos completos  (1 Hoja de ruta de GD, un repositorio construido para gobierno digital, informe de la línea base de gobierno digital, 1 cronograma de ejercicios de arquitectura empresarial establecido, 1 informe trimestral de seguimiento de la implementación de la política, repositorio con evidencias para reporte a furag y avances en las reuniones de sensibilización de gobierno digital). Se cuenta con 5 actividades restantes que avanzan de forma mensual</t>
    </r>
  </si>
  <si>
    <t>- Hacer seguimiento a la hoja de ruta de implementación de la Política de Gobierno Digital y actualizar el repositorio de productos de Gobierno Digital
- Continuar con el proceso de sensibilización a las áreas de gestión OAI sobre la Política de Gobierno Digital
- Hacer seguimiento al cronograma de ejercicios de arquitectura empresarial
- Avanzar en el diseo e implementación de las acciones de Cultura y Apropiación de la Política de Gobierno Digital</t>
  </si>
  <si>
    <t>- % avance en la hoja de ruta de implementación de la Política de Gobierno Digital 
- Repositorio de productos de Gobierno Digital actualizado
- 2 informes trimestrales de seguimiento de la implementación de la política
- Áreas de gestión OAI con participación en la implementación de la Política de Gobierno Digital
- Cronograma de ejercicios de arquitectura empresarial al 100%
- Reporte a FURAG 
- Estrategia de uso y apropiación de TI</t>
  </si>
  <si>
    <r>
      <rPr>
        <u/>
        <sz val="10"/>
        <color rgb="FF000000"/>
        <rFont val="Arial"/>
      </rPr>
      <t xml:space="preserve">Tercer trimestre
</t>
    </r>
    <r>
      <rPr>
        <sz val="10"/>
        <color rgb="FF000000"/>
        <rFont val="Arial"/>
      </rPr>
      <t>Para el tercer trimestre de 2023 el porcentaje de avance de la implementación de la politica de gobierno digital es del 84% representado:  en 7 productos completos  (1 Hoja de ruta de GD, un repositorio construido para gobierno digital, informe de la línea base de gobierno digital, 1 cronograma de ejercicios de arquitectura empresarial establecido, 1 informe trimestral de seguimiento de la implementación de la política, repositorio con evidencias para reporte a furag, avances en las reuniones de sensibilización de gobierno digital y avances en el cronograma de ejercicios de arquitectura empresairal). Se cuenta con 5 actividades restantes que avanzan de forma mensual</t>
    </r>
  </si>
  <si>
    <t>- % avance en la hoja de ruta de implementación de la Política de Gobierno Digital 
- Repositorio de productos de Gobierno Digital actualizado
- 3 informes trimestrales de seguimiento de la implementación de la política
- Áreas de gestión OAI con participación en la implementación de la Política de Gobierno Digital
- Cronograma de ejercicios de arquitectura empresarial al 100%
- Reporte a FURAG 
- Estrategia de uso y apropiación de TI</t>
  </si>
  <si>
    <r>
      <rPr>
        <u/>
        <sz val="10"/>
        <color rgb="FF000000"/>
        <rFont val="Arial"/>
      </rPr>
      <t xml:space="preserve">Cuarto trimestre
</t>
    </r>
    <r>
      <rPr>
        <sz val="10"/>
        <color rgb="FF000000"/>
        <rFont val="Arial"/>
      </rPr>
      <t xml:space="preserve">Para el cuarto trimestre de 2023 el porcentaje de avance de la implementación de la politica de gobierno digital es del 93% representado: en 8 productos completos 1 Hoja de ruta de GD, un repositorio construido para gobierno digital, informe de la línea base de gobierno digital, 1 cronograma de ejercicios de arquitectura empresarial establecido, 1 informe trimestral de seguimiento de la implementación de la política, repositorio con evidencias para reporte a furag, plan de mejormamiento resultante de la evaluación de FURAG, avances en las reuniones de sensibilización de gobierno digital y avances en el cronograma de ejercicios de arquitectura empresairal). Se cuenta con 4 actividades restantes que avanzan significativamente </t>
    </r>
  </si>
  <si>
    <t>- % avance en la hoja de ruta de implementación de la Política de Gobierno Digital 
- Repositorio de productos de Gobierno Digital actualizado
- 4 informes trimestrales de seguimiento de la implementación de la política
- Áreas de gestión OAI con participación en la implementación de la Política de Gobierno Digital
- Cronograma de ejercicios de arquitectura empresarial al 100%
- Reporte a FURAG 
- Estrategia de uso y apropiación de TI
- Planes de Mejoramiento resultantes según evaluación FURAG y auditorias con seguimiento</t>
  </si>
  <si>
    <t>El plan de accion de la politica de seguridad digital , se ha gestionado desde la parte estrategica las actividades necesarias para el cumplimiento, sin embargo las mesas de trabajo y la evidencia de las actividades se estaran desarrollando en el segundo y tercer trimestre del año</t>
  </si>
  <si>
    <t xml:space="preserve">Primera capacitación de MINTIC para levantamiento de activos de información. </t>
  </si>
  <si>
    <t>Acta de compromisos para la OAI y personal de archivos y recursos humanos.</t>
  </si>
  <si>
    <t>Diciembre 2023</t>
  </si>
  <si>
    <t>Para el segundo trimestre se obtuvo un resultado de 23% lo que correponde a un total de 7 actividades desarrolladas en el marco de la politica de seguridad digital</t>
  </si>
  <si>
    <t>Fortaler estrategias para el desarrollo de las otras 4 actividades que aun no se han realizado:
mesas de trabajo, capacitacion</t>
  </si>
  <si>
    <t>*Cronograma de trabajo- activos de información
*Asistencia a capacitaciones de ciberseguridad
*Asistencia activos de información
*Actas de reunión
*Instructivos, procedimientos con respecto al plan de acción</t>
  </si>
  <si>
    <t>Para el tercer trimestre se obtuvo un resultado de 55% lo que correponde a un total de 11 actividades desarrolladas en el marco de la politica de seguridad digital, quedando como compromiso  reforzar las  actividades pendientes para aumentar en el porcentaje de cumplimiento del plan de acción</t>
  </si>
  <si>
    <t>Fortaler estrategias para el desarrollo de las otras 3 actividades descritas en el plan de accion con menor porcentaje para el cumplimiento de las misma:
mesas de trabajo, capacitación</t>
  </si>
  <si>
    <t>*Asistencia a taller de activos de información
*Manual de capacitaciones y comunicacion de la seguridad y privacidad
*Acta a reuniones y/o capacitaciones
*Post de capacitaciones</t>
  </si>
  <si>
    <t>Para el cuatro trimestre se obtuvo un resultado del 90% de avance en las actividades descritas del plan de acción  de la politica de seguridad digital, lo que corresponde a un total de 10 actividades desarrolladas hasta diciembre del año 2023, lo cual se concluye que el porcentaje de cumplimiento fue menor a la meta establecida para el presente año.</t>
  </si>
  <si>
    <t>1. Actualización de los instructivos y formatos referentes a los activos de información.
2. Envió del Oficio AMC-MEM-001794-2023 a las Dependencias para el cumplimiento de la politica de seguridad digital en cuanto a los activos de información, para el envio del formato diligenciado en su totalidad.
3. Se realizo mesas de trabajo (acta N° 19) con los siguientes procesos: El area de desarrollo y de seguridad para la verificacion del cumplimiento de la politica de proteccion de datos personales en los aplicativos y paginas web del Distritos.
4. Reporte a la Superintendencia de industria y comercio 10 bases de datos del Distrito de Cartagena, y se evaluaron las que deben ser registradas ante la SIC para dar cumplimiento. 
5.  Capacitaciones a las Dependencias del Distrito para el cumplimiento de la politica de seguridad Digital</t>
  </si>
  <si>
    <t>1. Actas a reuniones y/o capacitaciones
2. Oficios enviados a las Dependencias</t>
  </si>
  <si>
    <r>
      <rPr>
        <b/>
        <sz val="10"/>
        <color rgb="FF000000"/>
        <rFont val="Arial"/>
      </rPr>
      <t xml:space="preserve">PRIMER TRIMESTRE
Se cuenta con:
</t>
    </r>
    <r>
      <rPr>
        <sz val="10"/>
        <color rgb="FF000000"/>
        <rFont val="Arial"/>
      </rPr>
      <t xml:space="preserve">1. Se avanza en la construcción de la estrategia de uso y apropiación de TI para el Distrito, la cual formará parte de la politica de gestión del conocimiento.
2. Se cuenta con la caracterización de los grupos de valor de los servicios TI.
</t>
    </r>
    <r>
      <rPr>
        <b/>
        <sz val="10"/>
        <color rgb="FF000000"/>
        <rFont val="Arial"/>
      </rPr>
      <t xml:space="preserve">
SEGUNDO TRIMESTRE
</t>
    </r>
    <r>
      <rPr>
        <sz val="10"/>
        <color rgb="FF000000"/>
        <rFont val="Arial"/>
      </rPr>
      <t xml:space="preserve">Se cuenta con:
1. Se cuenta con la estrategia de uso y apropiación de TI para el Distrito, la cual forma parte de la politica de gestión del conocimiento.
2. Se cuenta con la caracterización de los grupos de valor de los servicios TI.
3.Se lleva un anvance del 37% del plan de capacitaciones correspondiente a 520 funcionarios y/o contratistas capacitados.
4. Se lleva un avance de 35.42% sobre el plan de comunicación de proyectos TI.
</t>
    </r>
    <r>
      <rPr>
        <b/>
        <sz val="10"/>
        <color rgb="FF000000"/>
        <rFont val="Arial"/>
      </rPr>
      <t xml:space="preserve">TERCER TRIMESTRE
</t>
    </r>
    <r>
      <rPr>
        <sz val="10"/>
        <color rgb="FF000000"/>
        <rFont val="Arial"/>
      </rPr>
      <t xml:space="preserve">Se cuenta con:
1. La estrategia de uso y apropiación de TI para el Distrito, la cual forma parte de la politica de gestión del conocimiento.
2. Se cuenta con la caracterización de los grupos de valor de los servicios TI.
3.Se lleva un anvance del 40% del plan de capacitaciones correspondiente a 528 funcionarios y/o contratistas capacitados.
4. Se lleva un avance de 68.22% sobre el plan de comunicación de proyectos TI.
5.Se cuenta con la campaña de promoción de 91 conceptos clave de TI con traducción a lenguaje claro 
6.Se lleva un avance del 25% en la campaña de promoción de conceptos clave de TI
</t>
    </r>
    <r>
      <rPr>
        <b/>
        <sz val="10"/>
        <color rgb="FF000000"/>
        <rFont val="Arial"/>
      </rPr>
      <t xml:space="preserve">CUARTO TRIMESTRE
</t>
    </r>
    <r>
      <rPr>
        <sz val="10"/>
        <color rgb="FF000000"/>
        <rFont val="Arial"/>
      </rPr>
      <t>11. La estrategia de uso y apropiación de TI para el Distrito, la cual forma parte de la politica de gestión del conocimiento.
2. Se cuenta con la caracterización de los grupos de valor de los servicios TI.
3.Se lleva un anvance del 88% del plan de capacitaciones correspondiente a 1333 funcionarios y/o contratistas capacitados.
4. Se lleva un avance de 82,02% sobre el plan de comunicación de proyectos TI.
5.Se cuenta con la campaña de promoción de 91 conceptos clave de TI con traducción a lenguaje claro 
6.Se lleva un avance del 25% en la campaña de promoción de conceptos clave de TI</t>
    </r>
  </si>
  <si>
    <t xml:space="preserve">- Avanzar en la implementación de la estartegia de uso y apropiación para el distrito.
- Avanzar en el plan de capacitaciones 
- Avanzar en la implementación  de los planes de comunicaciones de proyectos TI
-Avanzar en la implemtación de la campaña de promoción de conceptos clave de TI
</t>
  </si>
  <si>
    <t>"- La estartegia de uso y apropiación para el distrito versión 1.0.
- Funcionarios y/o contratistas capacitados: 528
- Un plan de capacitación.
-Plan de comunicaciones.
		-Campaña de promoción de conceptos clave de TI</t>
  </si>
  <si>
    <t>I TRIMESTRE
Para el primer trimestre, el avance del PETI es del 44.38% y resumen todo el accionar de las distintas políticas y planes de acción del área TI. 
II TRIMESTRE
Para el segundo trimestre, el avance del PETI es del 53.53% y resume todo el accionar de las distintas políticas y planes de acción del área TI.
III TRIMESTRE
Para el tercer trimestre, el avance del PETI es del 67.74% y resume todo el accionar de las distintas políticas y planes de acción del área TI
IV TRIMESTRE
Para el tercer trimestre, el avance del PETI es del 91,67% y resume todo el accionar de las distintas políticas y planes de acción del área TI</t>
  </si>
  <si>
    <t>- Hacer seguimiento y actualizar el avance de ejecución del plan institucional PETI</t>
  </si>
  <si>
    <t>PETI actualizado</t>
  </si>
  <si>
    <t>A la fecha no se ha reportado ninguno de los proyectos o iniciativas que están descritos en el PETI con problemas de financiamiento y su no ejecución. Por tanto, no hay evidencia o informe</t>
  </si>
  <si>
    <t>Hacer seguimiento permanente a la ejecución de los proyectos e iniciativas del PETI</t>
  </si>
  <si>
    <t>"-Informe sobre proyectos o iniciativas con dificultades de financiación que ocasionan la no ejecución
- Tablero de control de proyectos TI</t>
  </si>
  <si>
    <t>Se espera que el porcentaje siempre sea 0%. Esto indicaría que todos los proyectos e iniciativas del PETI lograron ser ejecutados y que ninguno tuvo problemas de financiación</t>
  </si>
  <si>
    <t xml:space="preserve">
Durante el primer trimestre se evidencia que él porcentaje de solicitudes de acceso aprobados y las solicitudes gestionadas fue de un 96% de los formularios de solicitud de acceso a recursos digitales de los Funcionario, contratistas y/o terceros vinculados a la Alcaldia Distrital de Cartagena</t>
  </si>
  <si>
    <t>1. Recepcion de las solicitudes de control de accesos enviados por los funcionarios y/o contratistas de las Dependencias del Distrito para sus funciones pertinentes</t>
  </si>
  <si>
    <t>1. Informe de las solicitudes de accesos por aplicativos y por Dependencias que fueron aprobadas y rechazadas de los funcionarios y/o contratistas del Distrito.
2. Reporte de las solicitudes aprobadas y gestionadas.</t>
  </si>
  <si>
    <t xml:space="preserve">
Durante el segundo trimestre se evidencia que él porcentaje de solicitudes de acceso aprobados y las solicitudes gestionadas fue de un 44% de los formularios de solicitud de acceso a recursos digitales de los Funcionario, contratistas y/o terceros vinculados a la Alcaldia Distrital de Cartagena.</t>
  </si>
  <si>
    <t>Durante el tercer trimestre se evidencia que él porcentaje de solicitudes de acceso aprobados y las solicitudes gestionadas fue de un 47% de los formularios de solicitud de acceso a recursos digitales de los Funcionario, contratistas y/o terceros vinculados a la Alcaldia Distrital de Cartagena.</t>
  </si>
  <si>
    <t>Durante el cuarto trimestre se evidencia que él porcentaje de solicitudes de acceso aprobados y las solicitudes gestionadas para el  año 2023, fue de un 83%, lo cual se concluye que para este año 2023 se establecieron controles para el avance en el cumplimiento de la politica de seguridad digital,en cuanto a los formularios de solicitud de acceso a recursos digitales de los Funcionario, contratistas y/o terceros vinculados a la Alcaldia Distrital de Cartagena.</t>
  </si>
  <si>
    <t xml:space="preserve">A la fecha no se ha reportado ninguna incidencia que impida la continuidad o disponibilidad de los servidores de bases de datos </t>
  </si>
  <si>
    <t xml:space="preserve">Hacer seguimiento permanente a los servidores de bases de datos </t>
  </si>
  <si>
    <t xml:space="preserve">Informe sobre incidencias en la disponibilidad de los servidores de base de datos </t>
  </si>
  <si>
    <t xml:space="preserve">A la fecha no se ha reportado ninguna incidencia que impida la continuidad o disponibilidad de los servidores </t>
  </si>
  <si>
    <t xml:space="preserve">Hacer seguimiento permanente a los servidores dispuestos </t>
  </si>
  <si>
    <t xml:space="preserve">Informe sobre incidencias en la disponibilidad de los servidores </t>
  </si>
  <si>
    <t>El servicio se vio interrumpido por varias horas esto debido a                                                                         1. Porque ese servidor tiene mas de 6 aplicaciones, lo cual es una mala practica y el numero de solicitudes que se le hacian, rebaso el umbral permitido. 
2. Porque estabamos sin proteccion de Politicas a nivel de firewall ya que no se habian migrado hacia el Firewall de Tigo UNE</t>
  </si>
  <si>
    <t>Se ampliaron los workers de PHP para que pudiera el servidor recibir más tráfico y se finalizó la migración del firewall hacia Tigo une con las políticas actualizadas</t>
  </si>
  <si>
    <t xml:space="preserve">Evidencias servidores dispuestos </t>
  </si>
  <si>
    <t>A la fecha no se ha reportado ninguna incidencia que impida la continuidad o disponibilidad de los servidores</t>
  </si>
  <si>
    <t xml:space="preserve"> Para este primer trimestre no se genero ni se reporto incidentes en SAUS.</t>
  </si>
  <si>
    <t>Actividad ninguna</t>
  </si>
  <si>
    <t>Ninguno</t>
  </si>
  <si>
    <t xml:space="preserve">Para el segundo trimestre del año 2023 se generaron  4 solicitudes de incidentes reportados a traves de Saus de las distintas dependencias del distrito, sin embargo 4 solicitudes gestionadas, se cerraron oportunamente durante el segundo trimestre. </t>
  </si>
  <si>
    <t>1. Se identifica el incidentes, una vez identificado se mitiga atraves de la consola de enpoint ubicando la ruta del archivo infectado y con ayudas de los enlaces tic se eliminan la a menaza de manera manual cuando la herramienta no lo hace  automaticamente.
2. Al identificar la vulnerabilidad se genera una actividad en conjunto donde el area de seguridad identifica de manera oportuna los eventos que deberan ser atendidos desde el area de infraestructura y desarrollo por lo que el indicador estara sujeto a actividades de otras areas.</t>
  </si>
  <si>
    <t xml:space="preserve">
*Segun el Excel consultar el ID en SAUS donde se evidencian los detalles de los incidentes de seguridad.</t>
  </si>
  <si>
    <t xml:space="preserve">Para el tercer trimestre del año 2023 se generaron  7 solicitudes de incidentes reportados a traves de Saus de las distintas dependencias del distrito, sin embargo 3 solicitudes gestionadas, se cerraron oportunamente y pendiente en curso 4 solicitudes. </t>
  </si>
  <si>
    <t xml:space="preserve">1. Se identifica el incidentes, una vez identificado se mitiga atraves de la consola de enpoint ubicando la ruta del archivo infectado y con ayudas de los enlaces tic se eliminan la a menaza de manera manual cuando la herramienta no lo hace  automaticamente.
2. Para las actividades de vulnerabilidades en los sistemas operativos, se identifica, se prioriza, actualizacion y parcheo de dichas vulnerabilidades con el apoyo de las area de infraestructura y desarrollo.
3. Al identificar la vulnerabilidad se genera una actividad en conjunto donde el area de seguridad identifica de manera oportuna los eventos que deberan ser atendidos desde el area de infraestructura y desarrollo por lo que el indicador estara sujeto a actividades de otras areas. </t>
  </si>
  <si>
    <t>Para el cuarto trimestre del año 2023 se generaron 32 solicitudes de incidentes reportadas a través de SAUS de las distintas dependencias del distrito, sin embargo 12 fueron cerradas oportunamente, 4 en curso, 16 nuevas solicitudes</t>
  </si>
  <si>
    <t xml:space="preserve">1. Se identifica el incidentes, una vez identificado se mitiga atraves de la consola de enpoint ubicando la ruta del archivo infectado y con ayudas de los enlaces tic se eliminan la amenaza de manera manual cuando la herramienta no lo hace  automaticamente.
2. Para las actividades de vulnerabilidades en los sistemas operativos, se identifica, se prioriza, actualizacion y parcheo de dichas vulnerabilidades con el apoyo de las area de infraestructura y desarrollo.
3. Al identificar la vulnerabilidad se genera una actividad en conjunto donde el area de seguridad identifica de manera oportuna los eventos que deberan ser atendidos desde el area de infraestructura y desarrollo por lo que el indicador estara sujeto a actividades de otras areas. </t>
  </si>
  <si>
    <t>Para el primer trimestre de 2023 el porcentaje de avance del promedio evaluacion de controles del Modelo de Seguridad y Privacidad de la Informacion es de un  41% con respecto a las actividades realizadas en  mesas de trabajo.</t>
  </si>
  <si>
    <t xml:space="preserve">*Se organizo estrategias para involucar a las areas que impactan en el modelo de seguridad y privacidad de la informacion, socializando la matriz de los dominos de control de seguridad.  
</t>
  </si>
  <si>
    <t xml:space="preserve">* Acta de reuniones con los compromisos de alimentar la matriz de los dominios de control de seguridad.
</t>
  </si>
  <si>
    <t>Para el segundo trimestre de 2023 el porcentaje de avance del promedio evaluacion de controles del Modelo de Seguridad y Privacidad de la Informacion es de un  46% con respecto a las actividades realizadas en  mesas de trabajo.</t>
  </si>
  <si>
    <t xml:space="preserve">*Se organizo estrategias para involucar a las areas que impactan en el modelo de seguridad y privacidad de la informacion, socializando la matriz de los dominos de control de seguridad.  </t>
  </si>
  <si>
    <t>*Las evidencias requeridas para las mesas de trabajo ejecutadas son: Lista de asistencia y/o acta de reuniones, Diapositivas y Fotos</t>
  </si>
  <si>
    <t>Para el tercer trimestre de 2023 el porcentaje de avance del promedio evaluacion de controles del Modelo de Seguridad y Privacidad de la Informacion es de un  59% con respecto a las actividades realizadas en  mesas de trabajo.
Se avanza en:
1. Mesas de trabajo con las dependencias: apoyo logistico, Secretaria de infraestructura fisica, talento humano, juridica, control disciplinario para determinar las estrategias, protocolos, documentos o lineamientos que nos permitirán evidenciar el cumplimiento de los controles de seguridad.</t>
  </si>
  <si>
    <t>Progamar mesas de trabajos con las dependencias : Apoyo logistico, infraestructura fisica, talento humano, juridica y control disciplinario.</t>
  </si>
  <si>
    <t>* Acta de reuniones con los compromisos de alimentar el formato de control de seguridad y privacidad de la información.</t>
  </si>
  <si>
    <t>Para el cuarto trimestre del año 2023 el Modelo de Seguridad y Privacidad de la Información (MSPI) tiene un avance del 70% en cuanto a la efectividad de los controles. Para este año no se implementará el control A17. Aspectos de seguridad de la información de la gestión de la continuidad del negocio. Este control se inició con el acercamiento con terceros especializados en la continuidad del negocio y se encuentra en evaluación para la aprobación de este requerimiento ante el Distrito de Cartagena.</t>
  </si>
  <si>
    <t>1. Se organizo estrategias para aumentar el porcentace de avance en el modelo de seguridad y privacidad de la informacion.</t>
  </si>
  <si>
    <t>1. GTIGPS01-F004 - Formato controles de seguridad y privacidad de la información.
2. GTIGPS01-F003 - Formato de identificación de la linea base de seguridad administrativa y técnica</t>
  </si>
  <si>
    <t xml:space="preserve">Durante el primer trimestre se evidencia que el porcentaje de avance fue de un 64% de las bases de datos reportadas ante la superintendencia de las Dependencias del Distrito. </t>
  </si>
  <si>
    <t xml:space="preserve">
1. Hacer seguimiento a las bases de datos reportadas ante la superintendencia. </t>
  </si>
  <si>
    <t>1. Reporte a la superintendencia de industria y comercio las bases de datos de las Dependencias del Distrito.</t>
  </si>
  <si>
    <t xml:space="preserve">Durante el segundo trimestre se evidencia que el porcentaje de avance fue de un 64% de las bases de datos reportadas ante la superintendencia de las Dependencias del Distrito. </t>
  </si>
  <si>
    <t xml:space="preserve">1. Hacer seguimiento a las bases de datos reportadas ante la superintendencia. </t>
  </si>
  <si>
    <t xml:space="preserve">Durante el tercer trimestre se evidencia que el porcentaje de avance fue de un 64% de las bases de datos reportadas ante la superintendencia de las Dependencias del Distrito. </t>
  </si>
  <si>
    <t>1. Plan de capacitación para garantizar la formación del personal en temas relacionados con la Protección y privacidad de datos personales.
2. Hacer seguimiento a las bases de datos reportadas ante la superintendencia. 
3. Envio de Oficio a las Dependencia para el cumplimento de la politica de proteccion de datos personales.</t>
  </si>
  <si>
    <t>1. Reporte a la superintendencia de industria y comercio las bases de datos de las Dependencias del Distrito.
2. Memorando u oficios enviados a todas las Dependencias del Distrito para el cumplimieto de la politica de protección de datos personales.
3. Acta de la capacitación ley de protección de datos personales.</t>
  </si>
  <si>
    <t xml:space="preserve">Durante el cuarto trimestre del año 2023 se evidencia que el porcentaje de avance fue de un 100% de las bases de datos reportadas ante la superintendencia de las Dependencias del Distrito.  </t>
  </si>
  <si>
    <t>1. Hacer seguimiento a las bases de datos reportadas ante la superintendencia. 
2. Envio de Oficio a las Dependencia para el cumplimento de la politica de proteccion de datos personales.
3. Elaboración del instructivo para el tratamiento de los datos personales.</t>
  </si>
  <si>
    <t>1. Reporte a la superintendencia de industria y comercio las bases de datos de las Dependencias del Distrito.
2. Memorando u oficios enviados a todas las Dependencias del Distrito para el cumplimieto de la politica de protección de datos personales.
3. Normalización del instructivo para el tratamiento de los datos personales codigo GTIGPS01-I008</t>
  </si>
  <si>
    <t xml:space="preserve">Para el primer trimestre del año 2023 el porcentaje de avance del cumplimiento de sensibilizacion y/o capacitacion en temas de seguridad y privacidad de la informacion  fue de un 16% en base a las capacitaciones realizadas a los funcionarios y contratistas de todas las Dependencias del Distrito.
			</t>
  </si>
  <si>
    <t xml:space="preserve">Hacer seguimiento a las actividades descritas en el cronograma para sencibilizacion/capacitacion   </t>
  </si>
  <si>
    <t>1. Memorando enviados a las Dependencia del Distrito
2. Acta de reuniones y/o capacitaciones Realizadas.
3. Pieza post para la seguridad en tecnologia de la información</t>
  </si>
  <si>
    <t>Para el segundo trimestre del año 2023 el porcentaje de avance del cumplimiento de sensibilizacion y/o capacitacion en temas de seguridad y privacidad de la informacion  es de un 95% en base a las capacitaciones realizadas a los funcionarios y contratistas de  todas las Dependencias del Distrito.</t>
  </si>
  <si>
    <t xml:space="preserve">Hacer seguimiento a las actividades descritas en el cronograma para sencibilizacion/capacitacion </t>
  </si>
  <si>
    <t>1. Memorando enviados a las Dependencia del Distrito.
2. Acta de Capacitaciones a los funcionarios y contratistas  en temas relacionados con la carpeta ciudadana digital ciberseguridad.</t>
  </si>
  <si>
    <t>Para el tercer trimestre del año 2023 el porcentaje de avance del cumplimiento de sencibilizacion y/o capacitacion en temas de seguridad y privacidad de la informacion  es de un 97% en base a las capacitaciones a funcionarios y contratistas del Distrito</t>
  </si>
  <si>
    <t>Hacer seguimiento a las actividades descritas en el cronograma para sencibilizacion/capacitacion</t>
  </si>
  <si>
    <t>1. Memorando enviados a las Dependencia del Distrito.
2. Acta de Capacitaciones a los funcionarios y contratistas del Distrito</t>
  </si>
  <si>
    <t>Para el cuarto trimestre del año 2023 el porcentaje de avance del cumplimiento de sencibilizacion y/o capacitacion en temas de seguridad y privacidad de la informacion fue de un 100% con base a las capacitaciones realizadas a funcionarios y contratistas De todas las Dependencias del Distrito</t>
  </si>
  <si>
    <t>Seguimiento a las actividades descritas en el cronograma para sencibilizacion/capacitacion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</si>
</sst>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quot;€&quot;_-;\-* #,##0.00\ &quot;€&quot;_-;_-* &quot;-&quot;??\ &quot;€&quot;_-;_-@_-"/>
  </numFmts>
  <fonts count="42">
    <font>
      <sz val="11"/>
      <color theme="1"/>
      <name val="Calibri"/>
      <family val="2"/>
      <scheme val="minor"/>
    </font>
    <font>
      <sz val="11"/>
      <color theme="1"/>
      <name val="Calibri"/>
      <family val="2"/>
      <scheme val="minor"/>
    </font>
    <font>
      <b/>
      <sz val="11"/>
      <color theme="1"/>
      <name val="Calibri"/>
      <family val="2"/>
      <scheme val="minor"/>
    </font>
    <font>
      <b/>
      <sz val="9"/>
      <name val="Calibri"/>
      <family val="2"/>
      <scheme val="minor"/>
    </font>
    <font>
      <sz val="10"/>
      <name val="Arial"/>
      <family val="2"/>
    </font>
    <font>
      <b/>
      <sz val="9"/>
      <color indexed="81"/>
      <name val="Tahoma"/>
      <family val="2"/>
    </font>
    <font>
      <sz val="9"/>
      <color indexed="81"/>
      <name val="Tahoma"/>
      <family val="2"/>
    </font>
    <font>
      <b/>
      <sz val="10"/>
      <name val="Calibri"/>
      <family val="2"/>
    </font>
    <font>
      <sz val="10"/>
      <name val="Calibri"/>
      <family val="2"/>
    </font>
    <font>
      <b/>
      <sz val="9"/>
      <color rgb="FF000000"/>
      <name val="Calibri"/>
      <family val="2"/>
    </font>
    <font>
      <b/>
      <sz val="9"/>
      <name val="Calibri"/>
      <family val="2"/>
    </font>
    <font>
      <b/>
      <sz val="10"/>
      <color rgb="FF000000"/>
      <name val="Calibri"/>
      <family val="2"/>
    </font>
    <font>
      <sz val="9"/>
      <color rgb="FF000000"/>
      <name val="Calibri"/>
      <family val="2"/>
    </font>
    <font>
      <sz val="10"/>
      <name val="Arial"/>
      <family val="2"/>
    </font>
    <font>
      <sz val="12"/>
      <name val="Arial"/>
      <family val="2"/>
    </font>
    <font>
      <b/>
      <sz val="10"/>
      <name val="Arial"/>
      <family val="2"/>
    </font>
    <font>
      <b/>
      <sz val="12"/>
      <color indexed="9"/>
      <name val="Arial"/>
      <family val="2"/>
    </font>
    <font>
      <b/>
      <sz val="12"/>
      <color theme="1"/>
      <name val="Arial"/>
      <family val="2"/>
    </font>
    <font>
      <b/>
      <sz val="9"/>
      <name val="Arial"/>
      <family val="2"/>
    </font>
    <font>
      <u/>
      <sz val="10"/>
      <color indexed="12"/>
      <name val="Arial"/>
      <family val="2"/>
    </font>
    <font>
      <b/>
      <sz val="12"/>
      <name val="Arial"/>
      <family val="2"/>
    </font>
    <font>
      <sz val="9"/>
      <name val="Arial"/>
      <family val="2"/>
    </font>
    <font>
      <sz val="10"/>
      <color theme="1"/>
      <name val="Calibri"/>
      <family val="2"/>
      <scheme val="minor"/>
    </font>
    <font>
      <sz val="9"/>
      <name val="Calibri"/>
      <family val="2"/>
      <scheme val="minor"/>
    </font>
    <font>
      <u/>
      <sz val="10"/>
      <color rgb="FF000000"/>
      <name val="Calibri"/>
    </font>
    <font>
      <sz val="10"/>
      <color rgb="FF000000"/>
      <name val="Calibri"/>
    </font>
    <font>
      <sz val="11"/>
      <color rgb="FF444444"/>
      <name val="Calibri"/>
      <family val="2"/>
      <charset val="1"/>
    </font>
    <font>
      <sz val="10"/>
      <name val="Calibri"/>
    </font>
    <font>
      <sz val="10"/>
      <name val="Arial"/>
    </font>
    <font>
      <sz val="10"/>
      <color rgb="FF000000"/>
      <name val="Calibri"/>
      <family val="2"/>
    </font>
    <font>
      <sz val="10"/>
      <color theme="1"/>
      <name val="Arial"/>
      <family val="2"/>
    </font>
    <font>
      <b/>
      <sz val="10"/>
      <color theme="1"/>
      <name val="Arial"/>
      <family val="2"/>
    </font>
    <font>
      <sz val="10"/>
      <color rgb="FF000000"/>
      <name val="Arial"/>
      <family val="2"/>
    </font>
    <font>
      <b/>
      <sz val="10"/>
      <color rgb="FF000000"/>
      <name val="Arial"/>
      <family val="2"/>
    </font>
    <font>
      <sz val="10"/>
      <color rgb="FF000000"/>
      <name val="Arial"/>
    </font>
    <font>
      <b/>
      <sz val="10"/>
      <name val="Calibri"/>
    </font>
    <font>
      <sz val="11"/>
      <color rgb="FF000000"/>
      <name val="Arial"/>
    </font>
    <font>
      <b/>
      <sz val="10"/>
      <color rgb="FF000000"/>
      <name val="Arial"/>
    </font>
    <font>
      <sz val="8"/>
      <name val="Calibri"/>
      <family val="2"/>
      <scheme val="minor"/>
    </font>
    <font>
      <sz val="10"/>
      <color rgb="FF000000"/>
      <name val="Arial"/>
      <charset val="1"/>
    </font>
    <font>
      <sz val="11"/>
      <color rgb="FF444444"/>
      <name val="Calibri"/>
      <family val="2"/>
      <charset val="1"/>
      <scheme val="minor"/>
    </font>
    <font>
      <u/>
      <sz val="10"/>
      <color rgb="FF000000"/>
      <name val="Arial"/>
    </font>
  </fonts>
  <fills count="8">
    <fill>
      <patternFill patternType="none"/>
    </fill>
    <fill>
      <patternFill patternType="gray125"/>
    </fill>
    <fill>
      <patternFill patternType="solid">
        <fgColor rgb="FFC6E0B4"/>
        <bgColor rgb="FF000000"/>
      </patternFill>
    </fill>
    <fill>
      <patternFill patternType="solid">
        <fgColor theme="0"/>
        <bgColor indexed="64"/>
      </patternFill>
    </fill>
    <fill>
      <patternFill patternType="solid">
        <fgColor theme="0" tint="-0.34998626667073579"/>
        <bgColor indexed="64"/>
      </patternFill>
    </fill>
    <fill>
      <patternFill patternType="solid">
        <fgColor theme="3" tint="0.39997558519241921"/>
        <bgColor indexed="64"/>
      </patternFill>
    </fill>
    <fill>
      <patternFill patternType="solid">
        <fgColor theme="0" tint="-0.249977111117893"/>
        <bgColor indexed="64"/>
      </patternFill>
    </fill>
    <fill>
      <patternFill patternType="solid">
        <fgColor rgb="FFFFFFFF"/>
        <bgColor rgb="FF000000"/>
      </patternFill>
    </fill>
  </fills>
  <borders count="86">
    <border>
      <left/>
      <right/>
      <top/>
      <bottom/>
      <diagonal/>
    </border>
    <border>
      <left style="medium">
        <color auto="1"/>
      </left>
      <right/>
      <top style="medium">
        <color auto="1"/>
      </top>
      <bottom/>
      <diagonal/>
    </border>
    <border>
      <left/>
      <right style="thin">
        <color auto="1"/>
      </right>
      <top style="medium">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top/>
      <bottom/>
      <diagonal/>
    </border>
    <border>
      <left/>
      <right style="thin">
        <color indexed="64"/>
      </right>
      <top/>
      <bottom/>
      <diagonal/>
    </border>
    <border>
      <left style="medium">
        <color auto="1"/>
      </left>
      <right/>
      <top/>
      <bottom style="medium">
        <color auto="1"/>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top/>
      <bottom style="medium">
        <color auto="1"/>
      </bottom>
      <diagonal/>
    </border>
    <border>
      <left/>
      <right style="medium">
        <color auto="1"/>
      </right>
      <top/>
      <bottom style="medium">
        <color auto="1"/>
      </bottom>
      <diagonal/>
    </border>
    <border>
      <left/>
      <right style="medium">
        <color indexed="64"/>
      </right>
      <top style="medium">
        <color indexed="64"/>
      </top>
      <bottom style="medium">
        <color indexed="64"/>
      </bottom>
      <diagonal/>
    </border>
    <border>
      <left style="medium">
        <color auto="1"/>
      </left>
      <right style="thin">
        <color auto="1"/>
      </right>
      <top/>
      <bottom style="thin">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auto="1"/>
      </left>
      <right/>
      <top style="thin">
        <color auto="1"/>
      </top>
      <bottom/>
      <diagonal/>
    </border>
    <border>
      <left style="thin">
        <color auto="1"/>
      </left>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medium">
        <color rgb="FF000000"/>
      </right>
      <top style="medium">
        <color indexed="64"/>
      </top>
      <bottom/>
      <diagonal/>
    </border>
    <border>
      <left/>
      <right style="medium">
        <color rgb="FF000000"/>
      </right>
      <top/>
      <bottom/>
      <diagonal/>
    </border>
    <border>
      <left style="thin">
        <color rgb="FF000000"/>
      </left>
      <right style="thin">
        <color rgb="FF000000"/>
      </right>
      <top style="thin">
        <color rgb="FF000000"/>
      </top>
      <bottom style="thin">
        <color rgb="FF000000"/>
      </bottom>
      <diagonal/>
    </border>
    <border>
      <left/>
      <right/>
      <top style="thin">
        <color indexed="64"/>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auto="1"/>
      </left>
      <right/>
      <top style="medium">
        <color rgb="FF000000"/>
      </top>
      <bottom style="medium">
        <color rgb="FF000000"/>
      </bottom>
      <diagonal/>
    </border>
    <border>
      <left style="medium">
        <color auto="1"/>
      </left>
      <right/>
      <top/>
      <bottom style="thin">
        <color rgb="FF000000"/>
      </bottom>
      <diagonal/>
    </border>
    <border>
      <left/>
      <right/>
      <top/>
      <bottom style="thin">
        <color rgb="FF000000"/>
      </bottom>
      <diagonal/>
    </border>
    <border>
      <left/>
      <right style="medium">
        <color indexed="64"/>
      </right>
      <top/>
      <bottom style="thin">
        <color rgb="FF000000"/>
      </bottom>
      <diagonal/>
    </border>
    <border>
      <left style="medium">
        <color auto="1"/>
      </left>
      <right/>
      <top style="thin">
        <color rgb="FF000000"/>
      </top>
      <bottom/>
      <diagonal/>
    </border>
    <border>
      <left/>
      <right/>
      <top style="thin">
        <color rgb="FF000000"/>
      </top>
      <bottom/>
      <diagonal/>
    </border>
    <border>
      <left/>
      <right style="medium">
        <color auto="1"/>
      </right>
      <top style="thin">
        <color rgb="FF000000"/>
      </top>
      <bottom/>
      <diagonal/>
    </border>
    <border>
      <left style="thin">
        <color auto="1"/>
      </left>
      <right/>
      <top style="thin">
        <color rgb="FF000000"/>
      </top>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rgb="FF000000"/>
      </left>
      <right style="thin">
        <color indexed="64"/>
      </right>
      <top/>
      <bottom style="thin">
        <color indexed="64"/>
      </bottom>
      <diagonal/>
    </border>
    <border>
      <left style="thin">
        <color rgb="FF000000"/>
      </left>
      <right style="thin">
        <color auto="1"/>
      </right>
      <top style="thin">
        <color auto="1"/>
      </top>
      <bottom/>
      <diagonal/>
    </border>
    <border>
      <left/>
      <right style="thin">
        <color indexed="64"/>
      </right>
      <top style="thin">
        <color indexed="64"/>
      </top>
      <bottom/>
      <diagonal/>
    </border>
    <border>
      <left/>
      <right/>
      <top/>
      <bottom style="medium">
        <color rgb="FF000000"/>
      </bottom>
      <diagonal/>
    </border>
    <border>
      <left style="medium">
        <color indexed="64"/>
      </left>
      <right/>
      <top style="medium">
        <color rgb="FF000000"/>
      </top>
      <bottom/>
      <diagonal/>
    </border>
    <border>
      <left style="thin">
        <color rgb="FF000000"/>
      </left>
      <right style="thin">
        <color rgb="FF000000"/>
      </right>
      <top/>
      <bottom style="thin">
        <color rgb="FF000000"/>
      </bottom>
      <diagonal/>
    </border>
    <border>
      <left/>
      <right style="medium">
        <color indexed="64"/>
      </right>
      <top style="medium">
        <color rgb="FF000000"/>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auto="1"/>
      </left>
      <right/>
      <top style="medium">
        <color auto="1"/>
      </top>
      <bottom style="medium">
        <color rgb="FF000000"/>
      </bottom>
      <diagonal/>
    </border>
    <border>
      <left/>
      <right style="medium">
        <color indexed="64"/>
      </right>
      <top style="medium">
        <color auto="1"/>
      </top>
      <bottom style="medium">
        <color rgb="FF000000"/>
      </bottom>
      <diagonal/>
    </border>
    <border>
      <left style="thin">
        <color rgb="FF000000"/>
      </left>
      <right style="thin">
        <color rgb="FF000000"/>
      </right>
      <top style="thin">
        <color rgb="FF000000"/>
      </top>
      <bottom/>
      <diagonal/>
    </border>
  </borders>
  <cellStyleXfs count="8">
    <xf numFmtId="0" fontId="0" fillId="0" borderId="0"/>
    <xf numFmtId="9" fontId="1" fillId="0" borderId="0" applyFont="0" applyFill="0" applyBorder="0" applyAlignment="0" applyProtection="0"/>
    <xf numFmtId="0" fontId="4" fillId="0" borderId="0"/>
    <xf numFmtId="0" fontId="13" fillId="0" borderId="0"/>
    <xf numFmtId="9" fontId="4" fillId="0" borderId="0" applyFont="0" applyFill="0" applyBorder="0" applyAlignment="0" applyProtection="0"/>
    <xf numFmtId="0" fontId="19" fillId="0" borderId="0" applyNumberFormat="0" applyFill="0" applyBorder="0" applyAlignment="0" applyProtection="0">
      <alignment vertical="top"/>
      <protection locked="0"/>
    </xf>
    <xf numFmtId="0" fontId="22" fillId="0" borderId="8" applyBorder="0">
      <alignment horizontal="center" vertical="center" wrapText="1"/>
    </xf>
    <xf numFmtId="164" fontId="4" fillId="0" borderId="0" applyFont="0" applyFill="0" applyBorder="0" applyAlignment="0" applyProtection="0"/>
  </cellStyleXfs>
  <cellXfs count="572">
    <xf numFmtId="0" fontId="0" fillId="0" borderId="0" xfId="0"/>
    <xf numFmtId="0" fontId="7" fillId="0" borderId="1" xfId="0" applyFont="1" applyBorder="1" applyAlignment="1">
      <alignment vertical="center" wrapText="1"/>
    </xf>
    <xf numFmtId="0" fontId="8" fillId="0" borderId="2" xfId="0" applyFont="1" applyBorder="1" applyAlignment="1">
      <alignment vertical="center" wrapText="1"/>
    </xf>
    <xf numFmtId="0" fontId="8" fillId="0" borderId="3" xfId="0" applyFont="1" applyBorder="1" applyAlignment="1">
      <alignment horizontal="center" vertical="center" wrapText="1"/>
    </xf>
    <xf numFmtId="0" fontId="8" fillId="0" borderId="0" xfId="0" applyFont="1" applyAlignment="1">
      <alignment vertical="center" wrapText="1"/>
    </xf>
    <xf numFmtId="0" fontId="7" fillId="0" borderId="5" xfId="0" applyFont="1" applyBorder="1" applyAlignment="1">
      <alignment vertical="center" wrapText="1"/>
    </xf>
    <xf numFmtId="0" fontId="8" fillId="0" borderId="6" xfId="0" applyFont="1" applyBorder="1" applyAlignment="1">
      <alignment vertical="center" wrapText="1"/>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12" fillId="0" borderId="0" xfId="0" applyFont="1" applyAlignment="1">
      <alignment vertical="center" wrapText="1"/>
    </xf>
    <xf numFmtId="0" fontId="8" fillId="0" borderId="4" xfId="0" applyFont="1" applyBorder="1" applyAlignment="1">
      <alignment vertical="center" wrapText="1"/>
    </xf>
    <xf numFmtId="9" fontId="8" fillId="0" borderId="4" xfId="0" applyNumberFormat="1" applyFont="1" applyBorder="1" applyAlignment="1">
      <alignment horizontal="center" vertical="center" wrapText="1"/>
    </xf>
    <xf numFmtId="9" fontId="8" fillId="0" borderId="4" xfId="1" applyFont="1" applyFill="1" applyBorder="1" applyAlignment="1">
      <alignment horizontal="center" vertical="center" wrapText="1"/>
    </xf>
    <xf numFmtId="9" fontId="7" fillId="0" borderId="4" xfId="1" applyFont="1" applyFill="1" applyBorder="1" applyAlignment="1">
      <alignment horizontal="center" vertical="center" wrapText="1"/>
    </xf>
    <xf numFmtId="0" fontId="8" fillId="0" borderId="4" xfId="2" applyFont="1" applyBorder="1" applyAlignment="1">
      <alignment horizontal="center" vertical="center" wrapText="1"/>
    </xf>
    <xf numFmtId="0" fontId="14" fillId="3" borderId="0" xfId="3" applyFont="1" applyFill="1"/>
    <xf numFmtId="0" fontId="16" fillId="3" borderId="1" xfId="3" applyFont="1" applyFill="1" applyBorder="1" applyAlignment="1">
      <alignment vertical="center"/>
    </xf>
    <xf numFmtId="0" fontId="16" fillId="3" borderId="0" xfId="3" applyFont="1" applyFill="1" applyAlignment="1">
      <alignment vertical="center"/>
    </xf>
    <xf numFmtId="2" fontId="14" fillId="3" borderId="0" xfId="3" applyNumberFormat="1" applyFont="1" applyFill="1"/>
    <xf numFmtId="0" fontId="15" fillId="0" borderId="9" xfId="3" applyFont="1" applyBorder="1" applyAlignment="1">
      <alignment horizontal="center" vertical="center" wrapText="1"/>
    </xf>
    <xf numFmtId="0" fontId="15" fillId="0" borderId="13" xfId="3" applyFont="1" applyBorder="1" applyAlignment="1">
      <alignment horizontal="center" vertical="center" wrapText="1"/>
    </xf>
    <xf numFmtId="0" fontId="17" fillId="3" borderId="5" xfId="3" applyFont="1" applyFill="1" applyBorder="1" applyAlignment="1">
      <alignment horizontal="center" vertical="center"/>
    </xf>
    <xf numFmtId="0" fontId="15" fillId="4" borderId="28" xfId="3" applyFont="1" applyFill="1" applyBorder="1" applyAlignment="1">
      <alignment horizontal="center" vertical="center" wrapText="1"/>
    </xf>
    <xf numFmtId="0" fontId="4" fillId="3" borderId="0" xfId="3" applyFont="1" applyFill="1"/>
    <xf numFmtId="0" fontId="15" fillId="4" borderId="4" xfId="4" applyNumberFormat="1" applyFont="1" applyFill="1" applyBorder="1" applyAlignment="1">
      <alignment horizontal="center" vertical="center"/>
    </xf>
    <xf numFmtId="0" fontId="15" fillId="4" borderId="26" xfId="4" applyNumberFormat="1" applyFont="1" applyFill="1" applyBorder="1" applyAlignment="1">
      <alignment horizontal="center" vertical="center"/>
    </xf>
    <xf numFmtId="0" fontId="15" fillId="4" borderId="32" xfId="4" applyNumberFormat="1" applyFont="1" applyFill="1" applyBorder="1" applyAlignment="1">
      <alignment horizontal="center" vertical="center"/>
    </xf>
    <xf numFmtId="0" fontId="15" fillId="5" borderId="32" xfId="4" applyNumberFormat="1" applyFont="1" applyFill="1" applyBorder="1" applyAlignment="1">
      <alignment horizontal="center" vertical="center"/>
    </xf>
    <xf numFmtId="0" fontId="18" fillId="3" borderId="4" xfId="3" applyFont="1" applyFill="1" applyBorder="1" applyAlignment="1">
      <alignment horizontal="center" vertical="center" wrapText="1"/>
    </xf>
    <xf numFmtId="0" fontId="20" fillId="3" borderId="4" xfId="5" applyFont="1" applyFill="1" applyBorder="1" applyAlignment="1" applyProtection="1">
      <alignment horizontal="center" vertical="center" wrapText="1"/>
    </xf>
    <xf numFmtId="9" fontId="4" fillId="3" borderId="4" xfId="4" applyFont="1" applyFill="1" applyBorder="1" applyAlignment="1">
      <alignment horizontal="center" vertical="center" wrapText="1"/>
    </xf>
    <xf numFmtId="9" fontId="4" fillId="0" borderId="4" xfId="4" applyFont="1" applyFill="1" applyBorder="1" applyAlignment="1">
      <alignment horizontal="center" vertical="center" wrapText="1"/>
    </xf>
    <xf numFmtId="0" fontId="20" fillId="6" borderId="4" xfId="3" applyFont="1" applyFill="1" applyBorder="1" applyAlignment="1">
      <alignment horizontal="center" vertical="center" wrapText="1"/>
    </xf>
    <xf numFmtId="0" fontId="18" fillId="4" borderId="31" xfId="3" applyFont="1" applyFill="1" applyBorder="1" applyAlignment="1">
      <alignment horizontal="center" vertical="center" wrapText="1"/>
    </xf>
    <xf numFmtId="0" fontId="4" fillId="3" borderId="33" xfId="3" applyFont="1" applyFill="1" applyBorder="1"/>
    <xf numFmtId="0" fontId="15" fillId="4" borderId="4" xfId="3" applyFont="1" applyFill="1" applyBorder="1" applyAlignment="1">
      <alignment horizontal="center" vertical="center" wrapText="1"/>
    </xf>
    <xf numFmtId="0" fontId="18" fillId="0" borderId="31" xfId="3" applyFont="1" applyBorder="1" applyAlignment="1">
      <alignment horizontal="center" vertical="center" wrapText="1"/>
    </xf>
    <xf numFmtId="0" fontId="4" fillId="3" borderId="5" xfId="3" applyFont="1" applyFill="1" applyBorder="1"/>
    <xf numFmtId="0" fontId="23" fillId="0" borderId="0" xfId="0" applyFont="1" applyAlignment="1">
      <alignment horizontal="left" vertical="center" wrapText="1"/>
    </xf>
    <xf numFmtId="0" fontId="23" fillId="0" borderId="4" xfId="0" applyFont="1" applyBorder="1" applyAlignment="1">
      <alignment horizontal="left" vertical="center" wrapText="1"/>
    </xf>
    <xf numFmtId="0" fontId="23" fillId="0" borderId="3" xfId="0" applyFont="1" applyBorder="1" applyAlignment="1">
      <alignment horizontal="left" vertical="center" wrapText="1"/>
    </xf>
    <xf numFmtId="0" fontId="0" fillId="0" borderId="0" xfId="0" applyAlignment="1">
      <alignment horizontal="center"/>
    </xf>
    <xf numFmtId="0" fontId="14" fillId="3" borderId="3" xfId="3" applyFont="1" applyFill="1" applyBorder="1" applyAlignment="1">
      <alignment horizontal="center" vertical="center"/>
    </xf>
    <xf numFmtId="0" fontId="11" fillId="0" borderId="27" xfId="0" applyFont="1" applyBorder="1" applyAlignment="1">
      <alignment horizontal="center" vertical="center" wrapText="1"/>
    </xf>
    <xf numFmtId="0" fontId="7" fillId="0" borderId="0" xfId="0" applyFont="1" applyAlignment="1">
      <alignment horizontal="center" vertical="center" wrapText="1"/>
    </xf>
    <xf numFmtId="0" fontId="9" fillId="0" borderId="0" xfId="0" applyFont="1" applyAlignment="1">
      <alignment horizontal="center" vertical="center" wrapText="1"/>
    </xf>
    <xf numFmtId="0" fontId="9" fillId="0" borderId="4" xfId="0" applyFont="1" applyBorder="1" applyAlignment="1">
      <alignment horizontal="center" vertical="center" wrapText="1"/>
    </xf>
    <xf numFmtId="0" fontId="2" fillId="0" borderId="0" xfId="0" applyFont="1" applyAlignment="1">
      <alignment horizontal="center"/>
    </xf>
    <xf numFmtId="9" fontId="20" fillId="0" borderId="20" xfId="4" applyFont="1" applyFill="1" applyBorder="1" applyAlignment="1">
      <alignment vertical="center"/>
    </xf>
    <xf numFmtId="9" fontId="20" fillId="0" borderId="26" xfId="4" applyFont="1" applyFill="1" applyBorder="1" applyAlignment="1">
      <alignment horizontal="center" vertical="center"/>
    </xf>
    <xf numFmtId="9" fontId="20" fillId="0" borderId="4" xfId="4" applyFont="1" applyFill="1" applyBorder="1" applyAlignment="1">
      <alignment horizontal="center" vertical="center"/>
    </xf>
    <xf numFmtId="0" fontId="14" fillId="3" borderId="3" xfId="3" applyFont="1" applyFill="1" applyBorder="1" applyAlignment="1">
      <alignment horizontal="center" vertical="center" wrapText="1"/>
    </xf>
    <xf numFmtId="0" fontId="3" fillId="0" borderId="28" xfId="0" applyFont="1" applyBorder="1" applyAlignment="1">
      <alignment horizontal="center" vertical="center" wrapText="1"/>
    </xf>
    <xf numFmtId="0" fontId="11" fillId="0" borderId="30" xfId="0" applyFont="1" applyBorder="1" applyAlignment="1">
      <alignment horizontal="center" vertical="center" wrapText="1"/>
    </xf>
    <xf numFmtId="0" fontId="11" fillId="2" borderId="28" xfId="0" applyFont="1" applyFill="1" applyBorder="1" applyAlignment="1">
      <alignment horizontal="center" vertical="center" wrapText="1"/>
    </xf>
    <xf numFmtId="0" fontId="7" fillId="2" borderId="28" xfId="0" applyFont="1" applyFill="1" applyBorder="1" applyAlignment="1">
      <alignment horizontal="center" vertical="center" wrapText="1"/>
    </xf>
    <xf numFmtId="0" fontId="8" fillId="0" borderId="3" xfId="0" applyFont="1" applyBorder="1" applyAlignment="1">
      <alignment vertical="center" wrapText="1"/>
    </xf>
    <xf numFmtId="9" fontId="8" fillId="0" borderId="3" xfId="0" applyNumberFormat="1" applyFont="1" applyBorder="1" applyAlignment="1">
      <alignment horizontal="center" vertical="center" wrapText="1"/>
    </xf>
    <xf numFmtId="9" fontId="8" fillId="0" borderId="3" xfId="1" applyFont="1" applyFill="1" applyBorder="1" applyAlignment="1">
      <alignment horizontal="center" vertical="center" wrapText="1"/>
    </xf>
    <xf numFmtId="1" fontId="21" fillId="3" borderId="4" xfId="3" applyNumberFormat="1" applyFont="1" applyFill="1" applyBorder="1" applyAlignment="1" applyProtection="1">
      <alignment horizontal="center" vertical="center" wrapText="1"/>
      <protection locked="0"/>
    </xf>
    <xf numFmtId="1" fontId="4" fillId="3" borderId="4" xfId="3" applyNumberFormat="1" applyFont="1" applyFill="1" applyBorder="1" applyAlignment="1" applyProtection="1">
      <alignment horizontal="center" vertical="center"/>
      <protection locked="0"/>
    </xf>
    <xf numFmtId="0" fontId="11" fillId="2" borderId="28" xfId="0" applyFont="1" applyFill="1" applyBorder="1" applyAlignment="1">
      <alignment horizontal="center" vertical="center" textRotation="90" wrapText="1"/>
    </xf>
    <xf numFmtId="0" fontId="15" fillId="4" borderId="43" xfId="3" applyFont="1" applyFill="1" applyBorder="1" applyAlignment="1">
      <alignment horizontal="center" vertical="center" wrapText="1"/>
    </xf>
    <xf numFmtId="0" fontId="4" fillId="3" borderId="44" xfId="3" applyFont="1" applyFill="1" applyBorder="1"/>
    <xf numFmtId="0" fontId="24" fillId="0" borderId="4" xfId="0" applyFont="1" applyBorder="1" applyAlignment="1">
      <alignment horizontal="center" vertical="center" wrapText="1"/>
    </xf>
    <xf numFmtId="0" fontId="25" fillId="0" borderId="4" xfId="0" applyFont="1" applyBorder="1" applyAlignment="1">
      <alignment horizontal="center" vertical="center" wrapText="1"/>
    </xf>
    <xf numFmtId="0" fontId="21" fillId="7" borderId="4" xfId="0" applyFont="1" applyFill="1" applyBorder="1" applyAlignment="1">
      <alignment horizontal="center" wrapText="1"/>
    </xf>
    <xf numFmtId="0" fontId="21" fillId="7" borderId="3" xfId="0" applyFont="1" applyFill="1" applyBorder="1" applyAlignment="1">
      <alignment horizontal="center" wrapText="1"/>
    </xf>
    <xf numFmtId="0" fontId="4" fillId="7" borderId="0" xfId="0" applyFont="1" applyFill="1" applyAlignment="1">
      <alignment horizontal="center"/>
    </xf>
    <xf numFmtId="0" fontId="4" fillId="7" borderId="4" xfId="0" applyFont="1" applyFill="1" applyBorder="1" applyAlignment="1">
      <alignment horizontal="center"/>
    </xf>
    <xf numFmtId="0" fontId="4" fillId="7" borderId="3" xfId="0" applyFont="1" applyFill="1" applyBorder="1" applyAlignment="1">
      <alignment horizontal="center"/>
    </xf>
    <xf numFmtId="0" fontId="9" fillId="0" borderId="43" xfId="0" applyFont="1" applyBorder="1" applyAlignment="1">
      <alignment horizontal="center" vertical="center" wrapText="1"/>
    </xf>
    <xf numFmtId="0" fontId="11" fillId="0" borderId="43" xfId="0" applyFont="1" applyBorder="1" applyAlignment="1">
      <alignment horizontal="center" vertical="center" wrapText="1"/>
    </xf>
    <xf numFmtId="0" fontId="8" fillId="0" borderId="43" xfId="0" applyFont="1" applyBorder="1" applyAlignment="1">
      <alignment horizontal="center" vertical="center" wrapText="1"/>
    </xf>
    <xf numFmtId="0" fontId="8" fillId="0" borderId="43" xfId="0" applyFont="1" applyBorder="1" applyAlignment="1">
      <alignment vertical="center" wrapText="1"/>
    </xf>
    <xf numFmtId="9" fontId="8" fillId="0" borderId="43" xfId="0" applyNumberFormat="1" applyFont="1" applyBorder="1" applyAlignment="1">
      <alignment horizontal="center" vertical="center" wrapText="1"/>
    </xf>
    <xf numFmtId="0" fontId="25" fillId="0" borderId="43" xfId="0" applyFont="1" applyBorder="1" applyAlignment="1">
      <alignment horizontal="center" vertical="center" wrapText="1"/>
    </xf>
    <xf numFmtId="0" fontId="9" fillId="0" borderId="8" xfId="0" applyFont="1" applyBorder="1" applyAlignment="1">
      <alignment horizontal="center" vertical="center" wrapText="1"/>
    </xf>
    <xf numFmtId="0" fontId="11" fillId="0" borderId="75" xfId="0" applyFont="1" applyBorder="1" applyAlignment="1">
      <alignment horizontal="center" vertical="center" wrapText="1"/>
    </xf>
    <xf numFmtId="0" fontId="8" fillId="0" borderId="8" xfId="0" applyFont="1" applyBorder="1" applyAlignment="1">
      <alignment vertical="center" wrapText="1"/>
    </xf>
    <xf numFmtId="9" fontId="8" fillId="0" borderId="8" xfId="0" applyNumberFormat="1" applyFont="1" applyBorder="1" applyAlignment="1">
      <alignment horizontal="center" vertical="center" wrapText="1"/>
    </xf>
    <xf numFmtId="0" fontId="9" fillId="0" borderId="3" xfId="0" applyFont="1" applyBorder="1" applyAlignment="1">
      <alignment horizontal="center" vertical="center" wrapText="1"/>
    </xf>
    <xf numFmtId="0" fontId="29" fillId="0" borderId="43" xfId="0" applyFont="1" applyBorder="1" applyAlignment="1">
      <alignment horizontal="center" vertical="center" wrapText="1"/>
    </xf>
    <xf numFmtId="9" fontId="4" fillId="3" borderId="0" xfId="3" applyNumberFormat="1" applyFont="1" applyFill="1"/>
    <xf numFmtId="9" fontId="28" fillId="3" borderId="0" xfId="3" applyNumberFormat="1" applyFont="1" applyFill="1"/>
    <xf numFmtId="9" fontId="35" fillId="0" borderId="4" xfId="1" applyFont="1" applyBorder="1" applyAlignment="1">
      <alignment horizontal="center" vertical="center" wrapText="1"/>
    </xf>
    <xf numFmtId="9" fontId="0" fillId="0" borderId="0" xfId="0" applyNumberFormat="1"/>
    <xf numFmtId="0" fontId="15" fillId="4" borderId="1" xfId="3" applyFont="1" applyFill="1" applyBorder="1" applyAlignment="1">
      <alignment horizontal="center" vertical="center"/>
    </xf>
    <xf numFmtId="0" fontId="15" fillId="4" borderId="34" xfId="3" applyFont="1" applyFill="1" applyBorder="1" applyAlignment="1">
      <alignment horizontal="center" vertical="center"/>
    </xf>
    <xf numFmtId="0" fontId="15" fillId="4" borderId="35" xfId="3" applyFont="1" applyFill="1" applyBorder="1" applyAlignment="1">
      <alignment horizontal="center" vertical="center"/>
    </xf>
    <xf numFmtId="0" fontId="4" fillId="3" borderId="0" xfId="3" applyFont="1" applyFill="1" applyAlignment="1" applyProtection="1">
      <alignment horizontal="center" vertical="center"/>
      <protection locked="0"/>
    </xf>
    <xf numFmtId="9" fontId="27" fillId="0" borderId="43" xfId="1" applyFont="1" applyBorder="1" applyAlignment="1">
      <alignment horizontal="center" vertical="center" wrapText="1"/>
    </xf>
    <xf numFmtId="9" fontId="8" fillId="0" borderId="43" xfId="1" applyFont="1" applyFill="1" applyBorder="1" applyAlignment="1">
      <alignment horizontal="center" vertical="center" wrapText="1"/>
    </xf>
    <xf numFmtId="9" fontId="27" fillId="0" borderId="36" xfId="1" applyFont="1" applyBorder="1" applyAlignment="1">
      <alignment horizontal="center" vertical="center" wrapText="1"/>
    </xf>
    <xf numFmtId="9" fontId="27" fillId="0" borderId="8" xfId="1" applyFont="1" applyBorder="1" applyAlignment="1">
      <alignment horizontal="center" vertical="center" wrapText="1"/>
    </xf>
    <xf numFmtId="9" fontId="8" fillId="0" borderId="4" xfId="1" applyFont="1" applyFill="1" applyBorder="1" applyAlignment="1">
      <alignment horizontal="center" vertical="center" wrapText="1"/>
    </xf>
    <xf numFmtId="9" fontId="8" fillId="0" borderId="8" xfId="1" applyFont="1" applyFill="1" applyBorder="1" applyAlignment="1">
      <alignment horizontal="center" vertical="center" wrapText="1"/>
    </xf>
    <xf numFmtId="9" fontId="8" fillId="0" borderId="4" xfId="0" applyNumberFormat="1" applyFont="1" applyBorder="1" applyAlignment="1">
      <alignment horizontal="center" vertical="center" wrapText="1"/>
    </xf>
    <xf numFmtId="0" fontId="8" fillId="0" borderId="4" xfId="0" applyFont="1" applyBorder="1" applyAlignment="1">
      <alignment horizontal="center" vertical="center" wrapText="1"/>
    </xf>
    <xf numFmtId="9" fontId="8" fillId="0" borderId="26" xfId="0" applyNumberFormat="1" applyFont="1" applyBorder="1" applyAlignment="1">
      <alignment horizontal="center" vertical="center" wrapText="1"/>
    </xf>
    <xf numFmtId="0" fontId="8" fillId="0" borderId="19" xfId="0" applyFont="1" applyBorder="1" applyAlignment="1">
      <alignment horizontal="center" vertical="center" wrapText="1"/>
    </xf>
    <xf numFmtId="0" fontId="8" fillId="0" borderId="27" xfId="0" applyFont="1" applyBorder="1" applyAlignment="1">
      <alignment horizontal="center" vertical="center" wrapText="1"/>
    </xf>
    <xf numFmtId="9" fontId="8" fillId="0" borderId="19" xfId="0" applyNumberFormat="1" applyFont="1" applyBorder="1" applyAlignment="1">
      <alignment horizontal="center" vertical="center" wrapText="1"/>
    </xf>
    <xf numFmtId="9" fontId="8" fillId="0" borderId="27" xfId="0" applyNumberFormat="1" applyFont="1" applyBorder="1" applyAlignment="1">
      <alignment horizontal="center" vertical="center" wrapText="1"/>
    </xf>
    <xf numFmtId="0" fontId="7" fillId="0" borderId="4" xfId="0" applyFont="1" applyBorder="1" applyAlignment="1">
      <alignment horizontal="center" vertical="center" wrapText="1"/>
    </xf>
    <xf numFmtId="0" fontId="8" fillId="0" borderId="4" xfId="0" applyFont="1" applyBorder="1" applyAlignment="1">
      <alignment horizontal="left" vertical="center" wrapText="1"/>
    </xf>
    <xf numFmtId="0" fontId="7" fillId="0" borderId="8" xfId="0" applyFont="1" applyBorder="1" applyAlignment="1">
      <alignment horizontal="center" vertical="center" wrapText="1"/>
    </xf>
    <xf numFmtId="0" fontId="8" fillId="0" borderId="8" xfId="0" applyFont="1" applyBorder="1" applyAlignment="1">
      <alignment horizontal="left" vertical="center" wrapText="1"/>
    </xf>
    <xf numFmtId="0" fontId="8" fillId="0" borderId="8" xfId="0" applyFont="1" applyBorder="1" applyAlignment="1">
      <alignment horizontal="center" vertical="center" wrapText="1"/>
    </xf>
    <xf numFmtId="0" fontId="9"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4" fillId="3" borderId="53" xfId="3" applyFont="1" applyFill="1" applyBorder="1" applyAlignment="1" applyProtection="1">
      <alignment horizontal="center" vertical="center" wrapText="1"/>
      <protection locked="0"/>
    </xf>
    <xf numFmtId="0" fontId="4" fillId="3" borderId="54" xfId="3" applyFont="1" applyFill="1" applyBorder="1" applyAlignment="1" applyProtection="1">
      <alignment horizontal="center" vertical="center" wrapText="1"/>
      <protection locked="0"/>
    </xf>
    <xf numFmtId="0" fontId="4" fillId="3" borderId="55" xfId="3" applyFont="1" applyFill="1" applyBorder="1" applyAlignment="1" applyProtection="1">
      <alignment horizontal="center" vertical="center" wrapText="1"/>
      <protection locked="0"/>
    </xf>
    <xf numFmtId="0" fontId="4" fillId="3" borderId="56" xfId="3" applyFont="1" applyFill="1" applyBorder="1" applyAlignment="1" applyProtection="1">
      <alignment horizontal="center" vertical="center" wrapText="1"/>
      <protection locked="0"/>
    </xf>
    <xf numFmtId="0" fontId="4" fillId="3" borderId="0" xfId="3" applyFont="1" applyFill="1" applyAlignment="1" applyProtection="1">
      <alignment horizontal="center" vertical="center" wrapText="1"/>
      <protection locked="0"/>
    </xf>
    <xf numFmtId="0" fontId="4" fillId="3" borderId="42" xfId="3" applyFont="1" applyFill="1" applyBorder="1" applyAlignment="1" applyProtection="1">
      <alignment horizontal="center" vertical="center" wrapText="1"/>
      <protection locked="0"/>
    </xf>
    <xf numFmtId="0" fontId="4" fillId="3" borderId="57" xfId="3" applyFont="1" applyFill="1" applyBorder="1" applyAlignment="1" applyProtection="1">
      <alignment horizontal="center" vertical="center" wrapText="1"/>
      <protection locked="0"/>
    </xf>
    <xf numFmtId="0" fontId="4" fillId="3" borderId="76" xfId="3" applyFont="1" applyFill="1" applyBorder="1" applyAlignment="1" applyProtection="1">
      <alignment horizontal="center" vertical="center" wrapText="1"/>
      <protection locked="0"/>
    </xf>
    <xf numFmtId="0" fontId="4" fillId="3" borderId="58" xfId="3" applyFont="1" applyFill="1" applyBorder="1" applyAlignment="1" applyProtection="1">
      <alignment horizontal="center" vertical="center" wrapText="1"/>
      <protection locked="0"/>
    </xf>
    <xf numFmtId="0" fontId="4" fillId="3" borderId="53" xfId="3" applyFont="1" applyFill="1" applyBorder="1" applyAlignment="1">
      <alignment horizontal="center" vertical="center" wrapText="1"/>
    </xf>
    <xf numFmtId="0" fontId="4" fillId="3" borderId="54" xfId="3" applyFont="1" applyFill="1" applyBorder="1" applyAlignment="1">
      <alignment horizontal="center" vertical="center" wrapText="1"/>
    </xf>
    <xf numFmtId="0" fontId="4" fillId="3" borderId="55" xfId="3" applyFont="1" applyFill="1" applyBorder="1" applyAlignment="1">
      <alignment horizontal="center" vertical="center" wrapText="1"/>
    </xf>
    <xf numFmtId="0" fontId="4" fillId="3" borderId="56" xfId="3" applyFont="1" applyFill="1" applyBorder="1" applyAlignment="1">
      <alignment horizontal="center" vertical="center" wrapText="1"/>
    </xf>
    <xf numFmtId="0" fontId="4" fillId="3" borderId="0" xfId="3" applyFont="1" applyFill="1" applyAlignment="1">
      <alignment horizontal="center" vertical="center" wrapText="1"/>
    </xf>
    <xf numFmtId="0" fontId="4" fillId="3" borderId="42" xfId="3" applyFont="1" applyFill="1" applyBorder="1" applyAlignment="1">
      <alignment horizontal="center" vertical="center" wrapText="1"/>
    </xf>
    <xf numFmtId="0" fontId="4" fillId="3" borderId="57" xfId="3" applyFont="1" applyFill="1" applyBorder="1" applyAlignment="1">
      <alignment horizontal="center" vertical="center" wrapText="1"/>
    </xf>
    <xf numFmtId="0" fontId="4" fillId="3" borderId="76" xfId="3" applyFont="1" applyFill="1" applyBorder="1" applyAlignment="1">
      <alignment horizontal="center" vertical="center" wrapText="1"/>
    </xf>
    <xf numFmtId="0" fontId="4" fillId="3" borderId="58" xfId="3" applyFont="1" applyFill="1" applyBorder="1" applyAlignment="1">
      <alignment horizontal="center" vertical="center" wrapText="1"/>
    </xf>
    <xf numFmtId="0" fontId="4" fillId="3" borderId="53" xfId="3" applyFont="1" applyFill="1" applyBorder="1" applyAlignment="1">
      <alignment horizontal="center" vertical="center"/>
    </xf>
    <xf numFmtId="0" fontId="4" fillId="3" borderId="55" xfId="3" applyFont="1" applyFill="1" applyBorder="1" applyAlignment="1">
      <alignment horizontal="center" vertical="center"/>
    </xf>
    <xf numFmtId="0" fontId="4" fillId="3" borderId="56" xfId="3" applyFont="1" applyFill="1" applyBorder="1" applyAlignment="1">
      <alignment horizontal="center" vertical="center"/>
    </xf>
    <xf numFmtId="0" fontId="4" fillId="3" borderId="42" xfId="3" applyFont="1" applyFill="1" applyBorder="1" applyAlignment="1">
      <alignment horizontal="center" vertical="center"/>
    </xf>
    <xf numFmtId="0" fontId="4" fillId="3" borderId="57" xfId="3" applyFont="1" applyFill="1" applyBorder="1" applyAlignment="1">
      <alignment horizontal="center" vertical="center"/>
    </xf>
    <xf numFmtId="0" fontId="4" fillId="3" borderId="58" xfId="3" applyFont="1" applyFill="1" applyBorder="1" applyAlignment="1">
      <alignment horizontal="center" vertical="center"/>
    </xf>
    <xf numFmtId="9" fontId="4" fillId="3" borderId="53" xfId="3" applyNumberFormat="1" applyFont="1" applyFill="1" applyBorder="1" applyAlignment="1">
      <alignment horizontal="center" vertical="center"/>
    </xf>
    <xf numFmtId="0" fontId="15" fillId="4" borderId="22" xfId="3" applyFont="1" applyFill="1" applyBorder="1" applyAlignment="1">
      <alignment horizontal="center" vertical="center"/>
    </xf>
    <xf numFmtId="0" fontId="15" fillId="4" borderId="23" xfId="3" applyFont="1" applyFill="1" applyBorder="1" applyAlignment="1">
      <alignment horizontal="center" vertical="center"/>
    </xf>
    <xf numFmtId="0" fontId="4" fillId="3" borderId="1" xfId="3" applyFont="1" applyFill="1" applyBorder="1" applyAlignment="1" applyProtection="1">
      <alignment horizontal="center" vertical="center" wrapText="1"/>
      <protection locked="0"/>
    </xf>
    <xf numFmtId="0" fontId="4" fillId="3" borderId="35" xfId="3" applyFont="1" applyFill="1" applyBorder="1" applyAlignment="1" applyProtection="1">
      <alignment horizontal="center" vertical="center" wrapText="1"/>
      <protection locked="0"/>
    </xf>
    <xf numFmtId="0" fontId="4" fillId="3" borderId="5" xfId="3" applyFont="1" applyFill="1" applyBorder="1" applyAlignment="1" applyProtection="1">
      <alignment horizontal="center" vertical="center" wrapText="1"/>
      <protection locked="0"/>
    </xf>
    <xf numFmtId="0" fontId="4" fillId="3" borderId="33" xfId="3" applyFont="1" applyFill="1" applyBorder="1" applyAlignment="1" applyProtection="1">
      <alignment horizontal="center" vertical="center" wrapText="1"/>
      <protection locked="0"/>
    </xf>
    <xf numFmtId="9" fontId="4" fillId="3" borderId="1" xfId="3" applyNumberFormat="1" applyFont="1" applyFill="1" applyBorder="1" applyAlignment="1" applyProtection="1">
      <alignment horizontal="center" vertical="center" wrapText="1"/>
      <protection locked="0"/>
    </xf>
    <xf numFmtId="0" fontId="15" fillId="4" borderId="21" xfId="3" applyFont="1" applyFill="1" applyBorder="1" applyAlignment="1">
      <alignment horizontal="center" vertical="center"/>
    </xf>
    <xf numFmtId="0" fontId="4" fillId="3" borderId="68" xfId="3" applyFont="1" applyFill="1" applyBorder="1" applyAlignment="1" applyProtection="1">
      <alignment horizontal="center" vertical="center" wrapText="1"/>
      <protection locked="0"/>
    </xf>
    <xf numFmtId="0" fontId="4" fillId="3" borderId="69" xfId="3" applyFont="1" applyFill="1" applyBorder="1" applyAlignment="1" applyProtection="1">
      <alignment horizontal="center" vertical="center" wrapText="1"/>
      <protection locked="0"/>
    </xf>
    <xf numFmtId="0" fontId="4" fillId="3" borderId="67" xfId="3" applyFont="1" applyFill="1" applyBorder="1" applyAlignment="1" applyProtection="1">
      <alignment horizontal="center" vertical="center" wrapText="1"/>
      <protection locked="0"/>
    </xf>
    <xf numFmtId="0" fontId="15" fillId="4" borderId="1" xfId="3" applyFont="1" applyFill="1" applyBorder="1" applyAlignment="1">
      <alignment horizontal="center" vertical="center"/>
    </xf>
    <xf numFmtId="0" fontId="15" fillId="4" borderId="34" xfId="3" applyFont="1" applyFill="1" applyBorder="1" applyAlignment="1">
      <alignment horizontal="center" vertical="center"/>
    </xf>
    <xf numFmtId="0" fontId="15" fillId="4" borderId="35" xfId="3" applyFont="1" applyFill="1" applyBorder="1" applyAlignment="1">
      <alignment horizontal="center" vertical="center"/>
    </xf>
    <xf numFmtId="0" fontId="4" fillId="3" borderId="34" xfId="3" applyFont="1" applyFill="1" applyBorder="1" applyAlignment="1" applyProtection="1">
      <alignment horizontal="left" vertical="center" wrapText="1"/>
      <protection locked="0"/>
    </xf>
    <xf numFmtId="0" fontId="4" fillId="3" borderId="35" xfId="3" applyFont="1" applyFill="1" applyBorder="1" applyAlignment="1" applyProtection="1">
      <alignment horizontal="left" vertical="center" wrapText="1"/>
      <protection locked="0"/>
    </xf>
    <xf numFmtId="0" fontId="4" fillId="3" borderId="0" xfId="3" applyFont="1" applyFill="1" applyAlignment="1" applyProtection="1">
      <alignment horizontal="left" vertical="center" wrapText="1"/>
      <protection locked="0"/>
    </xf>
    <xf numFmtId="0" fontId="4" fillId="3" borderId="33" xfId="3" applyFont="1" applyFill="1" applyBorder="1" applyAlignment="1" applyProtection="1">
      <alignment horizontal="left" vertical="center" wrapText="1"/>
      <protection locked="0"/>
    </xf>
    <xf numFmtId="0" fontId="4" fillId="3" borderId="65" xfId="3" applyFont="1" applyFill="1" applyBorder="1" applyAlignment="1" applyProtection="1">
      <alignment horizontal="left" vertical="center" wrapText="1"/>
      <protection locked="0"/>
    </xf>
    <xf numFmtId="0" fontId="4" fillId="3" borderId="66" xfId="3" applyFont="1" applyFill="1" applyBorder="1" applyAlignment="1" applyProtection="1">
      <alignment horizontal="left" vertical="center" wrapText="1"/>
      <protection locked="0"/>
    </xf>
    <xf numFmtId="0" fontId="4" fillId="3" borderId="1" xfId="3" applyFont="1" applyFill="1" applyBorder="1" applyAlignment="1" applyProtection="1">
      <alignment horizontal="left" vertical="center" wrapText="1"/>
      <protection locked="0"/>
    </xf>
    <xf numFmtId="0" fontId="4" fillId="3" borderId="5" xfId="3" applyFont="1" applyFill="1" applyBorder="1" applyAlignment="1" applyProtection="1">
      <alignment horizontal="left" vertical="center" wrapText="1"/>
      <protection locked="0"/>
    </xf>
    <xf numFmtId="0" fontId="4" fillId="3" borderId="64" xfId="3" applyFont="1" applyFill="1" applyBorder="1" applyAlignment="1" applyProtection="1">
      <alignment horizontal="left" vertical="center" wrapText="1"/>
      <protection locked="0"/>
    </xf>
    <xf numFmtId="0" fontId="4" fillId="3" borderId="68" xfId="3" applyFont="1" applyFill="1" applyBorder="1" applyAlignment="1" applyProtection="1">
      <alignment horizontal="left" vertical="center" wrapText="1"/>
      <protection locked="0"/>
    </xf>
    <xf numFmtId="0" fontId="4" fillId="3" borderId="69" xfId="3" applyFont="1" applyFill="1" applyBorder="1" applyAlignment="1" applyProtection="1">
      <alignment horizontal="left" vertical="center" wrapText="1"/>
      <protection locked="0"/>
    </xf>
    <xf numFmtId="0" fontId="4" fillId="3" borderId="67" xfId="3" applyFont="1" applyFill="1" applyBorder="1" applyAlignment="1" applyProtection="1">
      <alignment horizontal="left" vertical="center" wrapText="1"/>
      <protection locked="0"/>
    </xf>
    <xf numFmtId="0" fontId="15" fillId="4" borderId="4" xfId="3" applyFont="1" applyFill="1" applyBorder="1" applyAlignment="1">
      <alignment horizontal="center" vertical="center" wrapText="1"/>
    </xf>
    <xf numFmtId="0" fontId="15" fillId="4" borderId="26" xfId="3" applyFont="1" applyFill="1" applyBorder="1" applyAlignment="1">
      <alignment horizontal="center" vertical="center" wrapText="1"/>
    </xf>
    <xf numFmtId="0" fontId="15" fillId="4" borderId="19" xfId="3" applyFont="1" applyFill="1" applyBorder="1" applyAlignment="1">
      <alignment horizontal="center" vertical="center" wrapText="1"/>
    </xf>
    <xf numFmtId="0" fontId="15" fillId="4" borderId="20" xfId="3" applyFont="1" applyFill="1" applyBorder="1" applyAlignment="1">
      <alignment horizontal="center" vertical="center" wrapText="1"/>
    </xf>
    <xf numFmtId="0" fontId="18" fillId="3" borderId="31" xfId="3" applyFont="1" applyFill="1" applyBorder="1" applyAlignment="1">
      <alignment horizontal="center" vertical="center" wrapText="1"/>
    </xf>
    <xf numFmtId="0" fontId="15" fillId="4" borderId="4" xfId="3" applyFont="1" applyFill="1" applyBorder="1" applyAlignment="1">
      <alignment horizontal="center"/>
    </xf>
    <xf numFmtId="0" fontId="15" fillId="3" borderId="4" xfId="3" applyFont="1" applyFill="1" applyBorder="1" applyAlignment="1">
      <alignment horizontal="center" vertical="center"/>
    </xf>
    <xf numFmtId="0" fontId="15" fillId="4" borderId="31" xfId="3" applyFont="1" applyFill="1" applyBorder="1" applyAlignment="1">
      <alignment horizontal="center" vertical="center" wrapText="1"/>
    </xf>
    <xf numFmtId="0" fontId="15" fillId="4" borderId="9" xfId="3" applyFont="1" applyFill="1" applyBorder="1" applyAlignment="1">
      <alignment horizontal="center" vertical="center" wrapText="1"/>
    </xf>
    <xf numFmtId="0" fontId="15" fillId="4" borderId="13" xfId="3" applyFont="1" applyFill="1" applyBorder="1" applyAlignment="1">
      <alignment horizontal="center" vertical="center" wrapText="1"/>
    </xf>
    <xf numFmtId="0" fontId="15" fillId="4" borderId="10" xfId="3" applyFont="1" applyFill="1" applyBorder="1" applyAlignment="1">
      <alignment horizontal="center" vertical="center" wrapText="1"/>
    </xf>
    <xf numFmtId="0" fontId="14" fillId="3" borderId="24" xfId="3" applyFont="1" applyFill="1" applyBorder="1" applyAlignment="1">
      <alignment horizontal="center" vertical="center" wrapText="1"/>
    </xf>
    <xf numFmtId="0" fontId="14" fillId="3" borderId="25" xfId="3" applyFont="1" applyFill="1" applyBorder="1" applyAlignment="1">
      <alignment horizontal="center" vertical="center" wrapText="1"/>
    </xf>
    <xf numFmtId="0" fontId="14" fillId="3" borderId="24" xfId="3" applyFont="1" applyFill="1" applyBorder="1" applyAlignment="1">
      <alignment horizontal="center" vertical="center"/>
    </xf>
    <xf numFmtId="0" fontId="14" fillId="3" borderId="16" xfId="3" applyFont="1" applyFill="1" applyBorder="1" applyAlignment="1">
      <alignment horizontal="center" vertical="center"/>
    </xf>
    <xf numFmtId="0" fontId="14" fillId="3" borderId="25" xfId="3" applyFont="1" applyFill="1" applyBorder="1" applyAlignment="1">
      <alignment horizontal="center" vertical="center"/>
    </xf>
    <xf numFmtId="0" fontId="14" fillId="3" borderId="3" xfId="3" applyFont="1" applyFill="1" applyBorder="1" applyAlignment="1">
      <alignment horizontal="center" vertical="center"/>
    </xf>
    <xf numFmtId="0" fontId="18" fillId="3" borderId="8" xfId="3" applyFont="1" applyFill="1" applyBorder="1" applyAlignment="1">
      <alignment horizontal="center" vertical="center" wrapText="1"/>
    </xf>
    <xf numFmtId="0" fontId="18" fillId="3" borderId="3" xfId="3" applyFont="1" applyFill="1" applyBorder="1" applyAlignment="1">
      <alignment horizontal="center" vertical="center" wrapText="1"/>
    </xf>
    <xf numFmtId="0" fontId="15" fillId="3" borderId="26" xfId="3" applyFont="1" applyFill="1" applyBorder="1" applyAlignment="1">
      <alignment horizontal="center" vertical="center"/>
    </xf>
    <xf numFmtId="0" fontId="15" fillId="3" borderId="19" xfId="3" applyFont="1" applyFill="1" applyBorder="1" applyAlignment="1">
      <alignment horizontal="center" vertical="center"/>
    </xf>
    <xf numFmtId="0" fontId="15" fillId="3" borderId="27" xfId="3" applyFont="1" applyFill="1" applyBorder="1" applyAlignment="1">
      <alignment horizontal="center" vertical="center"/>
    </xf>
    <xf numFmtId="0" fontId="14" fillId="3" borderId="16" xfId="3" applyFont="1" applyFill="1" applyBorder="1" applyAlignment="1">
      <alignment horizontal="center" vertical="center" wrapText="1"/>
    </xf>
    <xf numFmtId="0" fontId="16" fillId="3" borderId="26" xfId="3" applyFont="1" applyFill="1" applyBorder="1" applyAlignment="1">
      <alignment horizontal="center" vertical="center"/>
    </xf>
    <xf numFmtId="0" fontId="16" fillId="3" borderId="19" xfId="3" applyFont="1" applyFill="1" applyBorder="1" applyAlignment="1">
      <alignment horizontal="center" vertical="center"/>
    </xf>
    <xf numFmtId="0" fontId="16" fillId="3" borderId="27" xfId="3" applyFont="1" applyFill="1" applyBorder="1" applyAlignment="1">
      <alignment horizontal="center" vertical="center"/>
    </xf>
    <xf numFmtId="0" fontId="14" fillId="3" borderId="1" xfId="3" applyFont="1" applyFill="1" applyBorder="1" applyAlignment="1">
      <alignment horizontal="center"/>
    </xf>
    <xf numFmtId="0" fontId="14" fillId="3" borderId="5" xfId="3" applyFont="1" applyFill="1" applyBorder="1" applyAlignment="1">
      <alignment horizontal="center"/>
    </xf>
    <xf numFmtId="0" fontId="14" fillId="3" borderId="7" xfId="3" applyFont="1" applyFill="1" applyBorder="1" applyAlignment="1">
      <alignment horizontal="center"/>
    </xf>
    <xf numFmtId="0" fontId="15" fillId="3" borderId="15" xfId="3" applyFont="1" applyFill="1" applyBorder="1" applyAlignment="1">
      <alignment horizontal="center" vertical="center"/>
    </xf>
    <xf numFmtId="0" fontId="15" fillId="3" borderId="16" xfId="3" applyFont="1" applyFill="1" applyBorder="1" applyAlignment="1">
      <alignment horizontal="center" vertical="center"/>
    </xf>
    <xf numFmtId="0" fontId="15" fillId="3" borderId="17" xfId="3" applyFont="1" applyFill="1" applyBorder="1" applyAlignment="1">
      <alignment horizontal="center" vertical="center"/>
    </xf>
    <xf numFmtId="0" fontId="15" fillId="3" borderId="15" xfId="3" applyFont="1" applyFill="1" applyBorder="1" applyAlignment="1">
      <alignment horizontal="left" vertical="center"/>
    </xf>
    <xf numFmtId="0" fontId="15" fillId="3" borderId="16" xfId="3" applyFont="1" applyFill="1" applyBorder="1" applyAlignment="1">
      <alignment horizontal="left" vertical="center"/>
    </xf>
    <xf numFmtId="0" fontId="15" fillId="3" borderId="17" xfId="3" applyFont="1" applyFill="1" applyBorder="1" applyAlignment="1">
      <alignment horizontal="left" vertical="center"/>
    </xf>
    <xf numFmtId="0" fontId="15" fillId="3" borderId="18" xfId="3" applyFont="1" applyFill="1" applyBorder="1" applyAlignment="1">
      <alignment horizontal="center" vertical="center"/>
    </xf>
    <xf numFmtId="0" fontId="15" fillId="3" borderId="20" xfId="3" applyFont="1" applyFill="1" applyBorder="1" applyAlignment="1">
      <alignment horizontal="center" vertical="center"/>
    </xf>
    <xf numFmtId="0" fontId="15" fillId="3" borderId="18" xfId="3" applyFont="1" applyFill="1" applyBorder="1" applyAlignment="1">
      <alignment horizontal="left" vertical="center"/>
    </xf>
    <xf numFmtId="0" fontId="15" fillId="3" borderId="19" xfId="3" applyFont="1" applyFill="1" applyBorder="1" applyAlignment="1">
      <alignment horizontal="left" vertical="center"/>
    </xf>
    <xf numFmtId="0" fontId="15" fillId="3" borderId="20" xfId="3" applyFont="1" applyFill="1" applyBorder="1" applyAlignment="1">
      <alignment horizontal="left" vertical="center"/>
    </xf>
    <xf numFmtId="0" fontId="15" fillId="3" borderId="18" xfId="3" applyFont="1" applyFill="1" applyBorder="1" applyAlignment="1">
      <alignment horizontal="center" vertical="center" wrapText="1"/>
    </xf>
    <xf numFmtId="0" fontId="15" fillId="3" borderId="19" xfId="3" applyFont="1" applyFill="1" applyBorder="1" applyAlignment="1">
      <alignment horizontal="center" vertical="center" wrapText="1"/>
    </xf>
    <xf numFmtId="0" fontId="15" fillId="3" borderId="20" xfId="3" applyFont="1" applyFill="1" applyBorder="1" applyAlignment="1">
      <alignment horizontal="center" vertical="center" wrapText="1"/>
    </xf>
    <xf numFmtId="0" fontId="15" fillId="3" borderId="21" xfId="3" applyFont="1" applyFill="1" applyBorder="1" applyAlignment="1">
      <alignment horizontal="center" vertical="center"/>
    </xf>
    <xf numFmtId="0" fontId="15" fillId="3" borderId="22" xfId="3" applyFont="1" applyFill="1" applyBorder="1" applyAlignment="1">
      <alignment horizontal="center" vertical="center"/>
    </xf>
    <xf numFmtId="0" fontId="15" fillId="3" borderId="23" xfId="3" applyFont="1" applyFill="1" applyBorder="1" applyAlignment="1">
      <alignment horizontal="center" vertical="center"/>
    </xf>
    <xf numFmtId="0" fontId="15" fillId="3" borderId="21" xfId="3" applyFont="1" applyFill="1" applyBorder="1" applyAlignment="1">
      <alignment horizontal="left" vertical="center"/>
    </xf>
    <xf numFmtId="0" fontId="15" fillId="3" borderId="22" xfId="3" applyFont="1" applyFill="1" applyBorder="1" applyAlignment="1">
      <alignment horizontal="left" vertical="center"/>
    </xf>
    <xf numFmtId="0" fontId="15" fillId="3" borderId="23" xfId="3" applyFont="1" applyFill="1" applyBorder="1" applyAlignment="1">
      <alignment horizontal="left" vertical="center"/>
    </xf>
    <xf numFmtId="0" fontId="18" fillId="0" borderId="39" xfId="3" applyFont="1" applyBorder="1" applyAlignment="1">
      <alignment horizontal="center" vertical="center" wrapText="1"/>
    </xf>
    <xf numFmtId="0" fontId="18" fillId="0" borderId="40" xfId="3" applyFont="1" applyBorder="1" applyAlignment="1">
      <alignment horizontal="center" vertical="center" wrapText="1"/>
    </xf>
    <xf numFmtId="0" fontId="18" fillId="0" borderId="14" xfId="3" applyFont="1" applyBorder="1" applyAlignment="1">
      <alignment horizontal="center" vertical="center" wrapText="1"/>
    </xf>
    <xf numFmtId="0" fontId="15" fillId="4" borderId="26" xfId="4" applyNumberFormat="1" applyFont="1" applyFill="1" applyBorder="1" applyAlignment="1">
      <alignment horizontal="center" vertical="center"/>
    </xf>
    <xf numFmtId="0" fontId="15" fillId="4" borderId="19" xfId="4" applyNumberFormat="1" applyFont="1" applyFill="1" applyBorder="1" applyAlignment="1">
      <alignment horizontal="center" vertical="center"/>
    </xf>
    <xf numFmtId="0" fontId="15" fillId="4" borderId="27" xfId="4" applyNumberFormat="1" applyFont="1" applyFill="1" applyBorder="1" applyAlignment="1">
      <alignment horizontal="center" vertical="center"/>
    </xf>
    <xf numFmtId="1" fontId="21" fillId="3" borderId="8" xfId="3" applyNumberFormat="1" applyFont="1" applyFill="1" applyBorder="1" applyAlignment="1" applyProtection="1">
      <alignment horizontal="center" vertical="center" wrapText="1"/>
      <protection locked="0"/>
    </xf>
    <xf numFmtId="1" fontId="21" fillId="3" borderId="36" xfId="3" applyNumberFormat="1" applyFont="1" applyFill="1" applyBorder="1" applyAlignment="1" applyProtection="1">
      <alignment horizontal="center" vertical="center" wrapText="1"/>
      <protection locked="0"/>
    </xf>
    <xf numFmtId="1" fontId="21" fillId="3" borderId="3" xfId="3" applyNumberFormat="1" applyFont="1" applyFill="1" applyBorder="1" applyAlignment="1" applyProtection="1">
      <alignment horizontal="center" vertical="center" wrapText="1"/>
      <protection locked="0"/>
    </xf>
    <xf numFmtId="1" fontId="4" fillId="3" borderId="8" xfId="3" applyNumberFormat="1" applyFont="1" applyFill="1" applyBorder="1" applyAlignment="1" applyProtection="1">
      <alignment horizontal="center" vertical="center"/>
      <protection locked="0"/>
    </xf>
    <xf numFmtId="1" fontId="4" fillId="3" borderId="36" xfId="3" applyNumberFormat="1" applyFont="1" applyFill="1" applyBorder="1" applyAlignment="1" applyProtection="1">
      <alignment horizontal="center" vertical="center"/>
      <protection locked="0"/>
    </xf>
    <xf numFmtId="1" fontId="4" fillId="3" borderId="3" xfId="3" applyNumberFormat="1" applyFont="1" applyFill="1" applyBorder="1" applyAlignment="1" applyProtection="1">
      <alignment horizontal="center" vertical="center"/>
      <protection locked="0"/>
    </xf>
    <xf numFmtId="9" fontId="20" fillId="0" borderId="26" xfId="4" applyFont="1" applyFill="1" applyBorder="1" applyAlignment="1">
      <alignment horizontal="center" vertical="center"/>
    </xf>
    <xf numFmtId="9" fontId="20" fillId="0" borderId="19" xfId="4" applyFont="1" applyFill="1" applyBorder="1" applyAlignment="1">
      <alignment horizontal="center" vertical="center"/>
    </xf>
    <xf numFmtId="9" fontId="20" fillId="0" borderId="4" xfId="4" applyFont="1" applyFill="1" applyBorder="1" applyAlignment="1">
      <alignment horizontal="center" vertical="center"/>
    </xf>
    <xf numFmtId="9" fontId="4" fillId="3" borderId="26" xfId="4" applyFont="1" applyFill="1" applyBorder="1" applyAlignment="1">
      <alignment horizontal="center" vertical="center" wrapText="1"/>
    </xf>
    <xf numFmtId="9" fontId="4" fillId="3" borderId="19" xfId="4" applyFont="1" applyFill="1" applyBorder="1" applyAlignment="1">
      <alignment horizontal="center" vertical="center" wrapText="1"/>
    </xf>
    <xf numFmtId="9" fontId="4" fillId="3" borderId="27" xfId="4" applyFont="1" applyFill="1" applyBorder="1" applyAlignment="1">
      <alignment horizontal="center" vertical="center" wrapText="1"/>
    </xf>
    <xf numFmtId="0" fontId="4" fillId="3" borderId="1" xfId="3" applyFont="1" applyFill="1" applyBorder="1" applyAlignment="1" applyProtection="1">
      <alignment horizontal="center" vertical="center"/>
      <protection locked="0"/>
    </xf>
    <xf numFmtId="0" fontId="4" fillId="3" borderId="34" xfId="3" applyFont="1" applyFill="1" applyBorder="1" applyAlignment="1" applyProtection="1">
      <alignment horizontal="center" vertical="center"/>
      <protection locked="0"/>
    </xf>
    <xf numFmtId="0" fontId="4" fillId="3" borderId="35" xfId="3" applyFont="1" applyFill="1" applyBorder="1" applyAlignment="1" applyProtection="1">
      <alignment horizontal="center" vertical="center"/>
      <protection locked="0"/>
    </xf>
    <xf numFmtId="0" fontId="4" fillId="3" borderId="5" xfId="3" applyFont="1" applyFill="1" applyBorder="1" applyAlignment="1" applyProtection="1">
      <alignment horizontal="center" vertical="center"/>
      <protection locked="0"/>
    </xf>
    <xf numFmtId="0" fontId="4" fillId="3" borderId="0" xfId="3" applyFont="1" applyFill="1" applyAlignment="1" applyProtection="1">
      <alignment horizontal="center" vertical="center"/>
      <protection locked="0"/>
    </xf>
    <xf numFmtId="0" fontId="4" fillId="3" borderId="33" xfId="3" applyFont="1" applyFill="1" applyBorder="1" applyAlignment="1" applyProtection="1">
      <alignment horizontal="center" vertical="center"/>
      <protection locked="0"/>
    </xf>
    <xf numFmtId="0" fontId="4" fillId="3" borderId="7" xfId="3" applyFont="1" applyFill="1" applyBorder="1" applyAlignment="1" applyProtection="1">
      <alignment horizontal="center" vertical="center"/>
      <protection locked="0"/>
    </xf>
    <xf numFmtId="0" fontId="4" fillId="3" borderId="11" xfId="3" applyFont="1" applyFill="1" applyBorder="1" applyAlignment="1" applyProtection="1">
      <alignment horizontal="center" vertical="center"/>
      <protection locked="0"/>
    </xf>
    <xf numFmtId="0" fontId="4" fillId="3" borderId="12" xfId="3" applyFont="1" applyFill="1" applyBorder="1" applyAlignment="1" applyProtection="1">
      <alignment horizontal="center" vertical="center"/>
      <protection locked="0"/>
    </xf>
    <xf numFmtId="9" fontId="4" fillId="3" borderId="1" xfId="3" applyNumberFormat="1" applyFont="1" applyFill="1" applyBorder="1" applyAlignment="1" applyProtection="1">
      <alignment horizontal="center" vertical="center"/>
      <protection locked="0"/>
    </xf>
    <xf numFmtId="0" fontId="4" fillId="3" borderId="34" xfId="3" applyFont="1" applyFill="1" applyBorder="1" applyAlignment="1" applyProtection="1">
      <alignment horizontal="center" vertical="center" wrapText="1"/>
      <protection locked="0"/>
    </xf>
    <xf numFmtId="0" fontId="4" fillId="3" borderId="7" xfId="3" applyFont="1" applyFill="1" applyBorder="1" applyAlignment="1" applyProtection="1">
      <alignment horizontal="center" vertical="center" wrapText="1"/>
      <protection locked="0"/>
    </xf>
    <xf numFmtId="0" fontId="4" fillId="3" borderId="11" xfId="3" applyFont="1" applyFill="1" applyBorder="1" applyAlignment="1" applyProtection="1">
      <alignment horizontal="center" vertical="center" wrapText="1"/>
      <protection locked="0"/>
    </xf>
    <xf numFmtId="0" fontId="4" fillId="3" borderId="12" xfId="3" applyFont="1" applyFill="1" applyBorder="1" applyAlignment="1" applyProtection="1">
      <alignment horizontal="center" vertical="center" wrapText="1"/>
      <protection locked="0"/>
    </xf>
    <xf numFmtId="0" fontId="15" fillId="4" borderId="9" xfId="3" applyFont="1" applyFill="1" applyBorder="1" applyAlignment="1">
      <alignment horizontal="center" vertical="center"/>
    </xf>
    <xf numFmtId="0" fontId="15" fillId="4" borderId="10" xfId="3" applyFont="1" applyFill="1" applyBorder="1" applyAlignment="1">
      <alignment horizontal="center" vertical="center"/>
    </xf>
    <xf numFmtId="0" fontId="15" fillId="4" borderId="13" xfId="3" applyFont="1" applyFill="1" applyBorder="1" applyAlignment="1">
      <alignment horizontal="center" vertical="center"/>
    </xf>
    <xf numFmtId="0" fontId="15" fillId="4" borderId="32" xfId="3" applyFont="1" applyFill="1" applyBorder="1" applyAlignment="1">
      <alignment horizontal="center" vertical="center" wrapText="1"/>
    </xf>
    <xf numFmtId="0" fontId="39" fillId="3" borderId="43" xfId="3" applyFont="1" applyFill="1" applyBorder="1" applyAlignment="1">
      <alignment horizontal="center" vertical="center" wrapText="1"/>
    </xf>
    <xf numFmtId="0" fontId="28" fillId="3" borderId="43" xfId="3" applyFont="1" applyFill="1" applyBorder="1" applyAlignment="1">
      <alignment horizontal="center" vertical="center" wrapText="1"/>
    </xf>
    <xf numFmtId="0" fontId="28" fillId="3" borderId="49" xfId="3" applyFont="1" applyFill="1" applyBorder="1" applyAlignment="1">
      <alignment horizontal="center" vertical="center" wrapText="1"/>
    </xf>
    <xf numFmtId="0" fontId="28" fillId="3" borderId="68" xfId="3" applyFont="1" applyFill="1" applyBorder="1" applyAlignment="1">
      <alignment horizontal="center" vertical="center" wrapText="1"/>
    </xf>
    <xf numFmtId="0" fontId="28" fillId="3" borderId="50" xfId="3" applyFont="1" applyFill="1" applyBorder="1" applyAlignment="1">
      <alignment horizontal="center" vertical="center" wrapText="1"/>
    </xf>
    <xf numFmtId="0" fontId="28" fillId="3" borderId="47" xfId="3" applyFont="1" applyFill="1" applyBorder="1" applyAlignment="1">
      <alignment horizontal="center" vertical="center" wrapText="1"/>
    </xf>
    <xf numFmtId="0" fontId="28" fillId="3" borderId="0" xfId="3" applyFont="1" applyFill="1" applyAlignment="1">
      <alignment horizontal="center" vertical="center" wrapText="1"/>
    </xf>
    <xf numFmtId="0" fontId="28" fillId="3" borderId="48" xfId="3" applyFont="1" applyFill="1" applyBorder="1" applyAlignment="1">
      <alignment horizontal="center" vertical="center" wrapText="1"/>
    </xf>
    <xf numFmtId="0" fontId="28" fillId="3" borderId="51" xfId="3" applyFont="1" applyFill="1" applyBorder="1" applyAlignment="1">
      <alignment horizontal="center" vertical="center" wrapText="1"/>
    </xf>
    <xf numFmtId="0" fontId="28" fillId="3" borderId="65" xfId="3" applyFont="1" applyFill="1" applyBorder="1" applyAlignment="1">
      <alignment horizontal="center" vertical="center" wrapText="1"/>
    </xf>
    <xf numFmtId="0" fontId="28" fillId="3" borderId="52" xfId="3" applyFont="1" applyFill="1" applyBorder="1" applyAlignment="1">
      <alignment horizontal="center" vertical="center" wrapText="1"/>
    </xf>
    <xf numFmtId="0" fontId="28" fillId="3" borderId="49" xfId="3" applyFont="1" applyFill="1" applyBorder="1" applyAlignment="1">
      <alignment horizontal="center" vertical="center"/>
    </xf>
    <xf numFmtId="0" fontId="28" fillId="3" borderId="50" xfId="3" applyFont="1" applyFill="1" applyBorder="1" applyAlignment="1">
      <alignment horizontal="center" vertical="center"/>
    </xf>
    <xf numFmtId="0" fontId="28" fillId="3" borderId="47" xfId="3" applyFont="1" applyFill="1" applyBorder="1" applyAlignment="1">
      <alignment horizontal="center" vertical="center"/>
    </xf>
    <xf numFmtId="0" fontId="28" fillId="3" borderId="48" xfId="3" applyFont="1" applyFill="1" applyBorder="1" applyAlignment="1">
      <alignment horizontal="center" vertical="center"/>
    </xf>
    <xf numFmtId="0" fontId="28" fillId="3" borderId="51" xfId="3" applyFont="1" applyFill="1" applyBorder="1" applyAlignment="1">
      <alignment horizontal="center" vertical="center"/>
    </xf>
    <xf numFmtId="0" fontId="28" fillId="3" borderId="52" xfId="3" applyFont="1" applyFill="1" applyBorder="1" applyAlignment="1">
      <alignment horizontal="center" vertical="center"/>
    </xf>
    <xf numFmtId="9" fontId="28" fillId="3" borderId="49" xfId="3" applyNumberFormat="1" applyFont="1" applyFill="1" applyBorder="1" applyAlignment="1">
      <alignment horizontal="center" vertical="center"/>
    </xf>
    <xf numFmtId="1" fontId="21" fillId="3" borderId="37" xfId="3" applyNumberFormat="1" applyFont="1" applyFill="1" applyBorder="1" applyAlignment="1" applyProtection="1">
      <alignment horizontal="center" vertical="center" wrapText="1"/>
      <protection locked="0"/>
    </xf>
    <xf numFmtId="1" fontId="21" fillId="3" borderId="38" xfId="3" applyNumberFormat="1" applyFont="1" applyFill="1" applyBorder="1" applyAlignment="1" applyProtection="1">
      <alignment horizontal="center" vertical="center" wrapText="1"/>
      <protection locked="0"/>
    </xf>
    <xf numFmtId="1" fontId="21" fillId="3" borderId="29" xfId="3" applyNumberFormat="1" applyFont="1" applyFill="1" applyBorder="1" applyAlignment="1" applyProtection="1">
      <alignment horizontal="center" vertical="center" wrapText="1"/>
      <protection locked="0"/>
    </xf>
    <xf numFmtId="1" fontId="21" fillId="3" borderId="4" xfId="3" applyNumberFormat="1" applyFont="1" applyFill="1" applyBorder="1" applyAlignment="1" applyProtection="1">
      <alignment horizontal="center" vertical="center" wrapText="1"/>
      <protection locked="0"/>
    </xf>
    <xf numFmtId="9" fontId="20" fillId="0" borderId="27" xfId="4" applyFont="1" applyFill="1" applyBorder="1" applyAlignment="1">
      <alignment horizontal="center" vertical="center"/>
    </xf>
    <xf numFmtId="0" fontId="15" fillId="4" borderId="20" xfId="4" applyNumberFormat="1" applyFont="1" applyFill="1" applyBorder="1" applyAlignment="1">
      <alignment horizontal="center" vertical="center"/>
    </xf>
    <xf numFmtId="0" fontId="4" fillId="3" borderId="64" xfId="3" applyFont="1" applyFill="1" applyBorder="1" applyAlignment="1" applyProtection="1">
      <alignment horizontal="center" vertical="center" wrapText="1"/>
      <protection locked="0"/>
    </xf>
    <xf numFmtId="0" fontId="4" fillId="3" borderId="65" xfId="3" applyFont="1" applyFill="1" applyBorder="1" applyAlignment="1" applyProtection="1">
      <alignment horizontal="center" vertical="center" wrapText="1"/>
      <protection locked="0"/>
    </xf>
    <xf numFmtId="0" fontId="4" fillId="3" borderId="66" xfId="3" applyFont="1" applyFill="1" applyBorder="1" applyAlignment="1" applyProtection="1">
      <alignment horizontal="center" vertical="center" wrapText="1"/>
      <protection locked="0"/>
    </xf>
    <xf numFmtId="0" fontId="21" fillId="3" borderId="74" xfId="3" applyFont="1" applyFill="1" applyBorder="1" applyAlignment="1" applyProtection="1">
      <alignment horizontal="center" vertical="center" wrapText="1"/>
      <protection locked="0"/>
    </xf>
    <xf numFmtId="0" fontId="21" fillId="3" borderId="72" xfId="3" applyFont="1" applyFill="1" applyBorder="1" applyAlignment="1" applyProtection="1">
      <alignment horizontal="center" vertical="center" wrapText="1"/>
      <protection locked="0"/>
    </xf>
    <xf numFmtId="0" fontId="21" fillId="3" borderId="73" xfId="3" applyFont="1" applyFill="1" applyBorder="1" applyAlignment="1" applyProtection="1">
      <alignment horizontal="center" vertical="center" wrapText="1"/>
      <protection locked="0"/>
    </xf>
    <xf numFmtId="0" fontId="15" fillId="4" borderId="18" xfId="3" applyFont="1" applyFill="1" applyBorder="1" applyAlignment="1">
      <alignment horizontal="center" vertical="center" wrapText="1"/>
    </xf>
    <xf numFmtId="0" fontId="15" fillId="4" borderId="8" xfId="3" applyFont="1" applyFill="1" applyBorder="1" applyAlignment="1">
      <alignment horizontal="center"/>
    </xf>
    <xf numFmtId="0" fontId="21" fillId="3" borderId="70" xfId="3" applyFont="1" applyFill="1" applyBorder="1" applyAlignment="1" applyProtection="1">
      <alignment horizontal="center" vertical="center" wrapText="1"/>
      <protection locked="0"/>
    </xf>
    <xf numFmtId="0" fontId="21" fillId="3" borderId="38" xfId="3" applyFont="1" applyFill="1" applyBorder="1" applyAlignment="1" applyProtection="1">
      <alignment horizontal="center" vertical="center" wrapText="1"/>
      <protection locked="0"/>
    </xf>
    <xf numFmtId="0" fontId="21" fillId="3" borderId="29" xfId="3" applyFont="1" applyFill="1" applyBorder="1" applyAlignment="1" applyProtection="1">
      <alignment horizontal="center" vertical="center" wrapText="1"/>
      <protection locked="0"/>
    </xf>
    <xf numFmtId="0" fontId="21" fillId="3" borderId="71" xfId="3" applyFont="1" applyFill="1" applyBorder="1" applyAlignment="1" applyProtection="1">
      <alignment horizontal="center" vertical="center" wrapText="1"/>
      <protection locked="0"/>
    </xf>
    <xf numFmtId="0" fontId="21" fillId="3" borderId="37" xfId="3" applyFont="1" applyFill="1" applyBorder="1" applyAlignment="1" applyProtection="1">
      <alignment horizontal="center" vertical="center" wrapText="1"/>
      <protection locked="0"/>
    </xf>
    <xf numFmtId="0" fontId="28" fillId="3" borderId="46" xfId="3" applyFont="1" applyFill="1" applyBorder="1" applyAlignment="1">
      <alignment horizontal="center" vertical="center" wrapText="1"/>
    </xf>
    <xf numFmtId="9" fontId="28" fillId="3" borderId="43" xfId="3" applyNumberFormat="1" applyFont="1" applyFill="1" applyBorder="1" applyAlignment="1">
      <alignment horizontal="center" vertical="center"/>
    </xf>
    <xf numFmtId="0" fontId="28" fillId="3" borderId="43" xfId="3" applyFont="1" applyFill="1" applyBorder="1" applyAlignment="1">
      <alignment horizontal="center" vertical="center"/>
    </xf>
    <xf numFmtId="0" fontId="4" fillId="3" borderId="43" xfId="3" applyFont="1" applyFill="1" applyBorder="1" applyAlignment="1">
      <alignment horizontal="center" wrapText="1"/>
    </xf>
    <xf numFmtId="0" fontId="4" fillId="3" borderId="43" xfId="3" applyFont="1" applyFill="1" applyBorder="1" applyAlignment="1">
      <alignment horizontal="center"/>
    </xf>
    <xf numFmtId="0" fontId="4" fillId="3" borderId="43" xfId="3" applyFont="1" applyFill="1" applyBorder="1" applyAlignment="1">
      <alignment horizontal="center" vertical="center" wrapText="1"/>
    </xf>
    <xf numFmtId="0" fontId="4" fillId="3" borderId="68" xfId="3" applyFont="1" applyFill="1" applyBorder="1" applyAlignment="1">
      <alignment horizontal="center" vertical="center" wrapText="1"/>
    </xf>
    <xf numFmtId="0" fontId="4" fillId="3" borderId="50" xfId="3" applyFont="1" applyFill="1" applyBorder="1" applyAlignment="1">
      <alignment horizontal="center" vertical="center" wrapText="1"/>
    </xf>
    <xf numFmtId="0" fontId="4" fillId="3" borderId="48" xfId="3" applyFont="1" applyFill="1" applyBorder="1" applyAlignment="1">
      <alignment horizontal="center" vertical="center" wrapText="1"/>
    </xf>
    <xf numFmtId="0" fontId="4" fillId="3" borderId="65" xfId="3" applyFont="1" applyFill="1" applyBorder="1" applyAlignment="1">
      <alignment horizontal="center" vertical="center" wrapText="1"/>
    </xf>
    <xf numFmtId="0" fontId="4" fillId="3" borderId="52" xfId="3" applyFont="1" applyFill="1" applyBorder="1" applyAlignment="1">
      <alignment horizontal="center" vertical="center" wrapText="1"/>
    </xf>
    <xf numFmtId="0" fontId="4" fillId="3" borderId="49" xfId="3" applyFont="1" applyFill="1" applyBorder="1" applyAlignment="1">
      <alignment horizontal="center" vertical="center" wrapText="1"/>
    </xf>
    <xf numFmtId="0" fontId="4" fillId="3" borderId="47" xfId="3" applyFont="1" applyFill="1" applyBorder="1" applyAlignment="1">
      <alignment horizontal="center" vertical="center" wrapText="1"/>
    </xf>
    <xf numFmtId="0" fontId="4" fillId="3" borderId="51" xfId="3" applyFont="1" applyFill="1" applyBorder="1" applyAlignment="1">
      <alignment horizontal="center" vertical="center" wrapText="1"/>
    </xf>
    <xf numFmtId="0" fontId="4" fillId="3" borderId="49" xfId="3" applyFont="1" applyFill="1" applyBorder="1" applyAlignment="1">
      <alignment horizontal="center" vertical="center"/>
    </xf>
    <xf numFmtId="0" fontId="4" fillId="3" borderId="50" xfId="3" applyFont="1" applyFill="1" applyBorder="1" applyAlignment="1">
      <alignment horizontal="center" vertical="center"/>
    </xf>
    <xf numFmtId="0" fontId="4" fillId="3" borderId="47" xfId="3" applyFont="1" applyFill="1" applyBorder="1" applyAlignment="1">
      <alignment horizontal="center" vertical="center"/>
    </xf>
    <xf numFmtId="0" fontId="4" fillId="3" borderId="48" xfId="3" applyFont="1" applyFill="1" applyBorder="1" applyAlignment="1">
      <alignment horizontal="center" vertical="center"/>
    </xf>
    <xf numFmtId="0" fontId="4" fillId="3" borderId="51" xfId="3" applyFont="1" applyFill="1" applyBorder="1" applyAlignment="1">
      <alignment horizontal="center" vertical="center"/>
    </xf>
    <xf numFmtId="0" fontId="4" fillId="3" borderId="52" xfId="3" applyFont="1" applyFill="1" applyBorder="1" applyAlignment="1">
      <alignment horizontal="center" vertical="center"/>
    </xf>
    <xf numFmtId="0" fontId="28" fillId="3" borderId="43" xfId="3" applyFont="1" applyFill="1" applyBorder="1" applyAlignment="1">
      <alignment horizontal="center" wrapText="1"/>
    </xf>
    <xf numFmtId="9" fontId="4" fillId="3" borderId="49" xfId="3" applyNumberFormat="1" applyFont="1" applyFill="1" applyBorder="1" applyAlignment="1">
      <alignment horizontal="center" vertical="center"/>
    </xf>
    <xf numFmtId="0" fontId="4" fillId="3" borderId="46" xfId="3" applyFont="1" applyFill="1" applyBorder="1" applyAlignment="1">
      <alignment horizontal="center" vertical="center" wrapText="1"/>
    </xf>
    <xf numFmtId="0" fontId="4" fillId="3" borderId="85" xfId="3" applyFont="1" applyFill="1" applyBorder="1" applyAlignment="1">
      <alignment horizontal="center" vertical="center" wrapText="1"/>
    </xf>
    <xf numFmtId="0" fontId="4" fillId="3" borderId="43" xfId="3" applyFont="1" applyFill="1" applyBorder="1" applyAlignment="1">
      <alignment horizontal="center" vertical="center"/>
    </xf>
    <xf numFmtId="0" fontId="4" fillId="3" borderId="46" xfId="3" applyFont="1" applyFill="1" applyBorder="1" applyAlignment="1">
      <alignment horizontal="center" vertical="center"/>
    </xf>
    <xf numFmtId="0" fontId="4" fillId="3" borderId="85" xfId="3" applyFont="1" applyFill="1" applyBorder="1" applyAlignment="1">
      <alignment horizontal="center" vertical="center"/>
    </xf>
    <xf numFmtId="9" fontId="4" fillId="3" borderId="43" xfId="3" applyNumberFormat="1" applyFont="1" applyFill="1" applyBorder="1" applyAlignment="1">
      <alignment horizontal="center" vertical="center"/>
    </xf>
    <xf numFmtId="9" fontId="4" fillId="3" borderId="43" xfId="3" applyNumberFormat="1" applyFont="1" applyFill="1" applyBorder="1" applyAlignment="1">
      <alignment horizontal="center" vertical="center" wrapText="1"/>
    </xf>
    <xf numFmtId="0" fontId="26" fillId="3" borderId="43" xfId="3" applyFont="1" applyFill="1" applyBorder="1" applyAlignment="1">
      <alignment horizontal="center" vertical="center" wrapText="1"/>
    </xf>
    <xf numFmtId="0" fontId="4" fillId="3" borderId="34" xfId="3" applyFont="1" applyFill="1" applyBorder="1" applyAlignment="1">
      <alignment horizontal="center" wrapText="1"/>
    </xf>
    <xf numFmtId="0" fontId="4" fillId="3" borderId="35" xfId="3" applyFont="1" applyFill="1" applyBorder="1" applyAlignment="1">
      <alignment horizontal="center" wrapText="1"/>
    </xf>
    <xf numFmtId="0" fontId="4" fillId="3" borderId="0" xfId="3" applyFont="1" applyFill="1" applyAlignment="1">
      <alignment horizontal="center" wrapText="1"/>
    </xf>
    <xf numFmtId="0" fontId="4" fillId="3" borderId="33" xfId="3" applyFont="1" applyFill="1" applyBorder="1" applyAlignment="1">
      <alignment horizontal="center" wrapText="1"/>
    </xf>
    <xf numFmtId="0" fontId="4" fillId="3" borderId="78" xfId="3" applyFont="1" applyFill="1" applyBorder="1" applyAlignment="1">
      <alignment horizontal="center" vertical="center" wrapText="1"/>
    </xf>
    <xf numFmtId="0" fontId="4" fillId="3" borderId="43" xfId="3" applyFont="1" applyFill="1" applyBorder="1" applyAlignment="1" applyProtection="1">
      <alignment horizontal="center" vertical="center" wrapText="1"/>
      <protection locked="0"/>
    </xf>
    <xf numFmtId="0" fontId="4" fillId="3" borderId="46" xfId="3" applyFont="1" applyFill="1" applyBorder="1" applyAlignment="1" applyProtection="1">
      <alignment horizontal="center" vertical="center" wrapText="1"/>
      <protection locked="0"/>
    </xf>
    <xf numFmtId="0" fontId="26" fillId="3" borderId="1" xfId="3" applyFont="1" applyFill="1" applyBorder="1" applyAlignment="1" applyProtection="1">
      <alignment horizontal="center" vertical="center" wrapText="1"/>
      <protection locked="0"/>
    </xf>
    <xf numFmtId="0" fontId="26" fillId="3" borderId="43" xfId="3" applyFont="1" applyFill="1" applyBorder="1" applyAlignment="1" applyProtection="1">
      <alignment horizontal="center" vertical="center" wrapText="1"/>
      <protection locked="0"/>
    </xf>
    <xf numFmtId="0" fontId="28" fillId="3" borderId="46" xfId="3" applyFont="1" applyFill="1" applyBorder="1" applyAlignment="1">
      <alignment horizontal="center" wrapText="1"/>
    </xf>
    <xf numFmtId="9" fontId="4" fillId="3" borderId="43" xfId="3" applyNumberFormat="1" applyFont="1" applyFill="1" applyBorder="1" applyAlignment="1">
      <alignment horizontal="center"/>
    </xf>
    <xf numFmtId="9" fontId="4" fillId="3" borderId="85" xfId="3" applyNumberFormat="1" applyFont="1" applyFill="1" applyBorder="1" applyAlignment="1">
      <alignment horizontal="center"/>
    </xf>
    <xf numFmtId="0" fontId="4" fillId="3" borderId="46" xfId="3" applyFont="1" applyFill="1" applyBorder="1" applyAlignment="1">
      <alignment horizontal="center"/>
    </xf>
    <xf numFmtId="0" fontId="4" fillId="3" borderId="46" xfId="3" applyFont="1" applyFill="1" applyBorder="1" applyAlignment="1">
      <alignment horizontal="center" wrapText="1"/>
    </xf>
    <xf numFmtId="0" fontId="4" fillId="3" borderId="85" xfId="3" applyFont="1" applyFill="1" applyBorder="1" applyAlignment="1">
      <alignment horizontal="center" wrapText="1"/>
    </xf>
    <xf numFmtId="0" fontId="4" fillId="3" borderId="49" xfId="3" applyFont="1" applyFill="1" applyBorder="1" applyAlignment="1">
      <alignment horizontal="center" wrapText="1"/>
    </xf>
    <xf numFmtId="0" fontId="4" fillId="3" borderId="85" xfId="3" applyFont="1" applyFill="1" applyBorder="1" applyAlignment="1">
      <alignment horizontal="center"/>
    </xf>
    <xf numFmtId="0" fontId="4" fillId="3" borderId="49" xfId="3" applyFont="1" applyFill="1" applyBorder="1" applyAlignment="1">
      <alignment horizontal="center"/>
    </xf>
    <xf numFmtId="0" fontId="28" fillId="3" borderId="43" xfId="3" applyFont="1" applyFill="1" applyBorder="1" applyAlignment="1">
      <alignment horizontal="center"/>
    </xf>
    <xf numFmtId="0" fontId="28" fillId="3" borderId="45" xfId="3" applyFont="1" applyFill="1" applyBorder="1" applyAlignment="1">
      <alignment horizontal="center" vertical="center"/>
    </xf>
    <xf numFmtId="0" fontId="28" fillId="3" borderId="45" xfId="3" applyFont="1" applyFill="1" applyBorder="1" applyAlignment="1">
      <alignment vertical="center" wrapText="1"/>
    </xf>
    <xf numFmtId="0" fontId="28" fillId="3" borderId="43" xfId="3" applyFont="1" applyFill="1" applyBorder="1" applyAlignment="1">
      <alignment vertical="center" wrapText="1"/>
    </xf>
    <xf numFmtId="0" fontId="28" fillId="3" borderId="45" xfId="3" applyFont="1" applyFill="1" applyBorder="1" applyAlignment="1">
      <alignment horizontal="center"/>
    </xf>
    <xf numFmtId="9" fontId="28" fillId="3" borderId="68" xfId="3" applyNumberFormat="1" applyFont="1" applyFill="1" applyBorder="1" applyAlignment="1">
      <alignment horizontal="center" vertical="center"/>
    </xf>
    <xf numFmtId="0" fontId="28" fillId="3" borderId="0" xfId="3" applyFont="1" applyFill="1" applyAlignment="1">
      <alignment horizontal="center" vertical="center"/>
    </xf>
    <xf numFmtId="0" fontId="28" fillId="3" borderId="65" xfId="3" applyFont="1" applyFill="1" applyBorder="1" applyAlignment="1">
      <alignment horizontal="center" vertical="center"/>
    </xf>
    <xf numFmtId="0" fontId="4" fillId="3" borderId="45" xfId="3" applyFont="1" applyFill="1" applyBorder="1" applyAlignment="1" applyProtection="1">
      <alignment horizontal="center" vertical="center" wrapText="1"/>
      <protection locked="0"/>
    </xf>
    <xf numFmtId="0" fontId="4" fillId="7" borderId="1" xfId="0" applyFont="1" applyFill="1" applyBorder="1" applyAlignment="1" applyProtection="1">
      <alignment horizontal="center" vertical="center" wrapText="1"/>
      <protection locked="0"/>
    </xf>
    <xf numFmtId="0" fontId="4" fillId="7" borderId="34" xfId="0" applyFont="1" applyFill="1" applyBorder="1" applyAlignment="1" applyProtection="1">
      <alignment horizontal="center" vertical="center" wrapText="1"/>
      <protection locked="0"/>
    </xf>
    <xf numFmtId="0" fontId="4" fillId="7" borderId="41" xfId="0" applyFont="1" applyFill="1" applyBorder="1" applyAlignment="1" applyProtection="1">
      <alignment horizontal="center" vertical="center" wrapText="1"/>
      <protection locked="0"/>
    </xf>
    <xf numFmtId="0" fontId="4" fillId="7" borderId="5" xfId="0" applyFont="1" applyFill="1" applyBorder="1" applyAlignment="1" applyProtection="1">
      <alignment horizontal="center" vertical="center" wrapText="1"/>
      <protection locked="0"/>
    </xf>
    <xf numFmtId="0" fontId="4" fillId="7" borderId="0" xfId="0" applyFont="1" applyFill="1" applyAlignment="1" applyProtection="1">
      <alignment horizontal="center" vertical="center" wrapText="1"/>
      <protection locked="0"/>
    </xf>
    <xf numFmtId="0" fontId="4" fillId="7" borderId="42" xfId="0" applyFont="1" applyFill="1" applyBorder="1" applyAlignment="1" applyProtection="1">
      <alignment horizontal="center" vertical="center" wrapText="1"/>
      <protection locked="0"/>
    </xf>
    <xf numFmtId="0" fontId="4" fillId="3" borderId="47" xfId="3" applyFont="1" applyFill="1" applyBorder="1" applyAlignment="1">
      <alignment vertical="center"/>
    </xf>
    <xf numFmtId="0" fontId="4" fillId="3" borderId="0" xfId="3" applyFont="1" applyFill="1" applyAlignment="1">
      <alignment vertical="center"/>
    </xf>
    <xf numFmtId="0" fontId="4" fillId="3" borderId="48" xfId="3" applyFont="1" applyFill="1" applyBorder="1" applyAlignment="1">
      <alignment vertical="center"/>
    </xf>
    <xf numFmtId="0" fontId="36" fillId="3" borderId="49" xfId="3" applyFont="1" applyFill="1" applyBorder="1" applyAlignment="1">
      <alignment horizontal="center" vertical="center" wrapText="1"/>
    </xf>
    <xf numFmtId="9" fontId="4" fillId="3" borderId="49" xfId="3" applyNumberFormat="1" applyFont="1" applyFill="1" applyBorder="1" applyAlignment="1">
      <alignment vertical="center"/>
    </xf>
    <xf numFmtId="0" fontId="4" fillId="3" borderId="50" xfId="3" applyFont="1" applyFill="1" applyBorder="1" applyAlignment="1">
      <alignment vertical="center"/>
    </xf>
    <xf numFmtId="0" fontId="4" fillId="3" borderId="43" xfId="3" applyFont="1" applyFill="1" applyBorder="1" applyAlignment="1" applyProtection="1">
      <alignment horizontal="center" vertical="center"/>
      <protection locked="0"/>
    </xf>
    <xf numFmtId="0" fontId="15" fillId="4" borderId="43" xfId="3" applyFont="1" applyFill="1" applyBorder="1" applyAlignment="1">
      <alignment horizontal="center" vertical="center"/>
    </xf>
    <xf numFmtId="0" fontId="4" fillId="3" borderId="43" xfId="3" quotePrefix="1" applyFont="1" applyFill="1" applyBorder="1" applyAlignment="1" applyProtection="1">
      <alignment horizontal="center" vertical="center" wrapText="1"/>
      <protection locked="0"/>
    </xf>
    <xf numFmtId="9" fontId="4" fillId="3" borderId="43" xfId="3" applyNumberFormat="1" applyFont="1" applyFill="1" applyBorder="1" applyAlignment="1" applyProtection="1">
      <alignment horizontal="center" vertical="center"/>
      <protection locked="0"/>
    </xf>
    <xf numFmtId="9" fontId="4" fillId="3" borderId="8" xfId="3" applyNumberFormat="1" applyFont="1" applyFill="1" applyBorder="1" applyAlignment="1" applyProtection="1">
      <alignment horizontal="center" vertical="center"/>
      <protection locked="0"/>
    </xf>
    <xf numFmtId="9" fontId="4" fillId="3" borderId="36" xfId="3" applyNumberFormat="1" applyFont="1" applyFill="1" applyBorder="1" applyAlignment="1" applyProtection="1">
      <alignment horizontal="center" vertical="center"/>
      <protection locked="0"/>
    </xf>
    <xf numFmtId="9" fontId="4" fillId="3" borderId="3" xfId="3" applyNumberFormat="1" applyFont="1" applyFill="1" applyBorder="1" applyAlignment="1" applyProtection="1">
      <alignment horizontal="center" vertical="center"/>
      <protection locked="0"/>
    </xf>
    <xf numFmtId="0" fontId="15" fillId="4" borderId="27" xfId="3" applyFont="1" applyFill="1" applyBorder="1" applyAlignment="1">
      <alignment horizontal="center"/>
    </xf>
    <xf numFmtId="9" fontId="21" fillId="3" borderId="8" xfId="3" applyNumberFormat="1" applyFont="1" applyFill="1" applyBorder="1" applyAlignment="1" applyProtection="1">
      <alignment horizontal="center" vertical="center" wrapText="1"/>
      <protection locked="0"/>
    </xf>
    <xf numFmtId="9" fontId="21" fillId="3" borderId="36" xfId="3" applyNumberFormat="1" applyFont="1" applyFill="1" applyBorder="1" applyAlignment="1" applyProtection="1">
      <alignment horizontal="center" vertical="center" wrapText="1"/>
      <protection locked="0"/>
    </xf>
    <xf numFmtId="9" fontId="21" fillId="3" borderId="3" xfId="3" applyNumberFormat="1" applyFont="1" applyFill="1" applyBorder="1" applyAlignment="1" applyProtection="1">
      <alignment horizontal="center" vertical="center" wrapText="1"/>
      <protection locked="0"/>
    </xf>
    <xf numFmtId="0" fontId="34" fillId="3" borderId="53" xfId="3" applyFont="1" applyFill="1" applyBorder="1" applyAlignment="1" applyProtection="1">
      <alignment horizontal="center" vertical="center" wrapText="1"/>
      <protection locked="0"/>
    </xf>
    <xf numFmtId="0" fontId="28" fillId="3" borderId="54" xfId="3" applyFont="1" applyFill="1" applyBorder="1" applyAlignment="1" applyProtection="1">
      <alignment horizontal="center" vertical="center" wrapText="1"/>
      <protection locked="0"/>
    </xf>
    <xf numFmtId="0" fontId="28" fillId="3" borderId="55" xfId="3" applyFont="1" applyFill="1" applyBorder="1" applyAlignment="1" applyProtection="1">
      <alignment horizontal="center" vertical="center" wrapText="1"/>
      <protection locked="0"/>
    </xf>
    <xf numFmtId="0" fontId="28" fillId="3" borderId="56" xfId="3" applyFont="1" applyFill="1" applyBorder="1" applyAlignment="1" applyProtection="1">
      <alignment horizontal="center" vertical="center" wrapText="1"/>
      <protection locked="0"/>
    </xf>
    <xf numFmtId="0" fontId="28" fillId="3" borderId="0" xfId="3" applyFont="1" applyFill="1" applyAlignment="1" applyProtection="1">
      <alignment horizontal="center" vertical="center" wrapText="1"/>
      <protection locked="0"/>
    </xf>
    <xf numFmtId="0" fontId="28" fillId="3" borderId="42" xfId="3" applyFont="1" applyFill="1" applyBorder="1" applyAlignment="1" applyProtection="1">
      <alignment horizontal="center" vertical="center" wrapText="1"/>
      <protection locked="0"/>
    </xf>
    <xf numFmtId="0" fontId="28" fillId="3" borderId="57" xfId="3" applyFont="1" applyFill="1" applyBorder="1" applyAlignment="1" applyProtection="1">
      <alignment horizontal="center" vertical="center" wrapText="1"/>
      <protection locked="0"/>
    </xf>
    <xf numFmtId="0" fontId="28" fillId="3" borderId="76" xfId="3" applyFont="1" applyFill="1" applyBorder="1" applyAlignment="1" applyProtection="1">
      <alignment horizontal="center" vertical="center" wrapText="1"/>
      <protection locked="0"/>
    </xf>
    <xf numFmtId="0" fontId="28" fillId="3" borderId="58" xfId="3" applyFont="1" applyFill="1" applyBorder="1" applyAlignment="1" applyProtection="1">
      <alignment horizontal="center" vertical="center" wrapText="1"/>
      <protection locked="0"/>
    </xf>
    <xf numFmtId="0" fontId="28" fillId="3" borderId="54" xfId="3" quotePrefix="1" applyFont="1" applyFill="1" applyBorder="1" applyAlignment="1" applyProtection="1">
      <alignment horizontal="center" vertical="center" wrapText="1"/>
      <protection locked="0"/>
    </xf>
    <xf numFmtId="0" fontId="28" fillId="3" borderId="54" xfId="3" applyFont="1" applyFill="1" applyBorder="1" applyAlignment="1" applyProtection="1">
      <alignment horizontal="center" vertical="center"/>
      <protection locked="0"/>
    </xf>
    <xf numFmtId="0" fontId="28" fillId="3" borderId="55" xfId="3" applyFont="1" applyFill="1" applyBorder="1" applyAlignment="1" applyProtection="1">
      <alignment horizontal="center" vertical="center"/>
      <protection locked="0"/>
    </xf>
    <xf numFmtId="0" fontId="28" fillId="3" borderId="0" xfId="3" applyFont="1" applyFill="1" applyAlignment="1" applyProtection="1">
      <alignment horizontal="center" vertical="center"/>
      <protection locked="0"/>
    </xf>
    <xf numFmtId="0" fontId="28" fillId="3" borderId="42" xfId="3" applyFont="1" applyFill="1" applyBorder="1" applyAlignment="1" applyProtection="1">
      <alignment horizontal="center" vertical="center"/>
      <protection locked="0"/>
    </xf>
    <xf numFmtId="0" fontId="28" fillId="3" borderId="76" xfId="3" applyFont="1" applyFill="1" applyBorder="1" applyAlignment="1" applyProtection="1">
      <alignment horizontal="center" vertical="center"/>
      <protection locked="0"/>
    </xf>
    <xf numFmtId="0" fontId="28" fillId="3" borderId="58" xfId="3" applyFont="1" applyFill="1" applyBorder="1" applyAlignment="1" applyProtection="1">
      <alignment horizontal="center" vertical="center"/>
      <protection locked="0"/>
    </xf>
    <xf numFmtId="9" fontId="28" fillId="3" borderId="54" xfId="3" applyNumberFormat="1" applyFont="1" applyFill="1" applyBorder="1" applyAlignment="1" applyProtection="1">
      <alignment horizontal="center" vertical="center"/>
      <protection locked="0"/>
    </xf>
    <xf numFmtId="9" fontId="28" fillId="3" borderId="55" xfId="3" applyNumberFormat="1" applyFont="1" applyFill="1" applyBorder="1" applyAlignment="1" applyProtection="1">
      <alignment horizontal="center" vertical="center"/>
      <protection locked="0"/>
    </xf>
    <xf numFmtId="9" fontId="28" fillId="3" borderId="0" xfId="3" applyNumberFormat="1" applyFont="1" applyFill="1" applyAlignment="1" applyProtection="1">
      <alignment horizontal="center" vertical="center"/>
      <protection locked="0"/>
    </xf>
    <xf numFmtId="9" fontId="28" fillId="3" borderId="42" xfId="3" applyNumberFormat="1" applyFont="1" applyFill="1" applyBorder="1" applyAlignment="1" applyProtection="1">
      <alignment horizontal="center" vertical="center"/>
      <protection locked="0"/>
    </xf>
    <xf numFmtId="9" fontId="28" fillId="3" borderId="76" xfId="3" applyNumberFormat="1" applyFont="1" applyFill="1" applyBorder="1" applyAlignment="1" applyProtection="1">
      <alignment horizontal="center" vertical="center"/>
      <protection locked="0"/>
    </xf>
    <xf numFmtId="9" fontId="28" fillId="3" borderId="58" xfId="3" applyNumberFormat="1" applyFont="1" applyFill="1" applyBorder="1" applyAlignment="1" applyProtection="1">
      <alignment horizontal="center" vertical="center"/>
      <protection locked="0"/>
    </xf>
    <xf numFmtId="0" fontId="13" fillId="3" borderId="1" xfId="3" applyFill="1" applyBorder="1" applyAlignment="1" applyProtection="1">
      <alignment horizontal="center" vertical="center"/>
      <protection locked="0"/>
    </xf>
    <xf numFmtId="0" fontId="13" fillId="3" borderId="35" xfId="3" applyFill="1" applyBorder="1" applyAlignment="1" applyProtection="1">
      <alignment horizontal="center" vertical="center"/>
      <protection locked="0"/>
    </xf>
    <xf numFmtId="0" fontId="13" fillId="3" borderId="5" xfId="3" applyFill="1" applyBorder="1" applyAlignment="1" applyProtection="1">
      <alignment horizontal="center" vertical="center"/>
      <protection locked="0"/>
    </xf>
    <xf numFmtId="0" fontId="13" fillId="3" borderId="33" xfId="3" applyFill="1" applyBorder="1" applyAlignment="1" applyProtection="1">
      <alignment horizontal="center" vertical="center"/>
      <protection locked="0"/>
    </xf>
    <xf numFmtId="0" fontId="34" fillId="3" borderId="1" xfId="3" applyFont="1" applyFill="1" applyBorder="1" applyAlignment="1" applyProtection="1">
      <alignment horizontal="center" vertical="center" wrapText="1"/>
      <protection locked="0"/>
    </xf>
    <xf numFmtId="0" fontId="4" fillId="3" borderId="1" xfId="3" quotePrefix="1" applyFont="1" applyFill="1" applyBorder="1" applyAlignment="1" applyProtection="1">
      <alignment horizontal="center" vertical="center" wrapText="1"/>
      <protection locked="0"/>
    </xf>
    <xf numFmtId="0" fontId="28" fillId="0" borderId="80" xfId="3" applyFont="1" applyBorder="1" applyAlignment="1">
      <alignment horizontal="justify" vertical="center" wrapText="1"/>
    </xf>
    <xf numFmtId="0" fontId="28" fillId="0" borderId="81" xfId="3" applyFont="1" applyBorder="1" applyAlignment="1">
      <alignment horizontal="justify" vertical="center" wrapText="1"/>
    </xf>
    <xf numFmtId="0" fontId="28" fillId="0" borderId="82" xfId="3" applyFont="1" applyBorder="1" applyAlignment="1">
      <alignment horizontal="justify" vertical="center" wrapText="1"/>
    </xf>
    <xf numFmtId="0" fontId="4" fillId="0" borderId="80" xfId="3" applyFont="1" applyBorder="1" applyAlignment="1">
      <alignment horizontal="justify" vertical="center" wrapText="1"/>
    </xf>
    <xf numFmtId="0" fontId="4" fillId="0" borderId="81" xfId="3" applyFont="1" applyBorder="1" applyAlignment="1">
      <alignment horizontal="justify" vertical="center" wrapText="1"/>
    </xf>
    <xf numFmtId="0" fontId="4" fillId="0" borderId="82" xfId="3" applyFont="1" applyBorder="1" applyAlignment="1">
      <alignment horizontal="justify" vertical="center" wrapText="1"/>
    </xf>
    <xf numFmtId="0" fontId="4" fillId="0" borderId="80" xfId="3" applyFont="1" applyBorder="1" applyAlignment="1">
      <alignment horizontal="center" vertical="center" wrapText="1"/>
    </xf>
    <xf numFmtId="0" fontId="4" fillId="0" borderId="81" xfId="3" applyFont="1" applyBorder="1" applyAlignment="1">
      <alignment horizontal="center" vertical="center"/>
    </xf>
    <xf numFmtId="0" fontId="4" fillId="0" borderId="82" xfId="3" applyFont="1" applyBorder="1" applyAlignment="1">
      <alignment horizontal="center" vertical="center"/>
    </xf>
    <xf numFmtId="17" fontId="28" fillId="3" borderId="80" xfId="3" applyNumberFormat="1" applyFont="1" applyFill="1" applyBorder="1" applyAlignment="1" applyProtection="1">
      <alignment horizontal="center" vertical="center"/>
      <protection locked="0"/>
    </xf>
    <xf numFmtId="0" fontId="28" fillId="3" borderId="82" xfId="3" applyFont="1" applyFill="1" applyBorder="1" applyAlignment="1" applyProtection="1">
      <alignment horizontal="center" vertical="center"/>
      <protection locked="0"/>
    </xf>
    <xf numFmtId="9" fontId="28" fillId="3" borderId="80" xfId="3" applyNumberFormat="1" applyFont="1" applyFill="1" applyBorder="1" applyAlignment="1" applyProtection="1">
      <alignment horizontal="center" vertical="center"/>
      <protection locked="0"/>
    </xf>
    <xf numFmtId="0" fontId="4" fillId="3" borderId="59" xfId="3" applyFont="1" applyFill="1" applyBorder="1" applyAlignment="1" applyProtection="1">
      <alignment horizontal="left" vertical="center" wrapText="1"/>
      <protection locked="0"/>
    </xf>
    <xf numFmtId="0" fontId="4" fillId="3" borderId="60" xfId="3" applyFont="1" applyFill="1" applyBorder="1" applyAlignment="1" applyProtection="1">
      <alignment horizontal="left" vertical="center" wrapText="1"/>
      <protection locked="0"/>
    </xf>
    <xf numFmtId="0" fontId="4" fillId="3" borderId="61" xfId="3" applyFont="1" applyFill="1" applyBorder="1" applyAlignment="1" applyProtection="1">
      <alignment horizontal="left" vertical="center" wrapText="1"/>
      <protection locked="0"/>
    </xf>
    <xf numFmtId="0" fontId="4" fillId="3" borderId="53" xfId="3" applyFont="1" applyFill="1" applyBorder="1" applyAlignment="1" applyProtection="1">
      <alignment horizontal="left" vertical="center" wrapText="1"/>
      <protection locked="0"/>
    </xf>
    <xf numFmtId="0" fontId="4" fillId="3" borderId="54" xfId="3" applyFont="1" applyFill="1" applyBorder="1" applyAlignment="1" applyProtection="1">
      <alignment horizontal="left" vertical="center" wrapText="1"/>
      <protection locked="0"/>
    </xf>
    <xf numFmtId="0" fontId="4" fillId="3" borderId="55" xfId="3" applyFont="1" applyFill="1" applyBorder="1" applyAlignment="1" applyProtection="1">
      <alignment horizontal="left" vertical="center" wrapText="1"/>
      <protection locked="0"/>
    </xf>
    <xf numFmtId="0" fontId="4" fillId="3" borderId="56" xfId="3" applyFont="1" applyFill="1" applyBorder="1" applyAlignment="1" applyProtection="1">
      <alignment horizontal="left" vertical="center" wrapText="1"/>
      <protection locked="0"/>
    </xf>
    <xf numFmtId="0" fontId="4" fillId="3" borderId="62" xfId="3" applyFont="1" applyFill="1" applyBorder="1" applyAlignment="1" applyProtection="1">
      <alignment horizontal="left" vertical="center" wrapText="1"/>
      <protection locked="0"/>
    </xf>
    <xf numFmtId="0" fontId="4" fillId="3" borderId="63" xfId="3" applyFont="1" applyFill="1" applyBorder="1" applyAlignment="1" applyProtection="1">
      <alignment horizontal="left" vertical="center" wrapText="1"/>
      <protection locked="0"/>
    </xf>
    <xf numFmtId="0" fontId="4" fillId="3" borderId="63" xfId="3" applyFont="1" applyFill="1" applyBorder="1" applyAlignment="1" applyProtection="1">
      <alignment horizontal="center" vertical="center"/>
      <protection locked="0"/>
    </xf>
    <xf numFmtId="0" fontId="4" fillId="3" borderId="62" xfId="3" applyFont="1" applyFill="1" applyBorder="1" applyAlignment="1" applyProtection="1">
      <alignment horizontal="center" vertical="center"/>
      <protection locked="0"/>
    </xf>
    <xf numFmtId="0" fontId="4" fillId="3" borderId="53" xfId="3" applyFont="1" applyFill="1" applyBorder="1" applyAlignment="1" applyProtection="1">
      <alignment horizontal="center" vertical="center"/>
      <protection locked="0"/>
    </xf>
    <xf numFmtId="0" fontId="4" fillId="3" borderId="54" xfId="3" applyFont="1" applyFill="1" applyBorder="1" applyAlignment="1" applyProtection="1">
      <alignment horizontal="center" vertical="center"/>
      <protection locked="0"/>
    </xf>
    <xf numFmtId="0" fontId="4" fillId="3" borderId="56" xfId="3" applyFont="1" applyFill="1" applyBorder="1" applyAlignment="1" applyProtection="1">
      <alignment horizontal="center" vertical="center"/>
      <protection locked="0"/>
    </xf>
    <xf numFmtId="9" fontId="4" fillId="3" borderId="53" xfId="3" applyNumberFormat="1" applyFont="1" applyFill="1" applyBorder="1" applyAlignment="1" applyProtection="1">
      <alignment horizontal="center" vertical="center" wrapText="1"/>
      <protection locked="0"/>
    </xf>
    <xf numFmtId="9" fontId="4" fillId="3" borderId="63" xfId="3" applyNumberFormat="1" applyFont="1" applyFill="1" applyBorder="1" applyAlignment="1" applyProtection="1">
      <alignment horizontal="center" vertical="center"/>
      <protection locked="0"/>
    </xf>
    <xf numFmtId="0" fontId="4" fillId="3" borderId="61" xfId="3" applyFont="1" applyFill="1" applyBorder="1" applyAlignment="1" applyProtection="1">
      <alignment horizontal="center" vertical="center"/>
      <protection locked="0"/>
    </xf>
    <xf numFmtId="0" fontId="28" fillId="3" borderId="53" xfId="3" applyFont="1" applyFill="1" applyBorder="1" applyAlignment="1" applyProtection="1">
      <alignment horizontal="left" vertical="center" wrapText="1"/>
      <protection locked="0"/>
    </xf>
    <xf numFmtId="0" fontId="28" fillId="3" borderId="54" xfId="3" applyFont="1" applyFill="1" applyBorder="1" applyAlignment="1" applyProtection="1">
      <alignment horizontal="left" vertical="center" wrapText="1"/>
      <protection locked="0"/>
    </xf>
    <xf numFmtId="0" fontId="28" fillId="3" borderId="55" xfId="3" applyFont="1" applyFill="1" applyBorder="1" applyAlignment="1" applyProtection="1">
      <alignment horizontal="left" vertical="center" wrapText="1"/>
      <protection locked="0"/>
    </xf>
    <xf numFmtId="0" fontId="28" fillId="3" borderId="79" xfId="3" applyFont="1" applyFill="1" applyBorder="1" applyAlignment="1" applyProtection="1">
      <alignment horizontal="left" vertical="center" wrapText="1"/>
      <protection locked="0"/>
    </xf>
    <xf numFmtId="0" fontId="28" fillId="3" borderId="77" xfId="3" applyFont="1" applyFill="1" applyBorder="1" applyAlignment="1" applyProtection="1">
      <alignment horizontal="left" vertical="center" wrapText="1"/>
      <protection locked="0"/>
    </xf>
    <xf numFmtId="0" fontId="28" fillId="3" borderId="77" xfId="3" applyFont="1" applyFill="1" applyBorder="1" applyAlignment="1" applyProtection="1">
      <alignment horizontal="center" vertical="center"/>
      <protection locked="0"/>
    </xf>
    <xf numFmtId="0" fontId="28" fillId="3" borderId="79" xfId="3" applyFont="1" applyFill="1" applyBorder="1" applyAlignment="1" applyProtection="1">
      <alignment horizontal="center" vertical="center"/>
      <protection locked="0"/>
    </xf>
    <xf numFmtId="9" fontId="28" fillId="3" borderId="77" xfId="3" applyNumberFormat="1" applyFont="1" applyFill="1" applyBorder="1" applyAlignment="1" applyProtection="1">
      <alignment horizontal="center" vertical="center"/>
      <protection locked="0"/>
    </xf>
    <xf numFmtId="0" fontId="34" fillId="3" borderId="1" xfId="3" applyFont="1" applyFill="1" applyBorder="1" applyAlignment="1" applyProtection="1">
      <alignment horizontal="center" vertical="top" wrapText="1"/>
      <protection locked="0"/>
    </xf>
    <xf numFmtId="0" fontId="4" fillId="3" borderId="34" xfId="3" applyFont="1" applyFill="1" applyBorder="1" applyAlignment="1" applyProtection="1">
      <alignment horizontal="center" vertical="top"/>
      <protection locked="0"/>
    </xf>
    <xf numFmtId="0" fontId="4" fillId="3" borderId="35" xfId="3" applyFont="1" applyFill="1" applyBorder="1" applyAlignment="1" applyProtection="1">
      <alignment horizontal="center" vertical="top"/>
      <protection locked="0"/>
    </xf>
    <xf numFmtId="0" fontId="4" fillId="3" borderId="5" xfId="3" applyFont="1" applyFill="1" applyBorder="1" applyAlignment="1" applyProtection="1">
      <alignment horizontal="center" vertical="top"/>
      <protection locked="0"/>
    </xf>
    <xf numFmtId="0" fontId="4" fillId="3" borderId="0" xfId="3" applyFont="1" applyFill="1" applyAlignment="1" applyProtection="1">
      <alignment horizontal="center" vertical="top"/>
      <protection locked="0"/>
    </xf>
    <xf numFmtId="0" fontId="4" fillId="3" borderId="33" xfId="3" applyFont="1" applyFill="1" applyBorder="1" applyAlignment="1" applyProtection="1">
      <alignment horizontal="center" vertical="top"/>
      <protection locked="0"/>
    </xf>
    <xf numFmtId="0" fontId="4" fillId="3" borderId="7" xfId="3" applyFont="1" applyFill="1" applyBorder="1" applyAlignment="1" applyProtection="1">
      <alignment horizontal="center" vertical="top"/>
      <protection locked="0"/>
    </xf>
    <xf numFmtId="0" fontId="4" fillId="3" borderId="11" xfId="3" applyFont="1" applyFill="1" applyBorder="1" applyAlignment="1" applyProtection="1">
      <alignment horizontal="center" vertical="top"/>
      <protection locked="0"/>
    </xf>
    <xf numFmtId="0" fontId="4" fillId="3" borderId="12" xfId="3" applyFont="1" applyFill="1" applyBorder="1" applyAlignment="1" applyProtection="1">
      <alignment horizontal="center" vertical="top"/>
      <protection locked="0"/>
    </xf>
    <xf numFmtId="0" fontId="13" fillId="3" borderId="1" xfId="3" quotePrefix="1" applyFill="1" applyBorder="1" applyAlignment="1" applyProtection="1">
      <alignment horizontal="center" vertical="center" wrapText="1"/>
      <protection locked="0"/>
    </xf>
    <xf numFmtId="0" fontId="13" fillId="3" borderId="34" xfId="3" applyFill="1" applyBorder="1" applyAlignment="1" applyProtection="1">
      <alignment horizontal="center" vertical="center"/>
      <protection locked="0"/>
    </xf>
    <xf numFmtId="0" fontId="13" fillId="3" borderId="0" xfId="3" applyFill="1" applyAlignment="1" applyProtection="1">
      <alignment horizontal="center" vertical="center"/>
      <protection locked="0"/>
    </xf>
    <xf numFmtId="0" fontId="13" fillId="3" borderId="7" xfId="3" applyFill="1" applyBorder="1" applyAlignment="1" applyProtection="1">
      <alignment horizontal="center" vertical="center"/>
      <protection locked="0"/>
    </xf>
    <xf numFmtId="0" fontId="13" fillId="3" borderId="11" xfId="3" applyFill="1" applyBorder="1" applyAlignment="1" applyProtection="1">
      <alignment horizontal="center" vertical="center"/>
      <protection locked="0"/>
    </xf>
    <xf numFmtId="0" fontId="13" fillId="3" borderId="12" xfId="3" applyFill="1" applyBorder="1" applyAlignment="1" applyProtection="1">
      <alignment horizontal="center" vertical="center"/>
      <protection locked="0"/>
    </xf>
    <xf numFmtId="9" fontId="13" fillId="3" borderId="1" xfId="3" applyNumberFormat="1" applyFill="1" applyBorder="1" applyAlignment="1" applyProtection="1">
      <alignment horizontal="center" vertical="center"/>
      <protection locked="0"/>
    </xf>
    <xf numFmtId="0" fontId="13" fillId="3" borderId="1" xfId="3" applyFill="1" applyBorder="1" applyAlignment="1" applyProtection="1">
      <alignment horizontal="left" vertical="center" wrapText="1"/>
      <protection locked="0"/>
    </xf>
    <xf numFmtId="0" fontId="13" fillId="3" borderId="34" xfId="3" applyFill="1" applyBorder="1" applyAlignment="1" applyProtection="1">
      <alignment horizontal="left" vertical="center" wrapText="1"/>
      <protection locked="0"/>
    </xf>
    <xf numFmtId="0" fontId="13" fillId="3" borderId="35" xfId="3" applyFill="1" applyBorder="1" applyAlignment="1" applyProtection="1">
      <alignment horizontal="left" vertical="center" wrapText="1"/>
      <protection locked="0"/>
    </xf>
    <xf numFmtId="0" fontId="13" fillId="3" borderId="5" xfId="3" applyFill="1" applyBorder="1" applyAlignment="1" applyProtection="1">
      <alignment horizontal="left" vertical="center" wrapText="1"/>
      <protection locked="0"/>
    </xf>
    <xf numFmtId="0" fontId="13" fillId="3" borderId="0" xfId="3" applyFill="1" applyAlignment="1" applyProtection="1">
      <alignment horizontal="left" vertical="center" wrapText="1"/>
      <protection locked="0"/>
    </xf>
    <xf numFmtId="0" fontId="13" fillId="3" borderId="33" xfId="3" applyFill="1" applyBorder="1" applyAlignment="1" applyProtection="1">
      <alignment horizontal="left" vertical="center" wrapText="1"/>
      <protection locked="0"/>
    </xf>
    <xf numFmtId="0" fontId="13" fillId="3" borderId="7" xfId="3" applyFill="1" applyBorder="1" applyAlignment="1" applyProtection="1">
      <alignment horizontal="left" vertical="center" wrapText="1"/>
      <protection locked="0"/>
    </xf>
    <xf numFmtId="0" fontId="13" fillId="3" borderId="11" xfId="3" applyFill="1" applyBorder="1" applyAlignment="1" applyProtection="1">
      <alignment horizontal="left" vertical="center" wrapText="1"/>
      <protection locked="0"/>
    </xf>
    <xf numFmtId="0" fontId="13" fillId="3" borderId="12" xfId="3" applyFill="1" applyBorder="1" applyAlignment="1" applyProtection="1">
      <alignment horizontal="left" vertical="center" wrapText="1"/>
      <protection locked="0"/>
    </xf>
    <xf numFmtId="0" fontId="13" fillId="3" borderId="1" xfId="3" applyFill="1" applyBorder="1" applyAlignment="1" applyProtection="1">
      <alignment horizontal="center" vertical="center" wrapText="1"/>
      <protection locked="0"/>
    </xf>
    <xf numFmtId="0" fontId="13" fillId="3" borderId="34" xfId="3" applyFill="1" applyBorder="1" applyAlignment="1" applyProtection="1">
      <alignment horizontal="center" vertical="center" wrapText="1"/>
      <protection locked="0"/>
    </xf>
    <xf numFmtId="0" fontId="13" fillId="3" borderId="35" xfId="3" applyFill="1" applyBorder="1" applyAlignment="1" applyProtection="1">
      <alignment horizontal="center" vertical="center" wrapText="1"/>
      <protection locked="0"/>
    </xf>
    <xf numFmtId="0" fontId="13" fillId="3" borderId="5" xfId="3" applyFill="1" applyBorder="1" applyAlignment="1" applyProtection="1">
      <alignment horizontal="center" vertical="center" wrapText="1"/>
      <protection locked="0"/>
    </xf>
    <xf numFmtId="0" fontId="13" fillId="3" borderId="0" xfId="3" applyFill="1" applyAlignment="1" applyProtection="1">
      <alignment horizontal="center" vertical="center" wrapText="1"/>
      <protection locked="0"/>
    </xf>
    <xf numFmtId="0" fontId="13" fillId="3" borderId="33" xfId="3" applyFill="1" applyBorder="1" applyAlignment="1" applyProtection="1">
      <alignment horizontal="center" vertical="center" wrapText="1"/>
      <protection locked="0"/>
    </xf>
    <xf numFmtId="0" fontId="13" fillId="3" borderId="7" xfId="3" applyFill="1" applyBorder="1" applyAlignment="1" applyProtection="1">
      <alignment horizontal="center" vertical="center" wrapText="1"/>
      <protection locked="0"/>
    </xf>
    <xf numFmtId="0" fontId="13" fillId="3" borderId="11" xfId="3" applyFill="1" applyBorder="1" applyAlignment="1" applyProtection="1">
      <alignment horizontal="center" vertical="center" wrapText="1"/>
      <protection locked="0"/>
    </xf>
    <xf numFmtId="0" fontId="13" fillId="3" borderId="12" xfId="3" applyFill="1" applyBorder="1" applyAlignment="1" applyProtection="1">
      <alignment horizontal="center" vertical="center" wrapText="1"/>
      <protection locked="0"/>
    </xf>
    <xf numFmtId="9" fontId="28" fillId="3" borderId="26" xfId="4" applyFont="1" applyFill="1" applyBorder="1" applyAlignment="1">
      <alignment horizontal="center" vertical="center" wrapText="1"/>
    </xf>
    <xf numFmtId="9" fontId="28" fillId="3" borderId="19" xfId="4" applyFont="1" applyFill="1" applyBorder="1" applyAlignment="1">
      <alignment horizontal="center" vertical="center" wrapText="1"/>
    </xf>
    <xf numFmtId="9" fontId="28" fillId="3" borderId="27" xfId="4" applyFont="1" applyFill="1" applyBorder="1" applyAlignment="1">
      <alignment horizontal="center" vertical="center" wrapText="1"/>
    </xf>
    <xf numFmtId="0" fontId="4" fillId="3" borderId="1" xfId="3" applyFont="1" applyFill="1" applyBorder="1" applyAlignment="1" applyProtection="1">
      <alignment horizontal="justify" vertical="center" wrapText="1"/>
      <protection locked="0"/>
    </xf>
    <xf numFmtId="0" fontId="4" fillId="3" borderId="34" xfId="3" applyFont="1" applyFill="1" applyBorder="1" applyAlignment="1" applyProtection="1">
      <alignment horizontal="justify" vertical="center" wrapText="1"/>
      <protection locked="0"/>
    </xf>
    <xf numFmtId="0" fontId="4" fillId="3" borderId="35" xfId="3" applyFont="1" applyFill="1" applyBorder="1" applyAlignment="1" applyProtection="1">
      <alignment horizontal="justify" vertical="center" wrapText="1"/>
      <protection locked="0"/>
    </xf>
    <xf numFmtId="0" fontId="4" fillId="3" borderId="7" xfId="3" applyFont="1" applyFill="1" applyBorder="1" applyAlignment="1" applyProtection="1">
      <alignment horizontal="justify" vertical="center" wrapText="1"/>
      <protection locked="0"/>
    </xf>
    <xf numFmtId="0" fontId="4" fillId="3" borderId="11" xfId="3" applyFont="1" applyFill="1" applyBorder="1" applyAlignment="1" applyProtection="1">
      <alignment horizontal="justify" vertical="center" wrapText="1"/>
      <protection locked="0"/>
    </xf>
    <xf numFmtId="0" fontId="4" fillId="3" borderId="12" xfId="3" applyFont="1" applyFill="1" applyBorder="1" applyAlignment="1" applyProtection="1">
      <alignment horizontal="justify" vertical="center" wrapText="1"/>
      <protection locked="0"/>
    </xf>
    <xf numFmtId="0" fontId="4" fillId="3" borderId="9" xfId="3" applyFont="1" applyFill="1" applyBorder="1" applyAlignment="1" applyProtection="1">
      <alignment horizontal="justify" vertical="center" wrapText="1"/>
      <protection locked="0"/>
    </xf>
    <xf numFmtId="0" fontId="4" fillId="3" borderId="10" xfId="3" applyFont="1" applyFill="1" applyBorder="1" applyAlignment="1" applyProtection="1">
      <alignment horizontal="justify" vertical="center" wrapText="1"/>
      <protection locked="0"/>
    </xf>
    <xf numFmtId="0" fontId="4" fillId="3" borderId="13" xfId="3" applyFont="1" applyFill="1" applyBorder="1" applyAlignment="1" applyProtection="1">
      <alignment horizontal="justify" vertical="center" wrapText="1"/>
      <protection locked="0"/>
    </xf>
    <xf numFmtId="17" fontId="13" fillId="3" borderId="9" xfId="3" applyNumberFormat="1" applyFill="1" applyBorder="1" applyAlignment="1" applyProtection="1">
      <alignment horizontal="center" vertical="center"/>
      <protection locked="0"/>
    </xf>
    <xf numFmtId="17" fontId="13" fillId="3" borderId="13" xfId="3" applyNumberFormat="1" applyFill="1" applyBorder="1" applyAlignment="1" applyProtection="1">
      <alignment horizontal="center" vertical="center"/>
      <protection locked="0"/>
    </xf>
    <xf numFmtId="9" fontId="13" fillId="3" borderId="9" xfId="3" applyNumberFormat="1" applyFill="1" applyBorder="1" applyAlignment="1" applyProtection="1">
      <alignment horizontal="center" vertical="center" wrapText="1"/>
      <protection locked="0"/>
    </xf>
    <xf numFmtId="9" fontId="13" fillId="3" borderId="13" xfId="3" applyNumberFormat="1" applyFill="1" applyBorder="1" applyAlignment="1" applyProtection="1">
      <alignment horizontal="center" vertical="center" wrapText="1"/>
      <protection locked="0"/>
    </xf>
    <xf numFmtId="0" fontId="13" fillId="3" borderId="10" xfId="3" applyFill="1" applyBorder="1" applyAlignment="1" applyProtection="1">
      <alignment horizontal="justify" vertical="center" wrapText="1"/>
      <protection locked="0"/>
    </xf>
    <xf numFmtId="0" fontId="13" fillId="3" borderId="13" xfId="3" applyFill="1" applyBorder="1" applyAlignment="1" applyProtection="1">
      <alignment horizontal="justify" vertical="center" wrapText="1"/>
      <protection locked="0"/>
    </xf>
    <xf numFmtId="0" fontId="13" fillId="3" borderId="13" xfId="3" applyFill="1" applyBorder="1" applyAlignment="1" applyProtection="1">
      <alignment horizontal="center" vertical="center" wrapText="1"/>
      <protection locked="0"/>
    </xf>
    <xf numFmtId="0" fontId="13" fillId="3" borderId="13" xfId="3" applyFill="1" applyBorder="1" applyAlignment="1" applyProtection="1">
      <alignment horizontal="center" vertical="center"/>
      <protection locked="0"/>
    </xf>
    <xf numFmtId="0" fontId="4" fillId="0" borderId="9" xfId="3" applyFont="1" applyBorder="1" applyAlignment="1" applyProtection="1">
      <alignment horizontal="justify" vertical="center" wrapText="1"/>
      <protection locked="0"/>
    </xf>
    <xf numFmtId="0" fontId="13" fillId="0" borderId="10" xfId="3" applyBorder="1" applyAlignment="1" applyProtection="1">
      <alignment horizontal="justify" vertical="center" wrapText="1"/>
      <protection locked="0"/>
    </xf>
    <xf numFmtId="0" fontId="13" fillId="0" borderId="13" xfId="3" applyBorder="1" applyAlignment="1" applyProtection="1">
      <alignment horizontal="justify" vertical="center" wrapText="1"/>
      <protection locked="0"/>
    </xf>
    <xf numFmtId="0" fontId="4" fillId="0" borderId="10" xfId="3" applyFont="1" applyBorder="1" applyAlignment="1" applyProtection="1">
      <alignment horizontal="justify" vertical="center" wrapText="1"/>
      <protection locked="0"/>
    </xf>
    <xf numFmtId="0" fontId="4" fillId="0" borderId="13" xfId="3" applyFont="1" applyBorder="1" applyAlignment="1" applyProtection="1">
      <alignment horizontal="justify" vertical="center" wrapText="1"/>
      <protection locked="0"/>
    </xf>
    <xf numFmtId="17" fontId="13" fillId="0" borderId="9" xfId="3" applyNumberFormat="1" applyBorder="1" applyAlignment="1" applyProtection="1">
      <alignment horizontal="center" vertical="center"/>
      <protection locked="0"/>
    </xf>
    <xf numFmtId="0" fontId="13" fillId="0" borderId="13" xfId="3" applyBorder="1" applyAlignment="1" applyProtection="1">
      <alignment horizontal="center" vertical="center"/>
      <protection locked="0"/>
    </xf>
    <xf numFmtId="9" fontId="13" fillId="0" borderId="9" xfId="3" applyNumberFormat="1" applyBorder="1" applyAlignment="1" applyProtection="1">
      <alignment horizontal="center" vertical="center" wrapText="1"/>
      <protection locked="0"/>
    </xf>
    <xf numFmtId="0" fontId="13" fillId="0" borderId="13" xfId="3" applyBorder="1" applyAlignment="1" applyProtection="1">
      <alignment horizontal="center" vertical="center" wrapText="1"/>
      <protection locked="0"/>
    </xf>
    <xf numFmtId="9" fontId="13" fillId="3" borderId="1" xfId="3" applyNumberFormat="1" applyFill="1" applyBorder="1" applyAlignment="1" applyProtection="1">
      <alignment horizontal="center" vertical="center" wrapText="1"/>
      <protection locked="0"/>
    </xf>
    <xf numFmtId="0" fontId="26" fillId="3" borderId="43" xfId="3" applyFont="1" applyFill="1" applyBorder="1" applyAlignment="1">
      <alignment horizontal="center" vertical="center"/>
    </xf>
    <xf numFmtId="0" fontId="40" fillId="3" borderId="43" xfId="3" applyFont="1" applyFill="1" applyBorder="1" applyAlignment="1">
      <alignment horizontal="center" vertical="center" wrapText="1"/>
    </xf>
    <xf numFmtId="0" fontId="28" fillId="3" borderId="45" xfId="3" applyFont="1" applyFill="1" applyBorder="1" applyAlignment="1">
      <alignment horizontal="center" vertical="center" wrapText="1"/>
    </xf>
    <xf numFmtId="0" fontId="30" fillId="3" borderId="9" xfId="3" applyFont="1" applyFill="1" applyBorder="1" applyAlignment="1" applyProtection="1">
      <alignment horizontal="justify" vertical="center" wrapText="1"/>
      <protection locked="0"/>
    </xf>
    <xf numFmtId="0" fontId="30" fillId="3" borderId="10" xfId="3" applyFont="1" applyFill="1" applyBorder="1" applyAlignment="1" applyProtection="1">
      <alignment horizontal="justify" vertical="center" wrapText="1"/>
      <protection locked="0"/>
    </xf>
    <xf numFmtId="0" fontId="30" fillId="3" borderId="13" xfId="3" applyFont="1" applyFill="1" applyBorder="1" applyAlignment="1" applyProtection="1">
      <alignment horizontal="justify" vertical="center" wrapText="1"/>
      <protection locked="0"/>
    </xf>
    <xf numFmtId="0" fontId="30" fillId="3" borderId="10" xfId="3" applyFont="1" applyFill="1" applyBorder="1" applyAlignment="1" applyProtection="1">
      <alignment horizontal="justify" vertical="center"/>
      <protection locked="0"/>
    </xf>
    <xf numFmtId="0" fontId="30" fillId="3" borderId="13" xfId="3" applyFont="1" applyFill="1" applyBorder="1" applyAlignment="1" applyProtection="1">
      <alignment horizontal="justify" vertical="center"/>
      <protection locked="0"/>
    </xf>
    <xf numFmtId="0" fontId="31" fillId="4" borderId="9" xfId="3" applyFont="1" applyFill="1" applyBorder="1" applyAlignment="1">
      <alignment horizontal="center" vertical="center"/>
    </xf>
    <xf numFmtId="0" fontId="31" fillId="4" borderId="10" xfId="3" applyFont="1" applyFill="1" applyBorder="1" applyAlignment="1">
      <alignment horizontal="center" vertical="center"/>
    </xf>
    <xf numFmtId="0" fontId="31" fillId="4" borderId="13" xfId="3" applyFont="1" applyFill="1" applyBorder="1" applyAlignment="1">
      <alignment horizontal="center" vertical="center"/>
    </xf>
    <xf numFmtId="0" fontId="30" fillId="3" borderId="1" xfId="3" applyFont="1" applyFill="1" applyBorder="1" applyAlignment="1" applyProtection="1">
      <alignment horizontal="center" vertical="center" wrapText="1"/>
      <protection locked="0"/>
    </xf>
    <xf numFmtId="0" fontId="30" fillId="3" borderId="34" xfId="3" applyFont="1" applyFill="1" applyBorder="1" applyAlignment="1" applyProtection="1">
      <alignment horizontal="center" vertical="center" wrapText="1"/>
      <protection locked="0"/>
    </xf>
    <xf numFmtId="0" fontId="30" fillId="3" borderId="35" xfId="3" applyFont="1" applyFill="1" applyBorder="1" applyAlignment="1" applyProtection="1">
      <alignment horizontal="center" vertical="center" wrapText="1"/>
      <protection locked="0"/>
    </xf>
    <xf numFmtId="0" fontId="30" fillId="3" borderId="7" xfId="3" applyFont="1" applyFill="1" applyBorder="1" applyAlignment="1" applyProtection="1">
      <alignment horizontal="center" vertical="center" wrapText="1"/>
      <protection locked="0"/>
    </xf>
    <xf numFmtId="0" fontId="30" fillId="3" borderId="11" xfId="3" applyFont="1" applyFill="1" applyBorder="1" applyAlignment="1" applyProtection="1">
      <alignment horizontal="center" vertical="center" wrapText="1"/>
      <protection locked="0"/>
    </xf>
    <xf numFmtId="0" fontId="30" fillId="3" borderId="12" xfId="3" applyFont="1" applyFill="1" applyBorder="1" applyAlignment="1" applyProtection="1">
      <alignment horizontal="center" vertical="center" wrapText="1"/>
      <protection locked="0"/>
    </xf>
    <xf numFmtId="0" fontId="30" fillId="3" borderId="9" xfId="3" applyFont="1" applyFill="1" applyBorder="1" applyAlignment="1" applyProtection="1">
      <alignment horizontal="center" vertical="center" wrapText="1"/>
      <protection locked="0"/>
    </xf>
    <xf numFmtId="0" fontId="30" fillId="3" borderId="10" xfId="3" applyFont="1" applyFill="1" applyBorder="1" applyAlignment="1" applyProtection="1">
      <alignment horizontal="center" vertical="center" wrapText="1"/>
      <protection locked="0"/>
    </xf>
    <xf numFmtId="0" fontId="30" fillId="3" borderId="13" xfId="3" applyFont="1" applyFill="1" applyBorder="1" applyAlignment="1" applyProtection="1">
      <alignment horizontal="center" vertical="center" wrapText="1"/>
      <protection locked="0"/>
    </xf>
    <xf numFmtId="0" fontId="33" fillId="4" borderId="9" xfId="3" applyFont="1" applyFill="1" applyBorder="1" applyAlignment="1">
      <alignment horizontal="center" vertical="center"/>
    </xf>
    <xf numFmtId="0" fontId="33" fillId="4" borderId="10" xfId="3" applyFont="1" applyFill="1" applyBorder="1" applyAlignment="1">
      <alignment horizontal="center" vertical="center"/>
    </xf>
    <xf numFmtId="0" fontId="33" fillId="4" borderId="13" xfId="3" applyFont="1" applyFill="1" applyBorder="1" applyAlignment="1">
      <alignment horizontal="center" vertical="center"/>
    </xf>
    <xf numFmtId="0" fontId="32" fillId="3" borderId="1" xfId="3" applyFont="1" applyFill="1" applyBorder="1" applyAlignment="1" applyProtection="1">
      <alignment horizontal="justify" vertical="center" wrapText="1"/>
      <protection locked="0"/>
    </xf>
    <xf numFmtId="0" fontId="32" fillId="3" borderId="34" xfId="3" applyFont="1" applyFill="1" applyBorder="1" applyAlignment="1" applyProtection="1">
      <alignment horizontal="justify" vertical="center" wrapText="1"/>
      <protection locked="0"/>
    </xf>
    <xf numFmtId="0" fontId="32" fillId="3" borderId="35" xfId="3" applyFont="1" applyFill="1" applyBorder="1" applyAlignment="1" applyProtection="1">
      <alignment horizontal="justify" vertical="center" wrapText="1"/>
      <protection locked="0"/>
    </xf>
    <xf numFmtId="0" fontId="32" fillId="3" borderId="7" xfId="3" applyFont="1" applyFill="1" applyBorder="1" applyAlignment="1" applyProtection="1">
      <alignment horizontal="justify" vertical="center" wrapText="1"/>
      <protection locked="0"/>
    </xf>
    <xf numFmtId="0" fontId="32" fillId="3" borderId="11" xfId="3" applyFont="1" applyFill="1" applyBorder="1" applyAlignment="1" applyProtection="1">
      <alignment horizontal="justify" vertical="center" wrapText="1"/>
      <protection locked="0"/>
    </xf>
    <xf numFmtId="0" fontId="32" fillId="3" borderId="12" xfId="3" applyFont="1" applyFill="1" applyBorder="1" applyAlignment="1" applyProtection="1">
      <alignment horizontal="justify" vertical="center" wrapText="1"/>
      <protection locked="0"/>
    </xf>
    <xf numFmtId="0" fontId="32" fillId="3" borderId="9" xfId="3" applyFont="1" applyFill="1" applyBorder="1" applyAlignment="1" applyProtection="1">
      <alignment horizontal="justify" vertical="center" wrapText="1"/>
      <protection locked="0"/>
    </xf>
    <xf numFmtId="0" fontId="32" fillId="3" borderId="10" xfId="3" applyFont="1" applyFill="1" applyBorder="1" applyAlignment="1" applyProtection="1">
      <alignment horizontal="justify" vertical="center" wrapText="1"/>
      <protection locked="0"/>
    </xf>
    <xf numFmtId="0" fontId="32" fillId="3" borderId="13" xfId="3" applyFont="1" applyFill="1" applyBorder="1" applyAlignment="1" applyProtection="1">
      <alignment horizontal="justify" vertical="center" wrapText="1"/>
      <protection locked="0"/>
    </xf>
    <xf numFmtId="17" fontId="32" fillId="3" borderId="9" xfId="3" applyNumberFormat="1" applyFont="1" applyFill="1" applyBorder="1" applyAlignment="1" applyProtection="1">
      <alignment horizontal="center" vertical="center"/>
      <protection locked="0"/>
    </xf>
    <xf numFmtId="17" fontId="32" fillId="3" borderId="13" xfId="3" applyNumberFormat="1" applyFont="1" applyFill="1" applyBorder="1" applyAlignment="1" applyProtection="1">
      <alignment horizontal="center" vertical="center"/>
      <protection locked="0"/>
    </xf>
    <xf numFmtId="0" fontId="32" fillId="3" borderId="1" xfId="3" quotePrefix="1" applyFont="1" applyFill="1" applyBorder="1" applyAlignment="1" applyProtection="1">
      <alignment horizontal="justify" vertical="center" wrapText="1"/>
      <protection locked="0"/>
    </xf>
    <xf numFmtId="17" fontId="32" fillId="3" borderId="1" xfId="3" applyNumberFormat="1" applyFont="1" applyFill="1" applyBorder="1" applyAlignment="1" applyProtection="1">
      <alignment horizontal="center" vertical="center"/>
      <protection locked="0"/>
    </xf>
    <xf numFmtId="0" fontId="32" fillId="3" borderId="35" xfId="3" applyFont="1" applyFill="1" applyBorder="1" applyAlignment="1" applyProtection="1">
      <alignment horizontal="center" vertical="center"/>
      <protection locked="0"/>
    </xf>
    <xf numFmtId="9" fontId="13" fillId="3" borderId="83" xfId="3" applyNumberFormat="1" applyFill="1" applyBorder="1" applyAlignment="1" applyProtection="1">
      <alignment horizontal="center" vertical="center" wrapText="1"/>
      <protection locked="0"/>
    </xf>
    <xf numFmtId="0" fontId="13" fillId="3" borderId="84" xfId="3" applyFill="1" applyBorder="1" applyAlignment="1" applyProtection="1">
      <alignment horizontal="center" vertical="center" wrapText="1"/>
      <protection locked="0"/>
    </xf>
    <xf numFmtId="0" fontId="32" fillId="3" borderId="1" xfId="3" quotePrefix="1" applyFont="1" applyFill="1" applyBorder="1" applyAlignment="1">
      <alignment horizontal="justify" vertical="center" wrapText="1"/>
    </xf>
    <xf numFmtId="0" fontId="32" fillId="3" borderId="34" xfId="3" quotePrefix="1" applyFont="1" applyFill="1" applyBorder="1" applyAlignment="1">
      <alignment horizontal="justify" vertical="center" wrapText="1"/>
    </xf>
    <xf numFmtId="0" fontId="32" fillId="3" borderId="35" xfId="3" quotePrefix="1" applyFont="1" applyFill="1" applyBorder="1" applyAlignment="1">
      <alignment horizontal="justify" vertical="center" wrapText="1"/>
    </xf>
    <xf numFmtId="0" fontId="32" fillId="3" borderId="1" xfId="3" applyFont="1" applyFill="1" applyBorder="1" applyAlignment="1">
      <alignment horizontal="justify" vertical="center" wrapText="1"/>
    </xf>
    <xf numFmtId="0" fontId="32" fillId="3" borderId="34" xfId="3" applyFont="1" applyFill="1" applyBorder="1" applyAlignment="1">
      <alignment horizontal="justify" vertical="center" wrapText="1"/>
    </xf>
    <xf numFmtId="0" fontId="32" fillId="3" borderId="35" xfId="3" applyFont="1" applyFill="1" applyBorder="1" applyAlignment="1">
      <alignment horizontal="justify" vertical="center" wrapText="1"/>
    </xf>
    <xf numFmtId="17" fontId="32" fillId="3" borderId="1" xfId="3" applyNumberFormat="1" applyFont="1" applyFill="1" applyBorder="1" applyAlignment="1">
      <alignment horizontal="center" vertical="center"/>
    </xf>
    <xf numFmtId="17" fontId="32" fillId="3" borderId="35" xfId="3" applyNumberFormat="1" applyFont="1" applyFill="1" applyBorder="1" applyAlignment="1">
      <alignment horizontal="center" vertical="center"/>
    </xf>
    <xf numFmtId="9" fontId="4" fillId="3" borderId="77" xfId="1" applyFont="1" applyFill="1" applyBorder="1" applyAlignment="1">
      <alignment horizontal="center" vertical="center"/>
    </xf>
    <xf numFmtId="9" fontId="4" fillId="3" borderId="55" xfId="1" applyFont="1" applyFill="1" applyBorder="1" applyAlignment="1">
      <alignment horizontal="center" vertical="center"/>
    </xf>
    <xf numFmtId="0" fontId="34" fillId="3" borderId="10" xfId="3" applyFont="1" applyFill="1" applyBorder="1" applyAlignment="1" applyProtection="1">
      <alignment horizontal="justify" vertical="center" wrapText="1"/>
      <protection locked="0"/>
    </xf>
    <xf numFmtId="0" fontId="34" fillId="3" borderId="13" xfId="3" applyFont="1" applyFill="1" applyBorder="1" applyAlignment="1" applyProtection="1">
      <alignment horizontal="justify" vertical="center" wrapText="1"/>
      <protection locked="0"/>
    </xf>
    <xf numFmtId="0" fontId="34" fillId="3" borderId="9" xfId="3" quotePrefix="1" applyFont="1" applyFill="1" applyBorder="1" applyAlignment="1">
      <alignment horizontal="justify" vertical="center" wrapText="1"/>
    </xf>
    <xf numFmtId="0" fontId="34" fillId="3" borderId="10" xfId="3" quotePrefix="1" applyFont="1" applyFill="1" applyBorder="1" applyAlignment="1">
      <alignment horizontal="justify" vertical="center" wrapText="1"/>
    </xf>
    <xf numFmtId="0" fontId="34" fillId="3" borderId="13" xfId="3" quotePrefix="1" applyFont="1" applyFill="1" applyBorder="1" applyAlignment="1">
      <alignment horizontal="justify" vertical="center" wrapText="1"/>
    </xf>
    <xf numFmtId="0" fontId="34" fillId="3" borderId="9" xfId="3" applyFont="1" applyFill="1" applyBorder="1" applyAlignment="1">
      <alignment horizontal="justify" vertical="center" wrapText="1"/>
    </xf>
    <xf numFmtId="0" fontId="34" fillId="3" borderId="10" xfId="3" applyFont="1" applyFill="1" applyBorder="1" applyAlignment="1">
      <alignment horizontal="justify" vertical="center" wrapText="1"/>
    </xf>
    <xf numFmtId="0" fontId="34" fillId="3" borderId="13" xfId="3" applyFont="1" applyFill="1" applyBorder="1" applyAlignment="1">
      <alignment horizontal="justify" vertical="center" wrapText="1"/>
    </xf>
    <xf numFmtId="17" fontId="34" fillId="3" borderId="9" xfId="3" applyNumberFormat="1" applyFont="1" applyFill="1" applyBorder="1" applyAlignment="1">
      <alignment horizontal="center" vertical="center"/>
    </xf>
    <xf numFmtId="17" fontId="34" fillId="3" borderId="13" xfId="3" applyNumberFormat="1" applyFont="1" applyFill="1" applyBorder="1" applyAlignment="1">
      <alignment horizontal="center" vertical="center"/>
    </xf>
    <xf numFmtId="9" fontId="28" fillId="3" borderId="9" xfId="1" applyFont="1" applyFill="1" applyBorder="1" applyAlignment="1">
      <alignment horizontal="center" vertical="center"/>
    </xf>
    <xf numFmtId="9" fontId="28" fillId="3" borderId="13" xfId="1" applyFont="1" applyFill="1" applyBorder="1" applyAlignment="1">
      <alignment horizontal="center" vertical="center"/>
    </xf>
    <xf numFmtId="0" fontId="34" fillId="3" borderId="1" xfId="3" applyFont="1" applyFill="1" applyBorder="1" applyAlignment="1" applyProtection="1">
      <alignment horizontal="justify" vertical="center" wrapText="1"/>
      <protection locked="0"/>
    </xf>
    <xf numFmtId="0" fontId="34" fillId="3" borderId="34" xfId="3" applyFont="1" applyFill="1" applyBorder="1" applyAlignment="1" applyProtection="1">
      <alignment horizontal="justify" vertical="center" wrapText="1"/>
      <protection locked="0"/>
    </xf>
    <xf numFmtId="0" fontId="34" fillId="3" borderId="35" xfId="3" applyFont="1" applyFill="1" applyBorder="1" applyAlignment="1" applyProtection="1">
      <alignment horizontal="justify" vertical="center" wrapText="1"/>
      <protection locked="0"/>
    </xf>
    <xf numFmtId="0" fontId="28" fillId="3" borderId="10" xfId="3" applyFont="1" applyFill="1" applyBorder="1" applyAlignment="1" applyProtection="1">
      <alignment horizontal="justify" vertical="center" wrapText="1"/>
      <protection locked="0"/>
    </xf>
    <xf numFmtId="0" fontId="28" fillId="3" borderId="13" xfId="3" applyFont="1" applyFill="1" applyBorder="1" applyAlignment="1" applyProtection="1">
      <alignment horizontal="justify" vertical="center" wrapText="1"/>
      <protection locked="0"/>
    </xf>
    <xf numFmtId="0" fontId="32" fillId="3" borderId="10" xfId="3" applyFont="1" applyFill="1" applyBorder="1" applyAlignment="1" applyProtection="1">
      <alignment horizontal="justify" vertical="center"/>
      <protection locked="0"/>
    </xf>
    <xf numFmtId="0" fontId="32" fillId="3" borderId="13" xfId="3" applyFont="1" applyFill="1" applyBorder="1" applyAlignment="1" applyProtection="1">
      <alignment horizontal="justify" vertical="center"/>
      <protection locked="0"/>
    </xf>
    <xf numFmtId="0" fontId="32" fillId="3" borderId="13" xfId="3" applyFont="1" applyFill="1" applyBorder="1" applyAlignment="1" applyProtection="1">
      <alignment horizontal="center" vertical="center"/>
      <protection locked="0"/>
    </xf>
    <xf numFmtId="0" fontId="28" fillId="3" borderId="34" xfId="3" applyFont="1" applyFill="1" applyBorder="1" applyAlignment="1" applyProtection="1">
      <alignment horizontal="justify" vertical="center" wrapText="1"/>
      <protection locked="0"/>
    </xf>
    <xf numFmtId="0" fontId="28" fillId="3" borderId="35" xfId="3" applyFont="1" applyFill="1" applyBorder="1" applyAlignment="1" applyProtection="1">
      <alignment horizontal="justify" vertical="center" wrapText="1"/>
      <protection locked="0"/>
    </xf>
    <xf numFmtId="0" fontId="28" fillId="3" borderId="7" xfId="3" applyFont="1" applyFill="1" applyBorder="1" applyAlignment="1" applyProtection="1">
      <alignment horizontal="justify" vertical="center" wrapText="1"/>
      <protection locked="0"/>
    </xf>
    <xf numFmtId="0" fontId="28" fillId="3" borderId="11" xfId="3" applyFont="1" applyFill="1" applyBorder="1" applyAlignment="1" applyProtection="1">
      <alignment horizontal="justify" vertical="center" wrapText="1"/>
      <protection locked="0"/>
    </xf>
    <xf numFmtId="0" fontId="28" fillId="3" borderId="12" xfId="3" applyFont="1" applyFill="1" applyBorder="1" applyAlignment="1" applyProtection="1">
      <alignment horizontal="justify" vertical="center" wrapText="1"/>
      <protection locked="0"/>
    </xf>
  </cellXfs>
  <cellStyles count="8">
    <cellStyle name="Estilo 2" xfId="6" xr:uid="{00000000-0005-0000-0000-000000000000}"/>
    <cellStyle name="Euro" xfId="7" xr:uid="{00000000-0005-0000-0000-000001000000}"/>
    <cellStyle name="Hipervínculo" xfId="5" builtinId="8"/>
    <cellStyle name="Normal" xfId="0" builtinId="0"/>
    <cellStyle name="Normal 2" xfId="2" xr:uid="{00000000-0005-0000-0000-000004000000}"/>
    <cellStyle name="Normal 3" xfId="3" xr:uid="{00000000-0005-0000-0000-000005000000}"/>
    <cellStyle name="Porcentaje" xfId="1" builtinId="5"/>
    <cellStyle name="Porcentaje 2" xfId="4" xr:uid="{00000000-0005-0000-0000-000007000000}"/>
  </cellStyles>
  <dxfs count="70">
    <dxf>
      <font>
        <b/>
        <i val="0"/>
        <color theme="0"/>
      </font>
      <fill>
        <gradientFill degree="180">
          <stop position="0">
            <color rgb="FFFF0000"/>
          </stop>
          <stop position="1">
            <color rgb="FFC00000"/>
          </stop>
        </gradientFill>
      </fill>
    </dxf>
    <dxf>
      <font>
        <b/>
        <i val="0"/>
      </font>
      <fill>
        <gradientFill degree="180">
          <stop position="0">
            <color rgb="FFFFFF00"/>
          </stop>
          <stop position="1">
            <color rgb="FFFFC000"/>
          </stop>
        </gradientFill>
      </fill>
    </dxf>
    <dxf>
      <fill>
        <gradientFill>
          <stop position="0">
            <color rgb="FF00B050"/>
          </stop>
          <stop position="1">
            <color rgb="FF92D050"/>
          </stop>
        </gradientFill>
      </fill>
    </dxf>
    <dxf>
      <font>
        <b/>
        <i val="0"/>
        <color theme="0"/>
      </font>
      <fill>
        <gradientFill degree="180">
          <stop position="0">
            <color rgb="FFFF0000"/>
          </stop>
          <stop position="1">
            <color rgb="FFC00000"/>
          </stop>
        </gradientFill>
      </fill>
    </dxf>
    <dxf>
      <font>
        <b/>
        <i val="0"/>
      </font>
      <fill>
        <gradientFill degree="180">
          <stop position="0">
            <color rgb="FFFFFF00"/>
          </stop>
          <stop position="1">
            <color rgb="FFFFC000"/>
          </stop>
        </gradientFill>
      </fill>
    </dxf>
    <dxf>
      <fill>
        <gradientFill>
          <stop position="0">
            <color rgb="FF00B050"/>
          </stop>
          <stop position="1">
            <color rgb="FF92D050"/>
          </stop>
        </gradientFill>
      </fill>
    </dxf>
    <dxf>
      <font>
        <b/>
        <i val="0"/>
        <color theme="0"/>
      </font>
      <fill>
        <gradientFill degree="180">
          <stop position="0">
            <color rgb="FFFF0000"/>
          </stop>
          <stop position="1">
            <color rgb="FFC00000"/>
          </stop>
        </gradientFill>
      </fill>
    </dxf>
    <dxf>
      <font>
        <b/>
        <i val="0"/>
      </font>
      <fill>
        <gradientFill degree="180">
          <stop position="0">
            <color rgb="FFFFFF00"/>
          </stop>
          <stop position="1">
            <color rgb="FFFFC000"/>
          </stop>
        </gradientFill>
      </fill>
    </dxf>
    <dxf>
      <fill>
        <gradientFill>
          <stop position="0">
            <color rgb="FF00B050"/>
          </stop>
          <stop position="1">
            <color rgb="FF92D050"/>
          </stop>
        </gradientFill>
      </fill>
    </dxf>
    <dxf>
      <font>
        <b/>
        <i val="0"/>
        <color theme="0"/>
      </font>
      <fill>
        <gradientFill degree="180">
          <stop position="0">
            <color rgb="FFFF0000"/>
          </stop>
          <stop position="1">
            <color rgb="FFC00000"/>
          </stop>
        </gradientFill>
      </fill>
    </dxf>
    <dxf>
      <font>
        <b/>
        <i val="0"/>
      </font>
      <fill>
        <gradientFill degree="180">
          <stop position="0">
            <color rgb="FFFFFF00"/>
          </stop>
          <stop position="1">
            <color rgb="FFFFC000"/>
          </stop>
        </gradientFill>
      </fill>
    </dxf>
    <dxf>
      <fill>
        <gradientFill>
          <stop position="0">
            <color rgb="FF00B050"/>
          </stop>
          <stop position="1">
            <color rgb="FF92D050"/>
          </stop>
        </gradientFill>
      </fill>
    </dxf>
    <dxf>
      <font>
        <b/>
        <i val="0"/>
        <color theme="0"/>
      </font>
      <fill>
        <gradientFill degree="180">
          <stop position="0">
            <color rgb="FFFF0000"/>
          </stop>
          <stop position="1">
            <color rgb="FFC00000"/>
          </stop>
        </gradientFill>
      </fill>
    </dxf>
    <dxf>
      <font>
        <b/>
        <i val="0"/>
      </font>
      <fill>
        <gradientFill degree="180">
          <stop position="0">
            <color rgb="FFFFFF00"/>
          </stop>
          <stop position="1">
            <color rgb="FFFFC000"/>
          </stop>
        </gradientFill>
      </fill>
    </dxf>
    <dxf>
      <fill>
        <gradientFill>
          <stop position="0">
            <color rgb="FF00B050"/>
          </stop>
          <stop position="1">
            <color rgb="FF92D050"/>
          </stop>
        </gradientFill>
      </fill>
    </dxf>
    <dxf>
      <font>
        <b/>
        <i val="0"/>
        <color theme="0"/>
      </font>
      <fill>
        <gradientFill degree="180">
          <stop position="0">
            <color rgb="FFFF0000"/>
          </stop>
          <stop position="1">
            <color rgb="FFC00000"/>
          </stop>
        </gradientFill>
      </fill>
    </dxf>
    <dxf>
      <font>
        <b/>
        <i val="0"/>
      </font>
      <fill>
        <gradientFill degree="180">
          <stop position="0">
            <color rgb="FFFFFF00"/>
          </stop>
          <stop position="1">
            <color rgb="FFFFC000"/>
          </stop>
        </gradientFill>
      </fill>
    </dxf>
    <dxf>
      <fill>
        <gradientFill>
          <stop position="0">
            <color rgb="FF00B050"/>
          </stop>
          <stop position="1">
            <color rgb="FF92D050"/>
          </stop>
        </gradientFill>
      </fill>
    </dxf>
    <dxf>
      <font>
        <b/>
        <i val="0"/>
        <color theme="0"/>
      </font>
      <fill>
        <gradientFill degree="180">
          <stop position="0">
            <color rgb="FFFF0000"/>
          </stop>
          <stop position="1">
            <color rgb="FFC00000"/>
          </stop>
        </gradientFill>
      </fill>
    </dxf>
    <dxf>
      <font>
        <b/>
        <i val="0"/>
      </font>
      <fill>
        <gradientFill degree="180">
          <stop position="0">
            <color rgb="FFFFFF00"/>
          </stop>
          <stop position="1">
            <color rgb="FFFFC000"/>
          </stop>
        </gradientFill>
      </fill>
    </dxf>
    <dxf>
      <fill>
        <gradientFill>
          <stop position="0">
            <color rgb="FF00B050"/>
          </stop>
          <stop position="1">
            <color rgb="FF92D050"/>
          </stop>
        </gradientFill>
      </fill>
    </dxf>
    <dxf>
      <font>
        <color rgb="FF006100"/>
      </font>
      <fill>
        <patternFill>
          <bgColor rgb="FFC6EFCE"/>
        </patternFill>
      </fill>
    </dxf>
    <dxf>
      <font>
        <b/>
        <i val="0"/>
        <color theme="0"/>
      </font>
      <fill>
        <gradientFill degree="180">
          <stop position="0">
            <color rgb="FFFF0000"/>
          </stop>
          <stop position="1">
            <color rgb="FFC00000"/>
          </stop>
        </gradientFill>
      </fill>
    </dxf>
    <dxf>
      <font>
        <b/>
        <i val="0"/>
      </font>
      <fill>
        <gradientFill degree="180">
          <stop position="0">
            <color rgb="FFFFFF00"/>
          </stop>
          <stop position="1">
            <color rgb="FFFFC000"/>
          </stop>
        </gradientFill>
      </fill>
    </dxf>
    <dxf>
      <fill>
        <gradientFill>
          <stop position="0">
            <color rgb="FF00B050"/>
          </stop>
          <stop position="1">
            <color rgb="FF92D050"/>
          </stop>
        </gradientFill>
      </fill>
    </dxf>
    <dxf>
      <font>
        <b/>
        <i val="0"/>
        <color theme="0"/>
      </font>
      <fill>
        <gradientFill degree="180">
          <stop position="0">
            <color rgb="FFFF0000"/>
          </stop>
          <stop position="1">
            <color rgb="FFC00000"/>
          </stop>
        </gradientFill>
      </fill>
    </dxf>
    <dxf>
      <font>
        <b/>
        <i val="0"/>
      </font>
      <fill>
        <gradientFill degree="180">
          <stop position="0">
            <color rgb="FFFFFF00"/>
          </stop>
          <stop position="1">
            <color rgb="FFFFC000"/>
          </stop>
        </gradientFill>
      </fill>
    </dxf>
    <dxf>
      <fill>
        <gradientFill>
          <stop position="0">
            <color rgb="FF00B050"/>
          </stop>
          <stop position="1">
            <color rgb="FF92D050"/>
          </stop>
        </gradientFill>
      </fill>
    </dxf>
    <dxf>
      <font>
        <b/>
        <i val="0"/>
        <color theme="0"/>
      </font>
      <fill>
        <gradientFill degree="180">
          <stop position="0">
            <color rgb="FFFF0000"/>
          </stop>
          <stop position="1">
            <color rgb="FFC00000"/>
          </stop>
        </gradientFill>
      </fill>
    </dxf>
    <dxf>
      <font>
        <b/>
        <i val="0"/>
      </font>
      <fill>
        <gradientFill degree="180">
          <stop position="0">
            <color rgb="FFFFFF00"/>
          </stop>
          <stop position="1">
            <color rgb="FFFFC000"/>
          </stop>
        </gradientFill>
      </fill>
    </dxf>
    <dxf>
      <fill>
        <gradientFill>
          <stop position="0">
            <color rgb="FF00B050"/>
          </stop>
          <stop position="1">
            <color rgb="FF92D050"/>
          </stop>
        </gradientFill>
      </fill>
    </dxf>
    <dxf>
      <font>
        <b/>
        <i val="0"/>
        <color theme="0"/>
      </font>
      <fill>
        <gradientFill degree="180">
          <stop position="0">
            <color rgb="FFFF0000"/>
          </stop>
          <stop position="1">
            <color rgb="FFC00000"/>
          </stop>
        </gradientFill>
      </fill>
    </dxf>
    <dxf>
      <font>
        <b/>
        <i val="0"/>
      </font>
      <fill>
        <gradientFill degree="180">
          <stop position="0">
            <color rgb="FFFFFF00"/>
          </stop>
          <stop position="1">
            <color rgb="FFFFC000"/>
          </stop>
        </gradientFill>
      </fill>
    </dxf>
    <dxf>
      <fill>
        <gradientFill>
          <stop position="0">
            <color rgb="FF00B050"/>
          </stop>
          <stop position="1">
            <color rgb="FF92D050"/>
          </stop>
        </gradientFill>
      </fill>
    </dxf>
    <dxf>
      <font>
        <b/>
        <i val="0"/>
        <color theme="0"/>
      </font>
      <fill>
        <gradientFill degree="180">
          <stop position="0">
            <color rgb="FFFF0000"/>
          </stop>
          <stop position="1">
            <color rgb="FFC00000"/>
          </stop>
        </gradientFill>
      </fill>
    </dxf>
    <dxf>
      <font>
        <b/>
        <i val="0"/>
      </font>
      <fill>
        <gradientFill degree="180">
          <stop position="0">
            <color rgb="FFFFFF00"/>
          </stop>
          <stop position="1">
            <color rgb="FFFFC000"/>
          </stop>
        </gradientFill>
      </fill>
    </dxf>
    <dxf>
      <fill>
        <gradientFill>
          <stop position="0">
            <color rgb="FF00B050"/>
          </stop>
          <stop position="1">
            <color rgb="FF92D050"/>
          </stop>
        </gradientFill>
      </fill>
    </dxf>
    <dxf>
      <font>
        <b/>
        <i val="0"/>
        <color theme="0"/>
      </font>
      <fill>
        <gradientFill degree="180">
          <stop position="0">
            <color rgb="FFFF0000"/>
          </stop>
          <stop position="1">
            <color rgb="FFC00000"/>
          </stop>
        </gradientFill>
      </fill>
    </dxf>
    <dxf>
      <font>
        <b/>
        <i val="0"/>
      </font>
      <fill>
        <gradientFill degree="180">
          <stop position="0">
            <color rgb="FFFFFF00"/>
          </stop>
          <stop position="1">
            <color rgb="FFFFC000"/>
          </stop>
        </gradientFill>
      </fill>
    </dxf>
    <dxf>
      <fill>
        <gradientFill>
          <stop position="0">
            <color rgb="FF00B050"/>
          </stop>
          <stop position="1">
            <color rgb="FF92D050"/>
          </stop>
        </gradientFill>
      </fill>
    </dxf>
    <dxf>
      <font>
        <b/>
        <i val="0"/>
        <color theme="0"/>
      </font>
      <fill>
        <gradientFill degree="180">
          <stop position="0">
            <color rgb="FFFF0000"/>
          </stop>
          <stop position="1">
            <color rgb="FFC00000"/>
          </stop>
        </gradientFill>
      </fill>
    </dxf>
    <dxf>
      <font>
        <b/>
        <i val="0"/>
      </font>
      <fill>
        <gradientFill degree="180">
          <stop position="0">
            <color rgb="FFFFFF00"/>
          </stop>
          <stop position="1">
            <color rgb="FFFFC000"/>
          </stop>
        </gradientFill>
      </fill>
    </dxf>
    <dxf>
      <fill>
        <gradientFill>
          <stop position="0">
            <color rgb="FF00B050"/>
          </stop>
          <stop position="1">
            <color rgb="FF92D050"/>
          </stop>
        </gradientFill>
      </fill>
    </dxf>
    <dxf>
      <font>
        <b/>
        <i val="0"/>
        <color theme="0"/>
      </font>
      <fill>
        <gradientFill degree="180">
          <stop position="0">
            <color rgb="FFFF0000"/>
          </stop>
          <stop position="1">
            <color rgb="FFC00000"/>
          </stop>
        </gradientFill>
      </fill>
    </dxf>
    <dxf>
      <font>
        <b/>
        <i val="0"/>
      </font>
      <fill>
        <gradientFill degree="180">
          <stop position="0">
            <color rgb="FFFFFF00"/>
          </stop>
          <stop position="1">
            <color rgb="FFFFC000"/>
          </stop>
        </gradientFill>
      </fill>
    </dxf>
    <dxf>
      <fill>
        <gradientFill>
          <stop position="0">
            <color rgb="FF00B050"/>
          </stop>
          <stop position="1">
            <color rgb="FF92D050"/>
          </stop>
        </gradientFill>
      </fill>
    </dxf>
    <dxf>
      <font>
        <b/>
        <i val="0"/>
        <color theme="0"/>
      </font>
      <fill>
        <gradientFill degree="180">
          <stop position="0">
            <color rgb="FFFF0000"/>
          </stop>
          <stop position="1">
            <color rgb="FFC00000"/>
          </stop>
        </gradientFill>
      </fill>
    </dxf>
    <dxf>
      <font>
        <b/>
        <i val="0"/>
      </font>
      <fill>
        <gradientFill degree="180">
          <stop position="0">
            <color rgb="FFFFFF00"/>
          </stop>
          <stop position="1">
            <color rgb="FFFFC000"/>
          </stop>
        </gradientFill>
      </fill>
    </dxf>
    <dxf>
      <fill>
        <gradientFill>
          <stop position="0">
            <color rgb="FF00B050"/>
          </stop>
          <stop position="1">
            <color rgb="FF92D050"/>
          </stop>
        </gradientFill>
      </fill>
    </dxf>
    <dxf>
      <font>
        <b/>
        <i val="0"/>
        <color theme="0"/>
      </font>
      <fill>
        <gradientFill degree="180">
          <stop position="0">
            <color rgb="FFFF0000"/>
          </stop>
          <stop position="1">
            <color rgb="FFC00000"/>
          </stop>
        </gradientFill>
      </fill>
    </dxf>
    <dxf>
      <font>
        <b/>
        <i val="0"/>
      </font>
      <fill>
        <gradientFill degree="180">
          <stop position="0">
            <color rgb="FFFFFF00"/>
          </stop>
          <stop position="1">
            <color rgb="FFFFC000"/>
          </stop>
        </gradientFill>
      </fill>
    </dxf>
    <dxf>
      <fill>
        <gradientFill>
          <stop position="0">
            <color rgb="FF00B050"/>
          </stop>
          <stop position="1">
            <color rgb="FF92D050"/>
          </stop>
        </gradientFill>
      </fill>
    </dxf>
    <dxf>
      <font>
        <b/>
        <i val="0"/>
        <color theme="0"/>
      </font>
      <fill>
        <gradientFill degree="180">
          <stop position="0">
            <color rgb="FFFF0000"/>
          </stop>
          <stop position="1">
            <color rgb="FFC00000"/>
          </stop>
        </gradientFill>
      </fill>
    </dxf>
    <dxf>
      <font>
        <b/>
        <i val="0"/>
      </font>
      <fill>
        <gradientFill degree="180">
          <stop position="0">
            <color rgb="FFFFFF00"/>
          </stop>
          <stop position="1">
            <color rgb="FFFFC000"/>
          </stop>
        </gradientFill>
      </fill>
    </dxf>
    <dxf>
      <fill>
        <gradientFill>
          <stop position="0">
            <color rgb="FF00B050"/>
          </stop>
          <stop position="1">
            <color rgb="FF92D050"/>
          </stop>
        </gradientFill>
      </fill>
    </dxf>
    <dxf>
      <font>
        <b/>
        <i val="0"/>
        <color theme="0"/>
      </font>
      <fill>
        <gradientFill degree="180">
          <stop position="0">
            <color rgb="FFFF0000"/>
          </stop>
          <stop position="1">
            <color rgb="FFC00000"/>
          </stop>
        </gradientFill>
      </fill>
    </dxf>
    <dxf>
      <font>
        <b/>
        <i val="0"/>
      </font>
      <fill>
        <gradientFill degree="180">
          <stop position="0">
            <color rgb="FFFFFF00"/>
          </stop>
          <stop position="1">
            <color rgb="FFFFC000"/>
          </stop>
        </gradientFill>
      </fill>
    </dxf>
    <dxf>
      <fill>
        <gradientFill>
          <stop position="0">
            <color rgb="FF00B050"/>
          </stop>
          <stop position="1">
            <color rgb="FF92D050"/>
          </stop>
        </gradientFill>
      </fill>
    </dxf>
    <dxf>
      <font>
        <b/>
        <i val="0"/>
        <color theme="0"/>
      </font>
      <fill>
        <gradientFill degree="180">
          <stop position="0">
            <color rgb="FFFF0000"/>
          </stop>
          <stop position="1">
            <color rgb="FFC00000"/>
          </stop>
        </gradientFill>
      </fill>
    </dxf>
    <dxf>
      <font>
        <b/>
        <i val="0"/>
      </font>
      <fill>
        <gradientFill degree="180">
          <stop position="0">
            <color rgb="FFFFFF00"/>
          </stop>
          <stop position="1">
            <color rgb="FFFFC000"/>
          </stop>
        </gradientFill>
      </fill>
    </dxf>
    <dxf>
      <fill>
        <gradientFill>
          <stop position="0">
            <color rgb="FF00B050"/>
          </stop>
          <stop position="1">
            <color rgb="FF92D050"/>
          </stop>
        </gradientFill>
      </fill>
    </dxf>
    <dxf>
      <font>
        <b/>
        <i val="0"/>
        <color theme="0"/>
      </font>
      <fill>
        <gradientFill degree="180">
          <stop position="0">
            <color rgb="FFFF0000"/>
          </stop>
          <stop position="1">
            <color rgb="FFC00000"/>
          </stop>
        </gradientFill>
      </fill>
    </dxf>
    <dxf>
      <font>
        <b/>
        <i val="0"/>
      </font>
      <fill>
        <gradientFill degree="180">
          <stop position="0">
            <color rgb="FFFFFF00"/>
          </stop>
          <stop position="1">
            <color rgb="FFFFC000"/>
          </stop>
        </gradientFill>
      </fill>
    </dxf>
    <dxf>
      <fill>
        <gradientFill>
          <stop position="0">
            <color rgb="FF00B050"/>
          </stop>
          <stop position="1">
            <color rgb="FF92D050"/>
          </stop>
        </gradientFill>
      </fill>
    </dxf>
    <dxf>
      <font>
        <b/>
        <i val="0"/>
        <color theme="0"/>
      </font>
      <fill>
        <gradientFill degree="180">
          <stop position="0">
            <color rgb="FFFF0000"/>
          </stop>
          <stop position="1">
            <color rgb="FFC00000"/>
          </stop>
        </gradientFill>
      </fill>
    </dxf>
    <dxf>
      <font>
        <b/>
        <i val="0"/>
      </font>
      <fill>
        <gradientFill degree="180">
          <stop position="0">
            <color rgb="FFFFFF00"/>
          </stop>
          <stop position="1">
            <color rgb="FFFFC000"/>
          </stop>
        </gradientFill>
      </fill>
    </dxf>
    <dxf>
      <fill>
        <gradientFill>
          <stop position="0">
            <color rgb="FF00B050"/>
          </stop>
          <stop position="1">
            <color rgb="FF92D050"/>
          </stop>
        </gradientFill>
      </fill>
    </dxf>
    <dxf>
      <font>
        <b/>
        <i val="0"/>
        <color theme="0"/>
      </font>
      <fill>
        <gradientFill degree="180">
          <stop position="0">
            <color rgb="FFFF0000"/>
          </stop>
          <stop position="1">
            <color rgb="FFC00000"/>
          </stop>
        </gradientFill>
      </fill>
    </dxf>
    <dxf>
      <font>
        <b/>
        <i val="0"/>
      </font>
      <fill>
        <gradientFill degree="180">
          <stop position="0">
            <color rgb="FFFFFF00"/>
          </stop>
          <stop position="1">
            <color rgb="FFFFC000"/>
          </stop>
        </gradientFill>
      </fill>
    </dxf>
    <dxf>
      <fill>
        <gradientFill>
          <stop position="0">
            <color rgb="FF00B050"/>
          </stop>
          <stop position="1">
            <color rgb="FF92D050"/>
          </stop>
        </gradient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7"/>
    </mc:Choice>
    <mc:Fallback>
      <c:style val="37"/>
    </mc:Fallback>
  </mc:AlternateContent>
  <c:chart>
    <c:title>
      <c:tx>
        <c:rich>
          <a:bodyPr rot="0" vert="horz"/>
          <a:lstStyle/>
          <a:p>
            <a:pPr>
              <a:defRPr/>
            </a:pPr>
            <a:r>
              <a:rPr lang="es-CO"/>
              <a:t>INDICADOR DE GESTION</a:t>
            </a:r>
          </a:p>
        </c:rich>
      </c:tx>
      <c:overlay val="0"/>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tx>
            <c:strRef>
              <c:f>'INDICADOR 1'!$I$9:$L$9</c:f>
              <c:strCache>
                <c:ptCount val="4"/>
                <c:pt idx="0">
                  <c:v>Solicitudes atendidas </c:v>
                </c:pt>
              </c:strCache>
            </c:strRef>
          </c:tx>
          <c:invertIfNegative val="0"/>
          <c:dPt>
            <c:idx val="12"/>
            <c:invertIfNegative val="0"/>
            <c:bubble3D val="0"/>
            <c:spPr>
              <a:solidFill>
                <a:srgbClr val="0070C0"/>
              </a:solidFill>
            </c:spPr>
            <c:extLst>
              <c:ext xmlns:c16="http://schemas.microsoft.com/office/drawing/2014/chart" uri="{C3380CC4-5D6E-409C-BE32-E72D297353CC}">
                <c16:uniqueId val="{00000001-75AC-4CF5-B2BB-3439EE66A540}"/>
              </c:ext>
            </c:extLst>
          </c:dPt>
          <c:cat>
            <c:strRef>
              <c:f>'INDICADOR 1'!$E$15:$Q$15</c:f>
              <c:strCache>
                <c:ptCount val="13"/>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pt idx="12">
                  <c:v>Ponderado</c:v>
                </c:pt>
              </c:strCache>
            </c:strRef>
          </c:cat>
          <c:val>
            <c:numRef>
              <c:f>'INDICADOR 1'!$E$16:$Q$16</c:f>
              <c:numCache>
                <c:formatCode>0%</c:formatCode>
                <c:ptCount val="13"/>
                <c:pt idx="0">
                  <c:v>0.64766839378238339</c:v>
                </c:pt>
                <c:pt idx="1">
                  <c:v>0.85250737463126847</c:v>
                </c:pt>
                <c:pt idx="2">
                  <c:v>0.814453125</c:v>
                </c:pt>
                <c:pt idx="3">
                  <c:v>0.83109919571045576</c:v>
                </c:pt>
                <c:pt idx="4">
                  <c:v>0.88934426229508201</c:v>
                </c:pt>
                <c:pt idx="5">
                  <c:v>0.74520069808027922</c:v>
                </c:pt>
                <c:pt idx="6">
                  <c:v>0.96153846153846156</c:v>
                </c:pt>
                <c:pt idx="7">
                  <c:v>0.88888888888888884</c:v>
                </c:pt>
                <c:pt idx="8">
                  <c:v>0.83092783505154644</c:v>
                </c:pt>
                <c:pt idx="9">
                  <c:v>0.92389380530973453</c:v>
                </c:pt>
                <c:pt idx="10">
                  <c:v>0.8810408921933085</c:v>
                </c:pt>
                <c:pt idx="11">
                  <c:v>0</c:v>
                </c:pt>
                <c:pt idx="12">
                  <c:v>0.772213577706784</c:v>
                </c:pt>
              </c:numCache>
            </c:numRef>
          </c:val>
          <c:extLst>
            <c:ext xmlns:c16="http://schemas.microsoft.com/office/drawing/2014/chart" uri="{C3380CC4-5D6E-409C-BE32-E72D297353CC}">
              <c16:uniqueId val="{00000000-5FD5-45DA-B431-775E17ABCF1C}"/>
            </c:ext>
          </c:extLst>
        </c:ser>
        <c:dLbls>
          <c:showLegendKey val="0"/>
          <c:showVal val="0"/>
          <c:showCatName val="0"/>
          <c:showSerName val="0"/>
          <c:showPercent val="0"/>
          <c:showBubbleSize val="0"/>
        </c:dLbls>
        <c:gapWidth val="150"/>
        <c:shape val="cylinder"/>
        <c:axId val="97210752"/>
        <c:axId val="97212288"/>
        <c:axId val="0"/>
      </c:bar3DChart>
      <c:catAx>
        <c:axId val="97210752"/>
        <c:scaling>
          <c:orientation val="minMax"/>
        </c:scaling>
        <c:delete val="0"/>
        <c:axPos val="b"/>
        <c:numFmt formatCode="General" sourceLinked="0"/>
        <c:majorTickMark val="none"/>
        <c:minorTickMark val="none"/>
        <c:tickLblPos val="nextTo"/>
        <c:txPr>
          <a:bodyPr rot="-60000000" vert="horz"/>
          <a:lstStyle/>
          <a:p>
            <a:pPr>
              <a:defRPr/>
            </a:pPr>
            <a:endParaRPr lang="en-US"/>
          </a:p>
        </c:txPr>
        <c:crossAx val="97212288"/>
        <c:crosses val="autoZero"/>
        <c:auto val="1"/>
        <c:lblAlgn val="ctr"/>
        <c:lblOffset val="100"/>
        <c:noMultiLvlLbl val="0"/>
      </c:catAx>
      <c:valAx>
        <c:axId val="97212288"/>
        <c:scaling>
          <c:orientation val="minMax"/>
        </c:scaling>
        <c:delete val="0"/>
        <c:axPos val="l"/>
        <c:majorGridlines/>
        <c:numFmt formatCode="0%" sourceLinked="1"/>
        <c:majorTickMark val="none"/>
        <c:minorTickMark val="none"/>
        <c:tickLblPos val="nextTo"/>
        <c:txPr>
          <a:bodyPr rot="-60000000" vert="horz"/>
          <a:lstStyle/>
          <a:p>
            <a:pPr>
              <a:defRPr/>
            </a:pPr>
            <a:endParaRPr lang="en-US"/>
          </a:p>
        </c:txPr>
        <c:crossAx val="97210752"/>
        <c:crosses val="autoZero"/>
        <c:crossBetween val="between"/>
      </c:valAx>
    </c:plotArea>
    <c:legend>
      <c:legendPos val="b"/>
      <c:overlay val="0"/>
      <c:txPr>
        <a:bodyPr rot="0" vert="horz"/>
        <a:lstStyle/>
        <a:p>
          <a:pPr>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7"/>
    </mc:Choice>
    <mc:Fallback>
      <c:style val="37"/>
    </mc:Fallback>
  </mc:AlternateContent>
  <c:chart>
    <c:title>
      <c:tx>
        <c:rich>
          <a:bodyPr rot="0" vert="horz"/>
          <a:lstStyle/>
          <a:p>
            <a:pPr>
              <a:defRPr/>
            </a:pPr>
            <a:r>
              <a:rPr lang="es-CO"/>
              <a:t>INDICADOR DE GESTION</a:t>
            </a:r>
          </a:p>
        </c:rich>
      </c:tx>
      <c:overlay val="0"/>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tx>
            <c:strRef>
              <c:f>'INDICADOR 10'!$E$14:$Q$14</c:f>
              <c:strCache>
                <c:ptCount val="13"/>
                <c:pt idx="0">
                  <c:v>TRIMESTRES</c:v>
                </c:pt>
              </c:strCache>
            </c:strRef>
          </c:tx>
          <c:invertIfNegative val="0"/>
          <c:dPt>
            <c:idx val="12"/>
            <c:invertIfNegative val="0"/>
            <c:bubble3D val="0"/>
            <c:spPr>
              <a:solidFill>
                <a:schemeClr val="accent1"/>
              </a:solidFill>
            </c:spPr>
            <c:extLst>
              <c:ext xmlns:c16="http://schemas.microsoft.com/office/drawing/2014/chart" uri="{C3380CC4-5D6E-409C-BE32-E72D297353CC}">
                <c16:uniqueId val="{00000001-386F-4E0B-A26A-4F9A03DC5F15}"/>
              </c:ext>
            </c:extLst>
          </c:dPt>
          <c:cat>
            <c:strRef>
              <c:f>'INDICADOR 10'!$E$15:$Q$15</c:f>
              <c:strCache>
                <c:ptCount val="13"/>
                <c:pt idx="0">
                  <c:v>TRIMESTRE 1</c:v>
                </c:pt>
                <c:pt idx="3">
                  <c:v>TRIMESTRE 2</c:v>
                </c:pt>
                <c:pt idx="6">
                  <c:v>TRIMESTRE 3</c:v>
                </c:pt>
                <c:pt idx="9">
                  <c:v>TRIMESTRE 4</c:v>
                </c:pt>
                <c:pt idx="12">
                  <c:v>Ponderado</c:v>
                </c:pt>
              </c:strCache>
            </c:strRef>
          </c:cat>
          <c:val>
            <c:numRef>
              <c:f>'INDICADOR 10'!$E$16:$Q$16</c:f>
              <c:numCache>
                <c:formatCode>0%</c:formatCode>
                <c:ptCount val="13"/>
                <c:pt idx="0">
                  <c:v>0.77777777777777779</c:v>
                </c:pt>
                <c:pt idx="3">
                  <c:v>0.8</c:v>
                </c:pt>
                <c:pt idx="6">
                  <c:v>1</c:v>
                </c:pt>
                <c:pt idx="9">
                  <c:v>1</c:v>
                </c:pt>
                <c:pt idx="12">
                  <c:v>0.89444444444444449</c:v>
                </c:pt>
              </c:numCache>
            </c:numRef>
          </c:val>
          <c:extLst>
            <c:ext xmlns:c16="http://schemas.microsoft.com/office/drawing/2014/chart" uri="{C3380CC4-5D6E-409C-BE32-E72D297353CC}">
              <c16:uniqueId val="{00000002-386F-4E0B-A26A-4F9A03DC5F15}"/>
            </c:ext>
          </c:extLst>
        </c:ser>
        <c:dLbls>
          <c:showLegendKey val="0"/>
          <c:showVal val="0"/>
          <c:showCatName val="0"/>
          <c:showSerName val="0"/>
          <c:showPercent val="0"/>
          <c:showBubbleSize val="0"/>
        </c:dLbls>
        <c:gapWidth val="150"/>
        <c:shape val="cylinder"/>
        <c:axId val="108228608"/>
        <c:axId val="108230144"/>
        <c:axId val="0"/>
      </c:bar3DChart>
      <c:catAx>
        <c:axId val="108228608"/>
        <c:scaling>
          <c:orientation val="minMax"/>
        </c:scaling>
        <c:delete val="0"/>
        <c:axPos val="b"/>
        <c:numFmt formatCode="General" sourceLinked="1"/>
        <c:majorTickMark val="none"/>
        <c:minorTickMark val="none"/>
        <c:tickLblPos val="nextTo"/>
        <c:txPr>
          <a:bodyPr rot="-60000000" vert="horz"/>
          <a:lstStyle/>
          <a:p>
            <a:pPr>
              <a:defRPr/>
            </a:pPr>
            <a:endParaRPr lang="en-US"/>
          </a:p>
        </c:txPr>
        <c:crossAx val="108230144"/>
        <c:crosses val="autoZero"/>
        <c:auto val="1"/>
        <c:lblAlgn val="ctr"/>
        <c:lblOffset val="100"/>
        <c:noMultiLvlLbl val="0"/>
      </c:catAx>
      <c:valAx>
        <c:axId val="108230144"/>
        <c:scaling>
          <c:orientation val="minMax"/>
        </c:scaling>
        <c:delete val="0"/>
        <c:axPos val="l"/>
        <c:majorGridlines/>
        <c:numFmt formatCode="0%" sourceLinked="1"/>
        <c:majorTickMark val="none"/>
        <c:minorTickMark val="none"/>
        <c:tickLblPos val="nextTo"/>
        <c:txPr>
          <a:bodyPr rot="-60000000" vert="horz"/>
          <a:lstStyle/>
          <a:p>
            <a:pPr>
              <a:defRPr/>
            </a:pPr>
            <a:endParaRPr lang="en-US"/>
          </a:p>
        </c:txPr>
        <c:crossAx val="108228608"/>
        <c:crosses val="autoZero"/>
        <c:crossBetween val="between"/>
      </c:valAx>
    </c:plotArea>
    <c:legend>
      <c:legendPos val="b"/>
      <c:overlay val="0"/>
      <c:txPr>
        <a:bodyPr rot="0" vert="horz"/>
        <a:lstStyle/>
        <a:p>
          <a:pPr rtl="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7"/>
    </mc:Choice>
    <mc:Fallback>
      <c:style val="37"/>
    </mc:Fallback>
  </mc:AlternateContent>
  <c:chart>
    <c:title>
      <c:tx>
        <c:rich>
          <a:bodyPr rot="0" vert="horz"/>
          <a:lstStyle/>
          <a:p>
            <a:pPr>
              <a:defRPr/>
            </a:pPr>
            <a:r>
              <a:rPr lang="es-CO"/>
              <a:t>INDICADOR DE GESTION</a:t>
            </a:r>
          </a:p>
        </c:rich>
      </c:tx>
      <c:overlay val="0"/>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tx>
            <c:strRef>
              <c:f>'INDICADOR 11'!$E$14:$Q$14</c:f>
              <c:strCache>
                <c:ptCount val="13"/>
                <c:pt idx="0">
                  <c:v>TRIMESTRES</c:v>
                </c:pt>
              </c:strCache>
            </c:strRef>
          </c:tx>
          <c:invertIfNegative val="0"/>
          <c:dPt>
            <c:idx val="12"/>
            <c:invertIfNegative val="0"/>
            <c:bubble3D val="0"/>
            <c:spPr>
              <a:solidFill>
                <a:schemeClr val="accent1"/>
              </a:solidFill>
            </c:spPr>
            <c:extLst>
              <c:ext xmlns:c16="http://schemas.microsoft.com/office/drawing/2014/chart" uri="{C3380CC4-5D6E-409C-BE32-E72D297353CC}">
                <c16:uniqueId val="{00000001-6CAA-4173-8A8F-559DA8997FF2}"/>
              </c:ext>
            </c:extLst>
          </c:dPt>
          <c:cat>
            <c:strRef>
              <c:f>'INDICADOR 11'!$E$15:$Q$15</c:f>
              <c:strCache>
                <c:ptCount val="13"/>
                <c:pt idx="0">
                  <c:v>TRIMESTRE 1</c:v>
                </c:pt>
                <c:pt idx="3">
                  <c:v>TRIMESTRE 2</c:v>
                </c:pt>
                <c:pt idx="6">
                  <c:v>TRIMESTRE 3</c:v>
                </c:pt>
                <c:pt idx="9">
                  <c:v>TRIMESTRE 4</c:v>
                </c:pt>
                <c:pt idx="12">
                  <c:v>Ponderado</c:v>
                </c:pt>
              </c:strCache>
            </c:strRef>
          </c:cat>
          <c:val>
            <c:numRef>
              <c:f>'INDICADOR 11'!$E$16:$Q$16</c:f>
              <c:numCache>
                <c:formatCode>0%</c:formatCode>
                <c:ptCount val="13"/>
                <c:pt idx="0">
                  <c:v>0.17</c:v>
                </c:pt>
                <c:pt idx="3">
                  <c:v>0.82340000000000002</c:v>
                </c:pt>
                <c:pt idx="6">
                  <c:v>0.90200000000000002</c:v>
                </c:pt>
                <c:pt idx="9">
                  <c:v>0.92710000000000004</c:v>
                </c:pt>
                <c:pt idx="12">
                  <c:v>0.70562499999999995</c:v>
                </c:pt>
              </c:numCache>
            </c:numRef>
          </c:val>
          <c:extLst>
            <c:ext xmlns:c16="http://schemas.microsoft.com/office/drawing/2014/chart" uri="{C3380CC4-5D6E-409C-BE32-E72D297353CC}">
              <c16:uniqueId val="{00000002-6CAA-4173-8A8F-559DA8997FF2}"/>
            </c:ext>
          </c:extLst>
        </c:ser>
        <c:dLbls>
          <c:showLegendKey val="0"/>
          <c:showVal val="0"/>
          <c:showCatName val="0"/>
          <c:showSerName val="0"/>
          <c:showPercent val="0"/>
          <c:showBubbleSize val="0"/>
        </c:dLbls>
        <c:gapWidth val="150"/>
        <c:shape val="cylinder"/>
        <c:axId val="108401024"/>
        <c:axId val="108402560"/>
        <c:axId val="0"/>
      </c:bar3DChart>
      <c:catAx>
        <c:axId val="108401024"/>
        <c:scaling>
          <c:orientation val="minMax"/>
        </c:scaling>
        <c:delete val="0"/>
        <c:axPos val="b"/>
        <c:numFmt formatCode="General" sourceLinked="0"/>
        <c:majorTickMark val="none"/>
        <c:minorTickMark val="none"/>
        <c:tickLblPos val="nextTo"/>
        <c:txPr>
          <a:bodyPr rot="-60000000" vert="horz"/>
          <a:lstStyle/>
          <a:p>
            <a:pPr>
              <a:defRPr/>
            </a:pPr>
            <a:endParaRPr lang="en-US"/>
          </a:p>
        </c:txPr>
        <c:crossAx val="108402560"/>
        <c:crosses val="autoZero"/>
        <c:auto val="1"/>
        <c:lblAlgn val="ctr"/>
        <c:lblOffset val="100"/>
        <c:noMultiLvlLbl val="0"/>
      </c:catAx>
      <c:valAx>
        <c:axId val="108402560"/>
        <c:scaling>
          <c:orientation val="minMax"/>
        </c:scaling>
        <c:delete val="0"/>
        <c:axPos val="l"/>
        <c:majorGridlines/>
        <c:numFmt formatCode="0%" sourceLinked="1"/>
        <c:majorTickMark val="none"/>
        <c:minorTickMark val="none"/>
        <c:tickLblPos val="nextTo"/>
        <c:txPr>
          <a:bodyPr rot="-60000000" vert="horz"/>
          <a:lstStyle/>
          <a:p>
            <a:pPr>
              <a:defRPr/>
            </a:pPr>
            <a:endParaRPr lang="en-US"/>
          </a:p>
        </c:txPr>
        <c:crossAx val="108401024"/>
        <c:crosses val="autoZero"/>
        <c:crossBetween val="between"/>
      </c:valAx>
    </c:plotArea>
    <c:legend>
      <c:legendPos val="b"/>
      <c:overlay val="0"/>
      <c:txPr>
        <a:bodyPr rot="0" vert="horz"/>
        <a:lstStyle/>
        <a:p>
          <a:pPr rtl="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7"/>
    </mc:Choice>
    <mc:Fallback>
      <c:style val="37"/>
    </mc:Fallback>
  </mc:AlternateContent>
  <c:chart>
    <c:title>
      <c:tx>
        <c:rich>
          <a:bodyPr rot="0" vert="horz"/>
          <a:lstStyle/>
          <a:p>
            <a:pPr>
              <a:defRPr/>
            </a:pPr>
            <a:r>
              <a:rPr lang="es-CO"/>
              <a:t>INDICADOR DE GESTION</a:t>
            </a:r>
          </a:p>
        </c:rich>
      </c:tx>
      <c:overlay val="0"/>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tx>
            <c:strRef>
              <c:f>'INDICADOR 12'!$E$15:$Q$15</c:f>
              <c:strCache>
                <c:ptCount val="13"/>
                <c:pt idx="0">
                  <c:v>TRIMESTRE 1</c:v>
                </c:pt>
                <c:pt idx="3">
                  <c:v>TRIMESTRE 2</c:v>
                </c:pt>
                <c:pt idx="6">
                  <c:v>TRIMESTRE 3</c:v>
                </c:pt>
                <c:pt idx="9">
                  <c:v>TRIMESTRE 4</c:v>
                </c:pt>
                <c:pt idx="12">
                  <c:v>Ponderado</c:v>
                </c:pt>
              </c:strCache>
            </c:strRef>
          </c:tx>
          <c:invertIfNegative val="0"/>
          <c:dPt>
            <c:idx val="12"/>
            <c:invertIfNegative val="0"/>
            <c:bubble3D val="0"/>
            <c:spPr>
              <a:solidFill>
                <a:schemeClr val="accent1"/>
              </a:solidFill>
            </c:spPr>
            <c:extLst>
              <c:ext xmlns:c16="http://schemas.microsoft.com/office/drawing/2014/chart" uri="{C3380CC4-5D6E-409C-BE32-E72D297353CC}">
                <c16:uniqueId val="{00000001-2514-4890-8DEC-99D3A4304EC9}"/>
              </c:ext>
            </c:extLst>
          </c:dPt>
          <c:cat>
            <c:strRef>
              <c:f>'INDICADOR 12'!$E$15:$Q$15</c:f>
              <c:strCache>
                <c:ptCount val="13"/>
                <c:pt idx="0">
                  <c:v>TRIMESTRE 1</c:v>
                </c:pt>
                <c:pt idx="3">
                  <c:v>TRIMESTRE 2</c:v>
                </c:pt>
                <c:pt idx="6">
                  <c:v>TRIMESTRE 3</c:v>
                </c:pt>
                <c:pt idx="9">
                  <c:v>TRIMESTRE 4</c:v>
                </c:pt>
                <c:pt idx="12">
                  <c:v>Ponderado</c:v>
                </c:pt>
              </c:strCache>
            </c:strRef>
          </c:cat>
          <c:val>
            <c:numRef>
              <c:f>'INDICADOR 12'!$E$16:$Q$16</c:f>
              <c:numCache>
                <c:formatCode>0%</c:formatCode>
                <c:ptCount val="13"/>
                <c:pt idx="0">
                  <c:v>0.45</c:v>
                </c:pt>
                <c:pt idx="3">
                  <c:v>0.61</c:v>
                </c:pt>
                <c:pt idx="6">
                  <c:v>0.84</c:v>
                </c:pt>
                <c:pt idx="9">
                  <c:v>0.93</c:v>
                </c:pt>
                <c:pt idx="12">
                  <c:v>0.70750000000000002</c:v>
                </c:pt>
              </c:numCache>
            </c:numRef>
          </c:val>
          <c:extLst>
            <c:ext xmlns:c16="http://schemas.microsoft.com/office/drawing/2014/chart" uri="{C3380CC4-5D6E-409C-BE32-E72D297353CC}">
              <c16:uniqueId val="{00000002-2514-4890-8DEC-99D3A4304EC9}"/>
            </c:ext>
          </c:extLst>
        </c:ser>
        <c:dLbls>
          <c:showLegendKey val="0"/>
          <c:showVal val="0"/>
          <c:showCatName val="0"/>
          <c:showSerName val="0"/>
          <c:showPercent val="0"/>
          <c:showBubbleSize val="0"/>
        </c:dLbls>
        <c:gapWidth val="150"/>
        <c:shape val="cylinder"/>
        <c:axId val="108557440"/>
        <c:axId val="108558976"/>
        <c:axId val="0"/>
      </c:bar3DChart>
      <c:catAx>
        <c:axId val="108557440"/>
        <c:scaling>
          <c:orientation val="minMax"/>
        </c:scaling>
        <c:delete val="0"/>
        <c:axPos val="b"/>
        <c:numFmt formatCode="General" sourceLinked="0"/>
        <c:majorTickMark val="none"/>
        <c:minorTickMark val="none"/>
        <c:tickLblPos val="nextTo"/>
        <c:txPr>
          <a:bodyPr rot="-60000000" vert="horz"/>
          <a:lstStyle/>
          <a:p>
            <a:pPr>
              <a:defRPr/>
            </a:pPr>
            <a:endParaRPr lang="en-US"/>
          </a:p>
        </c:txPr>
        <c:crossAx val="108558976"/>
        <c:crosses val="autoZero"/>
        <c:auto val="1"/>
        <c:lblAlgn val="ctr"/>
        <c:lblOffset val="100"/>
        <c:noMultiLvlLbl val="0"/>
      </c:catAx>
      <c:valAx>
        <c:axId val="108558976"/>
        <c:scaling>
          <c:orientation val="minMax"/>
        </c:scaling>
        <c:delete val="0"/>
        <c:axPos val="l"/>
        <c:majorGridlines/>
        <c:numFmt formatCode="0%" sourceLinked="1"/>
        <c:majorTickMark val="none"/>
        <c:minorTickMark val="none"/>
        <c:tickLblPos val="nextTo"/>
        <c:txPr>
          <a:bodyPr rot="-60000000" vert="horz"/>
          <a:lstStyle/>
          <a:p>
            <a:pPr>
              <a:defRPr/>
            </a:pPr>
            <a:endParaRPr lang="en-US"/>
          </a:p>
        </c:txPr>
        <c:crossAx val="108557440"/>
        <c:crosses val="autoZero"/>
        <c:crossBetween val="between"/>
      </c:valAx>
    </c:plotArea>
    <c:legend>
      <c:legendPos val="b"/>
      <c:overlay val="0"/>
      <c:txPr>
        <a:bodyPr rot="0" vert="horz"/>
        <a:lstStyle/>
        <a:p>
          <a:pPr rtl="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7"/>
    </mc:Choice>
    <mc:Fallback>
      <c:style val="37"/>
    </mc:Fallback>
  </mc:AlternateContent>
  <c:chart>
    <c:title>
      <c:tx>
        <c:rich>
          <a:bodyPr rot="0" vert="horz"/>
          <a:lstStyle/>
          <a:p>
            <a:pPr>
              <a:defRPr/>
            </a:pPr>
            <a:r>
              <a:rPr lang="es-CO"/>
              <a:t>INDICADOR DE GESTION</a:t>
            </a:r>
          </a:p>
        </c:rich>
      </c:tx>
      <c:overlay val="0"/>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tx>
            <c:strRef>
              <c:f>'INDICADOR 13'!$E$15:$Q$15</c:f>
              <c:strCache>
                <c:ptCount val="13"/>
                <c:pt idx="0">
                  <c:v>TRIMESTRE 1</c:v>
                </c:pt>
                <c:pt idx="3">
                  <c:v>TRIMESTRE 2</c:v>
                </c:pt>
                <c:pt idx="6">
                  <c:v>TRIMESTRE 3</c:v>
                </c:pt>
                <c:pt idx="9">
                  <c:v>TRIMESTRE 4</c:v>
                </c:pt>
                <c:pt idx="12">
                  <c:v>Ponderado</c:v>
                </c:pt>
              </c:strCache>
            </c:strRef>
          </c:tx>
          <c:invertIfNegative val="0"/>
          <c:dPt>
            <c:idx val="12"/>
            <c:invertIfNegative val="0"/>
            <c:bubble3D val="0"/>
            <c:spPr>
              <a:solidFill>
                <a:schemeClr val="accent1"/>
              </a:solidFill>
            </c:spPr>
            <c:extLst>
              <c:ext xmlns:c16="http://schemas.microsoft.com/office/drawing/2014/chart" uri="{C3380CC4-5D6E-409C-BE32-E72D297353CC}">
                <c16:uniqueId val="{00000001-F2E5-4EA3-A8B6-1C318ED485C4}"/>
              </c:ext>
            </c:extLst>
          </c:dPt>
          <c:cat>
            <c:strRef>
              <c:f>'INDICADOR 13'!$E$15:$Q$15</c:f>
              <c:strCache>
                <c:ptCount val="13"/>
                <c:pt idx="0">
                  <c:v>TRIMESTRE 1</c:v>
                </c:pt>
                <c:pt idx="3">
                  <c:v>TRIMESTRE 2</c:v>
                </c:pt>
                <c:pt idx="6">
                  <c:v>TRIMESTRE 3</c:v>
                </c:pt>
                <c:pt idx="9">
                  <c:v>TRIMESTRE 4</c:v>
                </c:pt>
                <c:pt idx="12">
                  <c:v>Ponderado</c:v>
                </c:pt>
              </c:strCache>
            </c:strRef>
          </c:cat>
          <c:val>
            <c:numRef>
              <c:f>'INDICADOR 13'!$E$16:$Q$16</c:f>
              <c:numCache>
                <c:formatCode>0%</c:formatCode>
                <c:ptCount val="13"/>
                <c:pt idx="0">
                  <c:v>0.14444444444444443</c:v>
                </c:pt>
                <c:pt idx="3">
                  <c:v>0.25555555555555554</c:v>
                </c:pt>
                <c:pt idx="6">
                  <c:v>0.61111111111111116</c:v>
                </c:pt>
                <c:pt idx="9">
                  <c:v>1</c:v>
                </c:pt>
                <c:pt idx="12">
                  <c:v>0.50277777777777777</c:v>
                </c:pt>
              </c:numCache>
            </c:numRef>
          </c:val>
          <c:extLst>
            <c:ext xmlns:c16="http://schemas.microsoft.com/office/drawing/2014/chart" uri="{C3380CC4-5D6E-409C-BE32-E72D297353CC}">
              <c16:uniqueId val="{00000002-F2E5-4EA3-A8B6-1C318ED485C4}"/>
            </c:ext>
          </c:extLst>
        </c:ser>
        <c:dLbls>
          <c:showLegendKey val="0"/>
          <c:showVal val="0"/>
          <c:showCatName val="0"/>
          <c:showSerName val="0"/>
          <c:showPercent val="0"/>
          <c:showBubbleSize val="0"/>
        </c:dLbls>
        <c:gapWidth val="150"/>
        <c:shape val="cylinder"/>
        <c:axId val="108672896"/>
        <c:axId val="108674432"/>
        <c:axId val="0"/>
      </c:bar3DChart>
      <c:catAx>
        <c:axId val="108672896"/>
        <c:scaling>
          <c:orientation val="minMax"/>
        </c:scaling>
        <c:delete val="0"/>
        <c:axPos val="b"/>
        <c:numFmt formatCode="General" sourceLinked="0"/>
        <c:majorTickMark val="none"/>
        <c:minorTickMark val="none"/>
        <c:tickLblPos val="nextTo"/>
        <c:txPr>
          <a:bodyPr rot="-60000000" vert="horz"/>
          <a:lstStyle/>
          <a:p>
            <a:pPr>
              <a:defRPr/>
            </a:pPr>
            <a:endParaRPr lang="en-US"/>
          </a:p>
        </c:txPr>
        <c:crossAx val="108674432"/>
        <c:crosses val="autoZero"/>
        <c:auto val="1"/>
        <c:lblAlgn val="ctr"/>
        <c:lblOffset val="100"/>
        <c:noMultiLvlLbl val="0"/>
      </c:catAx>
      <c:valAx>
        <c:axId val="108674432"/>
        <c:scaling>
          <c:orientation val="minMax"/>
        </c:scaling>
        <c:delete val="0"/>
        <c:axPos val="l"/>
        <c:majorGridlines/>
        <c:numFmt formatCode="0%" sourceLinked="1"/>
        <c:majorTickMark val="none"/>
        <c:minorTickMark val="none"/>
        <c:tickLblPos val="nextTo"/>
        <c:txPr>
          <a:bodyPr rot="-60000000" vert="horz"/>
          <a:lstStyle/>
          <a:p>
            <a:pPr>
              <a:defRPr/>
            </a:pPr>
            <a:endParaRPr lang="en-US"/>
          </a:p>
        </c:txPr>
        <c:crossAx val="108672896"/>
        <c:crosses val="autoZero"/>
        <c:crossBetween val="between"/>
      </c:valAx>
    </c:plotArea>
    <c:legend>
      <c:legendPos val="b"/>
      <c:overlay val="0"/>
      <c:txPr>
        <a:bodyPr rot="0" vert="horz"/>
        <a:lstStyle/>
        <a:p>
          <a:pPr rtl="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7"/>
    </mc:Choice>
    <mc:Fallback>
      <c:style val="37"/>
    </mc:Fallback>
  </mc:AlternateContent>
  <c:chart>
    <c:title>
      <c:tx>
        <c:rich>
          <a:bodyPr rot="0" vert="horz"/>
          <a:lstStyle/>
          <a:p>
            <a:pPr>
              <a:defRPr/>
            </a:pPr>
            <a:r>
              <a:rPr lang="es-CO"/>
              <a:t>INDICADOR DE GESTION</a:t>
            </a:r>
          </a:p>
        </c:rich>
      </c:tx>
      <c:overlay val="0"/>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tx>
            <c:strRef>
              <c:f>'INDICADOR 14'!$E$15:$Q$15</c:f>
              <c:strCache>
                <c:ptCount val="13"/>
                <c:pt idx="0">
                  <c:v>TRIMESTRE 1</c:v>
                </c:pt>
                <c:pt idx="3">
                  <c:v>TRIMESTRE 2</c:v>
                </c:pt>
                <c:pt idx="6">
                  <c:v>TRIMESTRE 3</c:v>
                </c:pt>
                <c:pt idx="9">
                  <c:v>TRIMESTRE 4</c:v>
                </c:pt>
                <c:pt idx="12">
                  <c:v>Ponderado</c:v>
                </c:pt>
              </c:strCache>
            </c:strRef>
          </c:tx>
          <c:invertIfNegative val="0"/>
          <c:dPt>
            <c:idx val="12"/>
            <c:invertIfNegative val="0"/>
            <c:bubble3D val="0"/>
            <c:spPr>
              <a:solidFill>
                <a:schemeClr val="accent1"/>
              </a:solidFill>
            </c:spPr>
            <c:extLst>
              <c:ext xmlns:c16="http://schemas.microsoft.com/office/drawing/2014/chart" uri="{C3380CC4-5D6E-409C-BE32-E72D297353CC}">
                <c16:uniqueId val="{00000001-9EC0-48B1-8C2F-BDA30DEEB7B4}"/>
              </c:ext>
            </c:extLst>
          </c:dPt>
          <c:cat>
            <c:strRef>
              <c:f>'INDICADOR 14'!$E$15:$Q$15</c:f>
              <c:strCache>
                <c:ptCount val="13"/>
                <c:pt idx="0">
                  <c:v>TRIMESTRE 1</c:v>
                </c:pt>
                <c:pt idx="3">
                  <c:v>TRIMESTRE 2</c:v>
                </c:pt>
                <c:pt idx="6">
                  <c:v>TRIMESTRE 3</c:v>
                </c:pt>
                <c:pt idx="9">
                  <c:v>TRIMESTRE 4</c:v>
                </c:pt>
                <c:pt idx="12">
                  <c:v>Ponderado</c:v>
                </c:pt>
              </c:strCache>
            </c:strRef>
          </c:cat>
          <c:val>
            <c:numRef>
              <c:f>'INDICADOR 14'!$E$16:$Q$16</c:f>
              <c:numCache>
                <c:formatCode>0%</c:formatCode>
                <c:ptCount val="13"/>
                <c:pt idx="0">
                  <c:v>0.11111111111111112</c:v>
                </c:pt>
                <c:pt idx="3">
                  <c:v>0.34444444444444444</c:v>
                </c:pt>
                <c:pt idx="6">
                  <c:v>0.8024444444444444</c:v>
                </c:pt>
                <c:pt idx="9">
                  <c:v>0.91666666666666663</c:v>
                </c:pt>
                <c:pt idx="12">
                  <c:v>0.54366666666666663</c:v>
                </c:pt>
              </c:numCache>
            </c:numRef>
          </c:val>
          <c:extLst>
            <c:ext xmlns:c16="http://schemas.microsoft.com/office/drawing/2014/chart" uri="{C3380CC4-5D6E-409C-BE32-E72D297353CC}">
              <c16:uniqueId val="{00000002-9EC0-48B1-8C2F-BDA30DEEB7B4}"/>
            </c:ext>
          </c:extLst>
        </c:ser>
        <c:dLbls>
          <c:showLegendKey val="0"/>
          <c:showVal val="0"/>
          <c:showCatName val="0"/>
          <c:showSerName val="0"/>
          <c:showPercent val="0"/>
          <c:showBubbleSize val="0"/>
        </c:dLbls>
        <c:gapWidth val="150"/>
        <c:shape val="cylinder"/>
        <c:axId val="108672896"/>
        <c:axId val="108674432"/>
        <c:axId val="0"/>
      </c:bar3DChart>
      <c:catAx>
        <c:axId val="108672896"/>
        <c:scaling>
          <c:orientation val="minMax"/>
        </c:scaling>
        <c:delete val="0"/>
        <c:axPos val="b"/>
        <c:numFmt formatCode="General" sourceLinked="0"/>
        <c:majorTickMark val="none"/>
        <c:minorTickMark val="none"/>
        <c:tickLblPos val="nextTo"/>
        <c:txPr>
          <a:bodyPr rot="-60000000" vert="horz"/>
          <a:lstStyle/>
          <a:p>
            <a:pPr>
              <a:defRPr/>
            </a:pPr>
            <a:endParaRPr lang="en-US"/>
          </a:p>
        </c:txPr>
        <c:crossAx val="108674432"/>
        <c:crosses val="autoZero"/>
        <c:auto val="1"/>
        <c:lblAlgn val="ctr"/>
        <c:lblOffset val="100"/>
        <c:noMultiLvlLbl val="0"/>
      </c:catAx>
      <c:valAx>
        <c:axId val="108674432"/>
        <c:scaling>
          <c:orientation val="minMax"/>
        </c:scaling>
        <c:delete val="0"/>
        <c:axPos val="l"/>
        <c:majorGridlines/>
        <c:numFmt formatCode="0%" sourceLinked="1"/>
        <c:majorTickMark val="none"/>
        <c:minorTickMark val="none"/>
        <c:tickLblPos val="nextTo"/>
        <c:txPr>
          <a:bodyPr rot="-60000000" vert="horz"/>
          <a:lstStyle/>
          <a:p>
            <a:pPr>
              <a:defRPr/>
            </a:pPr>
            <a:endParaRPr lang="en-US"/>
          </a:p>
        </c:txPr>
        <c:crossAx val="108672896"/>
        <c:crosses val="autoZero"/>
        <c:crossBetween val="between"/>
      </c:valAx>
    </c:plotArea>
    <c:legend>
      <c:legendPos val="b"/>
      <c:overlay val="0"/>
      <c:txPr>
        <a:bodyPr rot="0" vert="horz"/>
        <a:lstStyle/>
        <a:p>
          <a:pPr rtl="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7"/>
    </mc:Choice>
    <mc:Fallback>
      <c:style val="37"/>
    </mc:Fallback>
  </mc:AlternateContent>
  <c:chart>
    <c:title>
      <c:tx>
        <c:rich>
          <a:bodyPr rot="0" vert="horz"/>
          <a:lstStyle/>
          <a:p>
            <a:pPr>
              <a:defRPr/>
            </a:pPr>
            <a:r>
              <a:rPr lang="es-CO"/>
              <a:t>INDICADOR DE GESTION</a:t>
            </a:r>
          </a:p>
        </c:rich>
      </c:tx>
      <c:overlay val="0"/>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tx>
            <c:strRef>
              <c:f>'INDICADOR 15'!$E$15:$Q$15</c:f>
              <c:strCache>
                <c:ptCount val="13"/>
                <c:pt idx="0">
                  <c:v>TRIMESTRE 1</c:v>
                </c:pt>
                <c:pt idx="3">
                  <c:v>TRIMESTRE 2</c:v>
                </c:pt>
                <c:pt idx="6">
                  <c:v>TRIMESTRE 3</c:v>
                </c:pt>
                <c:pt idx="9">
                  <c:v>TRIMESTRE 4</c:v>
                </c:pt>
                <c:pt idx="12">
                  <c:v>Ponderado</c:v>
                </c:pt>
              </c:strCache>
            </c:strRef>
          </c:tx>
          <c:invertIfNegative val="0"/>
          <c:dPt>
            <c:idx val="12"/>
            <c:invertIfNegative val="0"/>
            <c:bubble3D val="0"/>
            <c:spPr>
              <a:solidFill>
                <a:schemeClr val="accent1"/>
              </a:solidFill>
            </c:spPr>
            <c:extLst>
              <c:ext xmlns:c16="http://schemas.microsoft.com/office/drawing/2014/chart" uri="{C3380CC4-5D6E-409C-BE32-E72D297353CC}">
                <c16:uniqueId val="{00000001-0D85-4922-9EF9-CDD44D3CFBB3}"/>
              </c:ext>
            </c:extLst>
          </c:dPt>
          <c:cat>
            <c:strRef>
              <c:f>'INDICADOR 15'!$E$15:$Q$15</c:f>
              <c:strCache>
                <c:ptCount val="13"/>
                <c:pt idx="0">
                  <c:v>TRIMESTRE 1</c:v>
                </c:pt>
                <c:pt idx="3">
                  <c:v>TRIMESTRE 2</c:v>
                </c:pt>
                <c:pt idx="6">
                  <c:v>TRIMESTRE 3</c:v>
                </c:pt>
                <c:pt idx="9">
                  <c:v>TRIMESTRE 4</c:v>
                </c:pt>
                <c:pt idx="12">
                  <c:v>Ponderado</c:v>
                </c:pt>
              </c:strCache>
            </c:strRef>
          </c:cat>
          <c:val>
            <c:numRef>
              <c:f>'INDICADOR 15'!$E$16:$Q$16</c:f>
              <c:numCache>
                <c:formatCode>0%</c:formatCode>
                <c:ptCount val="13"/>
                <c:pt idx="0">
                  <c:v>0.44379999999999997</c:v>
                </c:pt>
                <c:pt idx="3">
                  <c:v>0.5353</c:v>
                </c:pt>
                <c:pt idx="6">
                  <c:v>0.6774</c:v>
                </c:pt>
                <c:pt idx="9">
                  <c:v>0.91669999999999996</c:v>
                </c:pt>
                <c:pt idx="12">
                  <c:v>0.64329999999999998</c:v>
                </c:pt>
              </c:numCache>
            </c:numRef>
          </c:val>
          <c:extLst>
            <c:ext xmlns:c16="http://schemas.microsoft.com/office/drawing/2014/chart" uri="{C3380CC4-5D6E-409C-BE32-E72D297353CC}">
              <c16:uniqueId val="{00000002-0D85-4922-9EF9-CDD44D3CFBB3}"/>
            </c:ext>
          </c:extLst>
        </c:ser>
        <c:dLbls>
          <c:showLegendKey val="0"/>
          <c:showVal val="0"/>
          <c:showCatName val="0"/>
          <c:showSerName val="0"/>
          <c:showPercent val="0"/>
          <c:showBubbleSize val="0"/>
        </c:dLbls>
        <c:gapWidth val="150"/>
        <c:shape val="cylinder"/>
        <c:axId val="108672896"/>
        <c:axId val="108674432"/>
        <c:axId val="0"/>
      </c:bar3DChart>
      <c:catAx>
        <c:axId val="108672896"/>
        <c:scaling>
          <c:orientation val="minMax"/>
        </c:scaling>
        <c:delete val="0"/>
        <c:axPos val="b"/>
        <c:numFmt formatCode="General" sourceLinked="0"/>
        <c:majorTickMark val="none"/>
        <c:minorTickMark val="none"/>
        <c:tickLblPos val="nextTo"/>
        <c:txPr>
          <a:bodyPr rot="-60000000" vert="horz"/>
          <a:lstStyle/>
          <a:p>
            <a:pPr>
              <a:defRPr/>
            </a:pPr>
            <a:endParaRPr lang="en-US"/>
          </a:p>
        </c:txPr>
        <c:crossAx val="108674432"/>
        <c:crosses val="autoZero"/>
        <c:auto val="1"/>
        <c:lblAlgn val="ctr"/>
        <c:lblOffset val="100"/>
        <c:noMultiLvlLbl val="0"/>
      </c:catAx>
      <c:valAx>
        <c:axId val="108674432"/>
        <c:scaling>
          <c:orientation val="minMax"/>
        </c:scaling>
        <c:delete val="0"/>
        <c:axPos val="l"/>
        <c:majorGridlines/>
        <c:numFmt formatCode="0%" sourceLinked="1"/>
        <c:majorTickMark val="none"/>
        <c:minorTickMark val="none"/>
        <c:tickLblPos val="nextTo"/>
        <c:txPr>
          <a:bodyPr rot="-60000000" vert="horz"/>
          <a:lstStyle/>
          <a:p>
            <a:pPr>
              <a:defRPr/>
            </a:pPr>
            <a:endParaRPr lang="en-US"/>
          </a:p>
        </c:txPr>
        <c:crossAx val="108672896"/>
        <c:crosses val="autoZero"/>
        <c:crossBetween val="between"/>
      </c:valAx>
    </c:plotArea>
    <c:legend>
      <c:legendPos val="b"/>
      <c:overlay val="0"/>
      <c:txPr>
        <a:bodyPr rot="0" vert="horz"/>
        <a:lstStyle/>
        <a:p>
          <a:pPr rtl="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7"/>
    </mc:Choice>
    <mc:Fallback>
      <c:style val="37"/>
    </mc:Fallback>
  </mc:AlternateContent>
  <c:chart>
    <c:title>
      <c:tx>
        <c:rich>
          <a:bodyPr rot="0" vert="horz"/>
          <a:lstStyle/>
          <a:p>
            <a:pPr>
              <a:defRPr/>
            </a:pPr>
            <a:r>
              <a:rPr lang="es-CO"/>
              <a:t>INDICADOR DE GESTION</a:t>
            </a:r>
          </a:p>
        </c:rich>
      </c:tx>
      <c:overlay val="0"/>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tx>
            <c:strRef>
              <c:f>'INDICADOR 16'!$E$15:$Q$15</c:f>
              <c:strCache>
                <c:ptCount val="13"/>
                <c:pt idx="0">
                  <c:v>TRIMESTRE 1</c:v>
                </c:pt>
                <c:pt idx="3">
                  <c:v>TRIMESTRE 2</c:v>
                </c:pt>
                <c:pt idx="6">
                  <c:v>TRIMESTRE 3</c:v>
                </c:pt>
                <c:pt idx="9">
                  <c:v>TRIMESTRE 4</c:v>
                </c:pt>
                <c:pt idx="12">
                  <c:v>Ponderado</c:v>
                </c:pt>
              </c:strCache>
            </c:strRef>
          </c:tx>
          <c:invertIfNegative val="0"/>
          <c:dPt>
            <c:idx val="12"/>
            <c:invertIfNegative val="0"/>
            <c:bubble3D val="0"/>
            <c:spPr>
              <a:solidFill>
                <a:schemeClr val="accent1"/>
              </a:solidFill>
            </c:spPr>
            <c:extLst>
              <c:ext xmlns:c16="http://schemas.microsoft.com/office/drawing/2014/chart" uri="{C3380CC4-5D6E-409C-BE32-E72D297353CC}">
                <c16:uniqueId val="{00000001-95C4-4480-AF0B-B8B670725AF5}"/>
              </c:ext>
            </c:extLst>
          </c:dPt>
          <c:cat>
            <c:strRef>
              <c:f>'INDICADOR 16'!$E$15:$Q$15</c:f>
              <c:strCache>
                <c:ptCount val="13"/>
                <c:pt idx="0">
                  <c:v>TRIMESTRE 1</c:v>
                </c:pt>
                <c:pt idx="3">
                  <c:v>TRIMESTRE 2</c:v>
                </c:pt>
                <c:pt idx="6">
                  <c:v>TRIMESTRE 3</c:v>
                </c:pt>
                <c:pt idx="9">
                  <c:v>TRIMESTRE 4</c:v>
                </c:pt>
                <c:pt idx="12">
                  <c:v>Ponderado</c:v>
                </c:pt>
              </c:strCache>
            </c:strRef>
          </c:cat>
          <c:val>
            <c:numRef>
              <c:f>'INDICADOR 16'!$E$16:$Q$16</c:f>
              <c:numCache>
                <c:formatCode>0%</c:formatCode>
                <c:ptCount val="13"/>
                <c:pt idx="0">
                  <c:v>0</c:v>
                </c:pt>
                <c:pt idx="3">
                  <c:v>0</c:v>
                </c:pt>
                <c:pt idx="6">
                  <c:v>0</c:v>
                </c:pt>
                <c:pt idx="9">
                  <c:v>0</c:v>
                </c:pt>
                <c:pt idx="12">
                  <c:v>0</c:v>
                </c:pt>
              </c:numCache>
            </c:numRef>
          </c:val>
          <c:extLst>
            <c:ext xmlns:c16="http://schemas.microsoft.com/office/drawing/2014/chart" uri="{C3380CC4-5D6E-409C-BE32-E72D297353CC}">
              <c16:uniqueId val="{00000002-95C4-4480-AF0B-B8B670725AF5}"/>
            </c:ext>
          </c:extLst>
        </c:ser>
        <c:dLbls>
          <c:showLegendKey val="0"/>
          <c:showVal val="0"/>
          <c:showCatName val="0"/>
          <c:showSerName val="0"/>
          <c:showPercent val="0"/>
          <c:showBubbleSize val="0"/>
        </c:dLbls>
        <c:gapWidth val="150"/>
        <c:shape val="cylinder"/>
        <c:axId val="108672896"/>
        <c:axId val="108674432"/>
        <c:axId val="0"/>
      </c:bar3DChart>
      <c:catAx>
        <c:axId val="108672896"/>
        <c:scaling>
          <c:orientation val="minMax"/>
        </c:scaling>
        <c:delete val="0"/>
        <c:axPos val="b"/>
        <c:numFmt formatCode="General" sourceLinked="0"/>
        <c:majorTickMark val="none"/>
        <c:minorTickMark val="none"/>
        <c:tickLblPos val="nextTo"/>
        <c:txPr>
          <a:bodyPr rot="-60000000" vert="horz"/>
          <a:lstStyle/>
          <a:p>
            <a:pPr>
              <a:defRPr/>
            </a:pPr>
            <a:endParaRPr lang="en-US"/>
          </a:p>
        </c:txPr>
        <c:crossAx val="108674432"/>
        <c:crosses val="autoZero"/>
        <c:auto val="1"/>
        <c:lblAlgn val="ctr"/>
        <c:lblOffset val="100"/>
        <c:noMultiLvlLbl val="0"/>
      </c:catAx>
      <c:valAx>
        <c:axId val="108674432"/>
        <c:scaling>
          <c:orientation val="minMax"/>
        </c:scaling>
        <c:delete val="0"/>
        <c:axPos val="l"/>
        <c:majorGridlines/>
        <c:numFmt formatCode="0%" sourceLinked="1"/>
        <c:majorTickMark val="none"/>
        <c:minorTickMark val="none"/>
        <c:tickLblPos val="nextTo"/>
        <c:txPr>
          <a:bodyPr rot="-60000000" vert="horz"/>
          <a:lstStyle/>
          <a:p>
            <a:pPr>
              <a:defRPr/>
            </a:pPr>
            <a:endParaRPr lang="en-US"/>
          </a:p>
        </c:txPr>
        <c:crossAx val="108672896"/>
        <c:crosses val="autoZero"/>
        <c:crossBetween val="between"/>
      </c:valAx>
    </c:plotArea>
    <c:legend>
      <c:legendPos val="b"/>
      <c:overlay val="0"/>
      <c:txPr>
        <a:bodyPr rot="0" vert="horz"/>
        <a:lstStyle/>
        <a:p>
          <a:pPr rtl="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7"/>
    </mc:Choice>
    <mc:Fallback>
      <c:style val="37"/>
    </mc:Fallback>
  </mc:AlternateContent>
  <c:chart>
    <c:title>
      <c:tx>
        <c:rich>
          <a:bodyPr rot="0" vert="horz"/>
          <a:lstStyle/>
          <a:p>
            <a:pPr>
              <a:defRPr/>
            </a:pPr>
            <a:r>
              <a:rPr lang="es-CO"/>
              <a:t>INDICADOR DE GESTION</a:t>
            </a:r>
          </a:p>
        </c:rich>
      </c:tx>
      <c:overlay val="0"/>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tx>
            <c:strRef>
              <c:f>'INDICADOR 17'!$E$15:$Q$15</c:f>
              <c:strCache>
                <c:ptCount val="13"/>
                <c:pt idx="0">
                  <c:v>TRIMESTRE 1</c:v>
                </c:pt>
                <c:pt idx="3">
                  <c:v>TRIMESTRE 2</c:v>
                </c:pt>
                <c:pt idx="6">
                  <c:v>TRIMESTRE 3</c:v>
                </c:pt>
                <c:pt idx="9">
                  <c:v>TRIMESTRE 4</c:v>
                </c:pt>
                <c:pt idx="12">
                  <c:v>Ponderado</c:v>
                </c:pt>
              </c:strCache>
            </c:strRef>
          </c:tx>
          <c:invertIfNegative val="0"/>
          <c:dPt>
            <c:idx val="12"/>
            <c:invertIfNegative val="0"/>
            <c:bubble3D val="0"/>
            <c:spPr>
              <a:solidFill>
                <a:schemeClr val="accent1"/>
              </a:solidFill>
            </c:spPr>
            <c:extLst>
              <c:ext xmlns:c16="http://schemas.microsoft.com/office/drawing/2014/chart" uri="{C3380CC4-5D6E-409C-BE32-E72D297353CC}">
                <c16:uniqueId val="{00000001-B24F-4E27-9A17-533942205FD1}"/>
              </c:ext>
            </c:extLst>
          </c:dPt>
          <c:cat>
            <c:strRef>
              <c:f>'INDICADOR 17'!$E$15:$Q$15</c:f>
              <c:strCache>
                <c:ptCount val="13"/>
                <c:pt idx="0">
                  <c:v>TRIMESTRE 1</c:v>
                </c:pt>
                <c:pt idx="3">
                  <c:v>TRIMESTRE 2</c:v>
                </c:pt>
                <c:pt idx="6">
                  <c:v>TRIMESTRE 3</c:v>
                </c:pt>
                <c:pt idx="9">
                  <c:v>TRIMESTRE 4</c:v>
                </c:pt>
                <c:pt idx="12">
                  <c:v>Ponderado</c:v>
                </c:pt>
              </c:strCache>
            </c:strRef>
          </c:cat>
          <c:val>
            <c:numRef>
              <c:f>'INDICADOR 17'!$E$16:$Q$16</c:f>
              <c:numCache>
                <c:formatCode>0%</c:formatCode>
                <c:ptCount val="13"/>
                <c:pt idx="0">
                  <c:v>0.95785440613026818</c:v>
                </c:pt>
                <c:pt idx="3">
                  <c:v>0.44082125603864736</c:v>
                </c:pt>
                <c:pt idx="6">
                  <c:v>0.46989374262101535</c:v>
                </c:pt>
                <c:pt idx="9">
                  <c:v>0.82835820895522383</c:v>
                </c:pt>
                <c:pt idx="12">
                  <c:v>0.67423190343628869</c:v>
                </c:pt>
              </c:numCache>
            </c:numRef>
          </c:val>
          <c:extLst>
            <c:ext xmlns:c16="http://schemas.microsoft.com/office/drawing/2014/chart" uri="{C3380CC4-5D6E-409C-BE32-E72D297353CC}">
              <c16:uniqueId val="{00000002-B24F-4E27-9A17-533942205FD1}"/>
            </c:ext>
          </c:extLst>
        </c:ser>
        <c:dLbls>
          <c:showLegendKey val="0"/>
          <c:showVal val="0"/>
          <c:showCatName val="0"/>
          <c:showSerName val="0"/>
          <c:showPercent val="0"/>
          <c:showBubbleSize val="0"/>
        </c:dLbls>
        <c:gapWidth val="150"/>
        <c:shape val="cylinder"/>
        <c:axId val="108672896"/>
        <c:axId val="108674432"/>
        <c:axId val="0"/>
      </c:bar3DChart>
      <c:catAx>
        <c:axId val="108672896"/>
        <c:scaling>
          <c:orientation val="minMax"/>
        </c:scaling>
        <c:delete val="0"/>
        <c:axPos val="b"/>
        <c:numFmt formatCode="General" sourceLinked="0"/>
        <c:majorTickMark val="none"/>
        <c:minorTickMark val="none"/>
        <c:tickLblPos val="nextTo"/>
        <c:txPr>
          <a:bodyPr rot="-60000000" vert="horz"/>
          <a:lstStyle/>
          <a:p>
            <a:pPr>
              <a:defRPr/>
            </a:pPr>
            <a:endParaRPr lang="en-US"/>
          </a:p>
        </c:txPr>
        <c:crossAx val="108674432"/>
        <c:crosses val="autoZero"/>
        <c:auto val="1"/>
        <c:lblAlgn val="ctr"/>
        <c:lblOffset val="100"/>
        <c:noMultiLvlLbl val="0"/>
      </c:catAx>
      <c:valAx>
        <c:axId val="108674432"/>
        <c:scaling>
          <c:orientation val="minMax"/>
        </c:scaling>
        <c:delete val="0"/>
        <c:axPos val="l"/>
        <c:majorGridlines/>
        <c:numFmt formatCode="0%" sourceLinked="1"/>
        <c:majorTickMark val="none"/>
        <c:minorTickMark val="none"/>
        <c:tickLblPos val="nextTo"/>
        <c:txPr>
          <a:bodyPr rot="-60000000" vert="horz"/>
          <a:lstStyle/>
          <a:p>
            <a:pPr>
              <a:defRPr/>
            </a:pPr>
            <a:endParaRPr lang="en-US"/>
          </a:p>
        </c:txPr>
        <c:crossAx val="108672896"/>
        <c:crosses val="autoZero"/>
        <c:crossBetween val="between"/>
      </c:valAx>
    </c:plotArea>
    <c:legend>
      <c:legendPos val="b"/>
      <c:overlay val="0"/>
      <c:txPr>
        <a:bodyPr rot="0" vert="horz"/>
        <a:lstStyle/>
        <a:p>
          <a:pPr rtl="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7"/>
    </mc:Choice>
    <mc:Fallback>
      <c:style val="37"/>
    </mc:Fallback>
  </mc:AlternateContent>
  <c:chart>
    <c:title>
      <c:tx>
        <c:rich>
          <a:bodyPr rot="0" vert="horz"/>
          <a:lstStyle/>
          <a:p>
            <a:pPr>
              <a:defRPr/>
            </a:pPr>
            <a:r>
              <a:rPr lang="es-CO"/>
              <a:t>INDICADOR DE GESTION</a:t>
            </a:r>
          </a:p>
        </c:rich>
      </c:tx>
      <c:overlay val="0"/>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tx>
            <c:strRef>
              <c:f>'INDICADOR 18'!$E$15:$Q$15</c:f>
              <c:strCache>
                <c:ptCount val="13"/>
                <c:pt idx="0">
                  <c:v>TRIMESTRE 1</c:v>
                </c:pt>
                <c:pt idx="3">
                  <c:v>TRIMESTRE 2</c:v>
                </c:pt>
                <c:pt idx="6">
                  <c:v>TRIMESTRE 3</c:v>
                </c:pt>
                <c:pt idx="9">
                  <c:v>TRIMESTRE 4</c:v>
                </c:pt>
                <c:pt idx="12">
                  <c:v>Ponderado</c:v>
                </c:pt>
              </c:strCache>
            </c:strRef>
          </c:tx>
          <c:invertIfNegative val="0"/>
          <c:dPt>
            <c:idx val="12"/>
            <c:invertIfNegative val="0"/>
            <c:bubble3D val="0"/>
            <c:spPr>
              <a:solidFill>
                <a:schemeClr val="accent1"/>
              </a:solidFill>
            </c:spPr>
            <c:extLst>
              <c:ext xmlns:c16="http://schemas.microsoft.com/office/drawing/2014/chart" uri="{C3380CC4-5D6E-409C-BE32-E72D297353CC}">
                <c16:uniqueId val="{00000001-F704-45B3-B515-2EC6ABDB302A}"/>
              </c:ext>
            </c:extLst>
          </c:dPt>
          <c:cat>
            <c:strRef>
              <c:f>'INDICADOR 18'!$E$15:$Q$15</c:f>
              <c:strCache>
                <c:ptCount val="13"/>
                <c:pt idx="0">
                  <c:v>TRIMESTRE 1</c:v>
                </c:pt>
                <c:pt idx="3">
                  <c:v>TRIMESTRE 2</c:v>
                </c:pt>
                <c:pt idx="6">
                  <c:v>TRIMESTRE 3</c:v>
                </c:pt>
                <c:pt idx="9">
                  <c:v>TRIMESTRE 4</c:v>
                </c:pt>
                <c:pt idx="12">
                  <c:v>Ponderado</c:v>
                </c:pt>
              </c:strCache>
            </c:strRef>
          </c:cat>
          <c:val>
            <c:numRef>
              <c:f>'INDICADOR 18'!$E$16:$Q$16</c:f>
              <c:numCache>
                <c:formatCode>0%</c:formatCode>
                <c:ptCount val="13"/>
                <c:pt idx="0">
                  <c:v>1</c:v>
                </c:pt>
                <c:pt idx="3">
                  <c:v>1</c:v>
                </c:pt>
                <c:pt idx="6">
                  <c:v>1</c:v>
                </c:pt>
                <c:pt idx="9">
                  <c:v>1</c:v>
                </c:pt>
                <c:pt idx="12">
                  <c:v>1</c:v>
                </c:pt>
              </c:numCache>
            </c:numRef>
          </c:val>
          <c:extLst>
            <c:ext xmlns:c16="http://schemas.microsoft.com/office/drawing/2014/chart" uri="{C3380CC4-5D6E-409C-BE32-E72D297353CC}">
              <c16:uniqueId val="{00000002-F704-45B3-B515-2EC6ABDB302A}"/>
            </c:ext>
          </c:extLst>
        </c:ser>
        <c:dLbls>
          <c:showLegendKey val="0"/>
          <c:showVal val="0"/>
          <c:showCatName val="0"/>
          <c:showSerName val="0"/>
          <c:showPercent val="0"/>
          <c:showBubbleSize val="0"/>
        </c:dLbls>
        <c:gapWidth val="150"/>
        <c:shape val="cylinder"/>
        <c:axId val="108672896"/>
        <c:axId val="108674432"/>
        <c:axId val="0"/>
      </c:bar3DChart>
      <c:catAx>
        <c:axId val="108672896"/>
        <c:scaling>
          <c:orientation val="minMax"/>
        </c:scaling>
        <c:delete val="0"/>
        <c:axPos val="b"/>
        <c:numFmt formatCode="General" sourceLinked="0"/>
        <c:majorTickMark val="none"/>
        <c:minorTickMark val="none"/>
        <c:tickLblPos val="nextTo"/>
        <c:txPr>
          <a:bodyPr rot="-60000000" vert="horz"/>
          <a:lstStyle/>
          <a:p>
            <a:pPr>
              <a:defRPr/>
            </a:pPr>
            <a:endParaRPr lang="en-US"/>
          </a:p>
        </c:txPr>
        <c:crossAx val="108674432"/>
        <c:crosses val="autoZero"/>
        <c:auto val="1"/>
        <c:lblAlgn val="ctr"/>
        <c:lblOffset val="100"/>
        <c:noMultiLvlLbl val="0"/>
      </c:catAx>
      <c:valAx>
        <c:axId val="108674432"/>
        <c:scaling>
          <c:orientation val="minMax"/>
        </c:scaling>
        <c:delete val="0"/>
        <c:axPos val="l"/>
        <c:majorGridlines/>
        <c:numFmt formatCode="0%" sourceLinked="1"/>
        <c:majorTickMark val="none"/>
        <c:minorTickMark val="none"/>
        <c:tickLblPos val="nextTo"/>
        <c:txPr>
          <a:bodyPr rot="-60000000" vert="horz"/>
          <a:lstStyle/>
          <a:p>
            <a:pPr>
              <a:defRPr/>
            </a:pPr>
            <a:endParaRPr lang="en-US"/>
          </a:p>
        </c:txPr>
        <c:crossAx val="108672896"/>
        <c:crosses val="autoZero"/>
        <c:crossBetween val="between"/>
      </c:valAx>
    </c:plotArea>
    <c:legend>
      <c:legendPos val="b"/>
      <c:overlay val="0"/>
      <c:txPr>
        <a:bodyPr rot="0" vert="horz"/>
        <a:lstStyle/>
        <a:p>
          <a:pPr rtl="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7"/>
    </mc:Choice>
    <mc:Fallback>
      <c:style val="37"/>
    </mc:Fallback>
  </mc:AlternateContent>
  <c:chart>
    <c:title>
      <c:tx>
        <c:rich>
          <a:bodyPr rot="0" vert="horz"/>
          <a:lstStyle/>
          <a:p>
            <a:pPr>
              <a:defRPr/>
            </a:pPr>
            <a:r>
              <a:rPr lang="es-CO"/>
              <a:t>INDICADOR DE GESTION</a:t>
            </a:r>
          </a:p>
        </c:rich>
      </c:tx>
      <c:overlay val="0"/>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tx>
            <c:strRef>
              <c:f>'INDICADOR 19'!$E$15:$Q$15</c:f>
              <c:strCache>
                <c:ptCount val="13"/>
                <c:pt idx="0">
                  <c:v>TRIMESTRE 1</c:v>
                </c:pt>
                <c:pt idx="3">
                  <c:v>TRIMESTRE 2</c:v>
                </c:pt>
                <c:pt idx="6">
                  <c:v>TRIMESTRE 3</c:v>
                </c:pt>
                <c:pt idx="9">
                  <c:v>TRIMESTRE 4</c:v>
                </c:pt>
                <c:pt idx="12">
                  <c:v>Ponderado</c:v>
                </c:pt>
              </c:strCache>
            </c:strRef>
          </c:tx>
          <c:invertIfNegative val="0"/>
          <c:dPt>
            <c:idx val="12"/>
            <c:invertIfNegative val="0"/>
            <c:bubble3D val="0"/>
            <c:spPr>
              <a:solidFill>
                <a:schemeClr val="accent1"/>
              </a:solidFill>
            </c:spPr>
            <c:extLst>
              <c:ext xmlns:c16="http://schemas.microsoft.com/office/drawing/2014/chart" uri="{C3380CC4-5D6E-409C-BE32-E72D297353CC}">
                <c16:uniqueId val="{00000001-117B-46C8-AAE0-5504A583F9D4}"/>
              </c:ext>
            </c:extLst>
          </c:dPt>
          <c:cat>
            <c:strRef>
              <c:f>'INDICADOR 19'!$E$15:$Q$15</c:f>
              <c:strCache>
                <c:ptCount val="13"/>
                <c:pt idx="0">
                  <c:v>TRIMESTRE 1</c:v>
                </c:pt>
                <c:pt idx="3">
                  <c:v>TRIMESTRE 2</c:v>
                </c:pt>
                <c:pt idx="6">
                  <c:v>TRIMESTRE 3</c:v>
                </c:pt>
                <c:pt idx="9">
                  <c:v>TRIMESTRE 4</c:v>
                </c:pt>
                <c:pt idx="12">
                  <c:v>Ponderado</c:v>
                </c:pt>
              </c:strCache>
            </c:strRef>
          </c:cat>
          <c:val>
            <c:numRef>
              <c:f>'INDICADOR 19'!$E$16:$Q$16</c:f>
              <c:numCache>
                <c:formatCode>0%</c:formatCode>
                <c:ptCount val="13"/>
                <c:pt idx="0">
                  <c:v>1</c:v>
                </c:pt>
                <c:pt idx="3">
                  <c:v>1</c:v>
                </c:pt>
                <c:pt idx="6">
                  <c:v>0.8666666666666667</c:v>
                </c:pt>
                <c:pt idx="9">
                  <c:v>1</c:v>
                </c:pt>
                <c:pt idx="12">
                  <c:v>0.96666666666666667</c:v>
                </c:pt>
              </c:numCache>
            </c:numRef>
          </c:val>
          <c:extLst>
            <c:ext xmlns:c16="http://schemas.microsoft.com/office/drawing/2014/chart" uri="{C3380CC4-5D6E-409C-BE32-E72D297353CC}">
              <c16:uniqueId val="{00000002-117B-46C8-AAE0-5504A583F9D4}"/>
            </c:ext>
          </c:extLst>
        </c:ser>
        <c:dLbls>
          <c:showLegendKey val="0"/>
          <c:showVal val="0"/>
          <c:showCatName val="0"/>
          <c:showSerName val="0"/>
          <c:showPercent val="0"/>
          <c:showBubbleSize val="0"/>
        </c:dLbls>
        <c:gapWidth val="150"/>
        <c:shape val="cylinder"/>
        <c:axId val="108672896"/>
        <c:axId val="108674432"/>
        <c:axId val="0"/>
      </c:bar3DChart>
      <c:catAx>
        <c:axId val="108672896"/>
        <c:scaling>
          <c:orientation val="minMax"/>
        </c:scaling>
        <c:delete val="0"/>
        <c:axPos val="b"/>
        <c:numFmt formatCode="General" sourceLinked="0"/>
        <c:majorTickMark val="none"/>
        <c:minorTickMark val="none"/>
        <c:tickLblPos val="nextTo"/>
        <c:txPr>
          <a:bodyPr rot="-60000000" vert="horz"/>
          <a:lstStyle/>
          <a:p>
            <a:pPr>
              <a:defRPr/>
            </a:pPr>
            <a:endParaRPr lang="en-US"/>
          </a:p>
        </c:txPr>
        <c:crossAx val="108674432"/>
        <c:crosses val="autoZero"/>
        <c:auto val="1"/>
        <c:lblAlgn val="ctr"/>
        <c:lblOffset val="100"/>
        <c:noMultiLvlLbl val="0"/>
      </c:catAx>
      <c:valAx>
        <c:axId val="108674432"/>
        <c:scaling>
          <c:orientation val="minMax"/>
        </c:scaling>
        <c:delete val="0"/>
        <c:axPos val="l"/>
        <c:majorGridlines/>
        <c:numFmt formatCode="0%" sourceLinked="1"/>
        <c:majorTickMark val="none"/>
        <c:minorTickMark val="none"/>
        <c:tickLblPos val="nextTo"/>
        <c:txPr>
          <a:bodyPr rot="-60000000" vert="horz"/>
          <a:lstStyle/>
          <a:p>
            <a:pPr>
              <a:defRPr/>
            </a:pPr>
            <a:endParaRPr lang="en-US"/>
          </a:p>
        </c:txPr>
        <c:crossAx val="108672896"/>
        <c:crosses val="autoZero"/>
        <c:crossBetween val="between"/>
      </c:valAx>
    </c:plotArea>
    <c:legend>
      <c:legendPos val="b"/>
      <c:overlay val="0"/>
      <c:txPr>
        <a:bodyPr rot="0" vert="horz"/>
        <a:lstStyle/>
        <a:p>
          <a:pPr rtl="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7"/>
    </mc:Choice>
    <mc:Fallback>
      <c:style val="37"/>
    </mc:Fallback>
  </mc:AlternateContent>
  <c:chart>
    <c:title>
      <c:tx>
        <c:rich>
          <a:bodyPr rot="0" vert="horz"/>
          <a:lstStyle/>
          <a:p>
            <a:pPr>
              <a:defRPr/>
            </a:pPr>
            <a:r>
              <a:rPr lang="es-CO"/>
              <a:t>INDICADOR DE GESTION</a:t>
            </a:r>
          </a:p>
        </c:rich>
      </c:tx>
      <c:overlay val="0"/>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tx>
            <c:strRef>
              <c:f>'INDICADOR 2'!$I$9:$Q$9</c:f>
              <c:strCache>
                <c:ptCount val="9"/>
                <c:pt idx="0">
                  <c:v>Mantenimientos Preventivos realizados </c:v>
                </c:pt>
              </c:strCache>
            </c:strRef>
          </c:tx>
          <c:invertIfNegative val="0"/>
          <c:dPt>
            <c:idx val="12"/>
            <c:invertIfNegative val="0"/>
            <c:bubble3D val="0"/>
            <c:spPr>
              <a:solidFill>
                <a:srgbClr val="0070C0"/>
              </a:solidFill>
            </c:spPr>
            <c:extLst>
              <c:ext xmlns:c16="http://schemas.microsoft.com/office/drawing/2014/chart" uri="{C3380CC4-5D6E-409C-BE32-E72D297353CC}">
                <c16:uniqueId val="{00000001-B898-4FDB-9494-C2F783FA9CF4}"/>
              </c:ext>
            </c:extLst>
          </c:dPt>
          <c:cat>
            <c:strRef>
              <c:f>'INDICADOR 2'!$E$15:$Q$15</c:f>
              <c:strCache>
                <c:ptCount val="13"/>
                <c:pt idx="0">
                  <c:v>PRIMER SEMESTRE</c:v>
                </c:pt>
                <c:pt idx="6">
                  <c:v>SEGUNDO SEMESTRE</c:v>
                </c:pt>
                <c:pt idx="12">
                  <c:v>Ponderado</c:v>
                </c:pt>
              </c:strCache>
            </c:strRef>
          </c:cat>
          <c:val>
            <c:numRef>
              <c:f>'INDICADOR 2'!$E$16:$Q$16</c:f>
              <c:numCache>
                <c:formatCode>0%</c:formatCode>
                <c:ptCount val="13"/>
                <c:pt idx="0">
                  <c:v>1</c:v>
                </c:pt>
                <c:pt idx="6">
                  <c:v>1</c:v>
                </c:pt>
                <c:pt idx="12">
                  <c:v>1</c:v>
                </c:pt>
              </c:numCache>
            </c:numRef>
          </c:val>
          <c:extLst>
            <c:ext xmlns:c16="http://schemas.microsoft.com/office/drawing/2014/chart" uri="{C3380CC4-5D6E-409C-BE32-E72D297353CC}">
              <c16:uniqueId val="{00000000-5FD5-45DA-B431-775E17ABCF1C}"/>
            </c:ext>
          </c:extLst>
        </c:ser>
        <c:dLbls>
          <c:showLegendKey val="0"/>
          <c:showVal val="0"/>
          <c:showCatName val="0"/>
          <c:showSerName val="0"/>
          <c:showPercent val="0"/>
          <c:showBubbleSize val="0"/>
        </c:dLbls>
        <c:gapWidth val="150"/>
        <c:shape val="cylinder"/>
        <c:axId val="97858688"/>
        <c:axId val="97860224"/>
        <c:axId val="0"/>
      </c:bar3DChart>
      <c:catAx>
        <c:axId val="97858688"/>
        <c:scaling>
          <c:orientation val="minMax"/>
        </c:scaling>
        <c:delete val="0"/>
        <c:axPos val="b"/>
        <c:numFmt formatCode="General" sourceLinked="0"/>
        <c:majorTickMark val="none"/>
        <c:minorTickMark val="none"/>
        <c:tickLblPos val="nextTo"/>
        <c:txPr>
          <a:bodyPr rot="-60000000" vert="horz"/>
          <a:lstStyle/>
          <a:p>
            <a:pPr>
              <a:defRPr/>
            </a:pPr>
            <a:endParaRPr lang="en-US"/>
          </a:p>
        </c:txPr>
        <c:crossAx val="97860224"/>
        <c:crosses val="autoZero"/>
        <c:auto val="1"/>
        <c:lblAlgn val="ctr"/>
        <c:lblOffset val="100"/>
        <c:noMultiLvlLbl val="0"/>
      </c:catAx>
      <c:valAx>
        <c:axId val="97860224"/>
        <c:scaling>
          <c:orientation val="minMax"/>
        </c:scaling>
        <c:delete val="0"/>
        <c:axPos val="l"/>
        <c:majorGridlines/>
        <c:numFmt formatCode="0%" sourceLinked="1"/>
        <c:majorTickMark val="none"/>
        <c:minorTickMark val="none"/>
        <c:tickLblPos val="nextTo"/>
        <c:txPr>
          <a:bodyPr rot="-60000000" vert="horz"/>
          <a:lstStyle/>
          <a:p>
            <a:pPr>
              <a:defRPr/>
            </a:pPr>
            <a:endParaRPr lang="en-US"/>
          </a:p>
        </c:txPr>
        <c:crossAx val="97858688"/>
        <c:crosses val="autoZero"/>
        <c:crossBetween val="between"/>
      </c:valAx>
    </c:plotArea>
    <c:legend>
      <c:legendPos val="b"/>
      <c:legendEntry>
        <c:idx val="1"/>
        <c:delete val="1"/>
      </c:legendEntry>
      <c:legendEntry>
        <c:idx val="2"/>
        <c:delete val="1"/>
      </c:legendEntry>
      <c:legendEntry>
        <c:idx val="3"/>
        <c:delete val="1"/>
      </c:legendEntry>
      <c:legendEntry>
        <c:idx val="4"/>
        <c:delete val="1"/>
      </c:legendEntry>
      <c:legendEntry>
        <c:idx val="5"/>
        <c:delete val="1"/>
      </c:legendEntry>
      <c:legendEntry>
        <c:idx val="7"/>
        <c:delete val="1"/>
      </c:legendEntry>
      <c:legendEntry>
        <c:idx val="8"/>
        <c:delete val="1"/>
      </c:legendEntry>
      <c:legendEntry>
        <c:idx val="9"/>
        <c:delete val="1"/>
      </c:legendEntry>
      <c:legendEntry>
        <c:idx val="10"/>
        <c:delete val="1"/>
      </c:legendEntry>
      <c:legendEntry>
        <c:idx val="11"/>
        <c:delete val="1"/>
      </c:legendEntry>
      <c:overlay val="0"/>
      <c:txPr>
        <a:bodyPr rot="0" vert="horz"/>
        <a:lstStyle/>
        <a:p>
          <a:pPr rtl="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7"/>
    </mc:Choice>
    <mc:Fallback>
      <c:style val="37"/>
    </mc:Fallback>
  </mc:AlternateContent>
  <c:chart>
    <c:title>
      <c:tx>
        <c:rich>
          <a:bodyPr rot="0" vert="horz"/>
          <a:lstStyle/>
          <a:p>
            <a:pPr>
              <a:defRPr/>
            </a:pPr>
            <a:r>
              <a:rPr lang="es-CO"/>
              <a:t>INDICADOR DE GESTION</a:t>
            </a:r>
          </a:p>
        </c:rich>
      </c:tx>
      <c:overlay val="0"/>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tx>
            <c:strRef>
              <c:f>'INDICADOR 20'!$E$15:$Q$15</c:f>
              <c:strCache>
                <c:ptCount val="13"/>
                <c:pt idx="0">
                  <c:v>TRIMESTRE 1</c:v>
                </c:pt>
                <c:pt idx="3">
                  <c:v>TRIMESTRE 2</c:v>
                </c:pt>
                <c:pt idx="6">
                  <c:v>TRIMESTRE 3</c:v>
                </c:pt>
                <c:pt idx="9">
                  <c:v>TRIMESTRE 4</c:v>
                </c:pt>
                <c:pt idx="12">
                  <c:v>Ponderado</c:v>
                </c:pt>
              </c:strCache>
            </c:strRef>
          </c:tx>
          <c:invertIfNegative val="0"/>
          <c:dPt>
            <c:idx val="12"/>
            <c:invertIfNegative val="0"/>
            <c:bubble3D val="0"/>
            <c:spPr>
              <a:solidFill>
                <a:schemeClr val="accent1"/>
              </a:solidFill>
            </c:spPr>
            <c:extLst>
              <c:ext xmlns:c16="http://schemas.microsoft.com/office/drawing/2014/chart" uri="{C3380CC4-5D6E-409C-BE32-E72D297353CC}">
                <c16:uniqueId val="{00000001-1771-40D1-9BC9-7FBAB9AEE5C2}"/>
              </c:ext>
            </c:extLst>
          </c:dPt>
          <c:cat>
            <c:strRef>
              <c:f>'INDICADOR 20'!$E$15:$Q$15</c:f>
              <c:strCache>
                <c:ptCount val="13"/>
                <c:pt idx="0">
                  <c:v>TRIMESTRE 1</c:v>
                </c:pt>
                <c:pt idx="3">
                  <c:v>TRIMESTRE 2</c:v>
                </c:pt>
                <c:pt idx="6">
                  <c:v>TRIMESTRE 3</c:v>
                </c:pt>
                <c:pt idx="9">
                  <c:v>TRIMESTRE 4</c:v>
                </c:pt>
                <c:pt idx="12">
                  <c:v>Ponderado</c:v>
                </c:pt>
              </c:strCache>
            </c:strRef>
          </c:cat>
          <c:val>
            <c:numRef>
              <c:f>'INDICADOR 20'!$E$16:$Q$16</c:f>
              <c:numCache>
                <c:formatCode>0%</c:formatCode>
                <c:ptCount val="13"/>
                <c:pt idx="0">
                  <c:v>0</c:v>
                </c:pt>
                <c:pt idx="3">
                  <c:v>1</c:v>
                </c:pt>
                <c:pt idx="6">
                  <c:v>0.42857142857142855</c:v>
                </c:pt>
                <c:pt idx="9">
                  <c:v>0.375</c:v>
                </c:pt>
                <c:pt idx="12">
                  <c:v>0.45089285714285715</c:v>
                </c:pt>
              </c:numCache>
            </c:numRef>
          </c:val>
          <c:extLst>
            <c:ext xmlns:c16="http://schemas.microsoft.com/office/drawing/2014/chart" uri="{C3380CC4-5D6E-409C-BE32-E72D297353CC}">
              <c16:uniqueId val="{00000002-1771-40D1-9BC9-7FBAB9AEE5C2}"/>
            </c:ext>
          </c:extLst>
        </c:ser>
        <c:dLbls>
          <c:showLegendKey val="0"/>
          <c:showVal val="0"/>
          <c:showCatName val="0"/>
          <c:showSerName val="0"/>
          <c:showPercent val="0"/>
          <c:showBubbleSize val="0"/>
        </c:dLbls>
        <c:gapWidth val="150"/>
        <c:shape val="cylinder"/>
        <c:axId val="108672896"/>
        <c:axId val="108674432"/>
        <c:axId val="0"/>
      </c:bar3DChart>
      <c:catAx>
        <c:axId val="108672896"/>
        <c:scaling>
          <c:orientation val="minMax"/>
        </c:scaling>
        <c:delete val="0"/>
        <c:axPos val="b"/>
        <c:numFmt formatCode="General" sourceLinked="0"/>
        <c:majorTickMark val="none"/>
        <c:minorTickMark val="none"/>
        <c:tickLblPos val="nextTo"/>
        <c:txPr>
          <a:bodyPr rot="-60000000" vert="horz"/>
          <a:lstStyle/>
          <a:p>
            <a:pPr>
              <a:defRPr/>
            </a:pPr>
            <a:endParaRPr lang="en-US"/>
          </a:p>
        </c:txPr>
        <c:crossAx val="108674432"/>
        <c:crosses val="autoZero"/>
        <c:auto val="1"/>
        <c:lblAlgn val="ctr"/>
        <c:lblOffset val="100"/>
        <c:noMultiLvlLbl val="0"/>
      </c:catAx>
      <c:valAx>
        <c:axId val="108674432"/>
        <c:scaling>
          <c:orientation val="minMax"/>
        </c:scaling>
        <c:delete val="0"/>
        <c:axPos val="l"/>
        <c:majorGridlines/>
        <c:numFmt formatCode="0%" sourceLinked="1"/>
        <c:majorTickMark val="none"/>
        <c:minorTickMark val="none"/>
        <c:tickLblPos val="nextTo"/>
        <c:txPr>
          <a:bodyPr rot="-60000000" vert="horz"/>
          <a:lstStyle/>
          <a:p>
            <a:pPr>
              <a:defRPr/>
            </a:pPr>
            <a:endParaRPr lang="en-US"/>
          </a:p>
        </c:txPr>
        <c:crossAx val="108672896"/>
        <c:crosses val="autoZero"/>
        <c:crossBetween val="between"/>
      </c:valAx>
    </c:plotArea>
    <c:legend>
      <c:legendPos val="b"/>
      <c:overlay val="0"/>
      <c:txPr>
        <a:bodyPr rot="0" vert="horz"/>
        <a:lstStyle/>
        <a:p>
          <a:pPr rtl="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7"/>
    </mc:Choice>
    <mc:Fallback>
      <c:style val="37"/>
    </mc:Fallback>
  </mc:AlternateContent>
  <c:chart>
    <c:title>
      <c:tx>
        <c:rich>
          <a:bodyPr rot="0" vert="horz"/>
          <a:lstStyle/>
          <a:p>
            <a:pPr>
              <a:defRPr/>
            </a:pPr>
            <a:r>
              <a:rPr lang="es-CO"/>
              <a:t>INDICADOR DE GESTION</a:t>
            </a:r>
          </a:p>
        </c:rich>
      </c:tx>
      <c:overlay val="0"/>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tx>
            <c:strRef>
              <c:f>'INDICADOR 21'!$E$15:$Q$15</c:f>
              <c:strCache>
                <c:ptCount val="13"/>
                <c:pt idx="0">
                  <c:v>TRIMESTRE 1</c:v>
                </c:pt>
                <c:pt idx="3">
                  <c:v>TRIMESTRE 2</c:v>
                </c:pt>
                <c:pt idx="6">
                  <c:v>TRIMESTRE 3</c:v>
                </c:pt>
                <c:pt idx="9">
                  <c:v>TRIMESTRE 4</c:v>
                </c:pt>
                <c:pt idx="12">
                  <c:v>Ponderado</c:v>
                </c:pt>
              </c:strCache>
            </c:strRef>
          </c:tx>
          <c:invertIfNegative val="0"/>
          <c:dPt>
            <c:idx val="12"/>
            <c:invertIfNegative val="0"/>
            <c:bubble3D val="0"/>
            <c:spPr>
              <a:solidFill>
                <a:schemeClr val="accent1"/>
              </a:solidFill>
            </c:spPr>
            <c:extLst>
              <c:ext xmlns:c16="http://schemas.microsoft.com/office/drawing/2014/chart" uri="{C3380CC4-5D6E-409C-BE32-E72D297353CC}">
                <c16:uniqueId val="{00000001-3DF9-4533-9B09-1253A0E62B48}"/>
              </c:ext>
            </c:extLst>
          </c:dPt>
          <c:cat>
            <c:strRef>
              <c:f>'INDICADOR 21'!$E$15:$Q$15</c:f>
              <c:strCache>
                <c:ptCount val="13"/>
                <c:pt idx="0">
                  <c:v>TRIMESTRE 1</c:v>
                </c:pt>
                <c:pt idx="3">
                  <c:v>TRIMESTRE 2</c:v>
                </c:pt>
                <c:pt idx="6">
                  <c:v>TRIMESTRE 3</c:v>
                </c:pt>
                <c:pt idx="9">
                  <c:v>TRIMESTRE 4</c:v>
                </c:pt>
                <c:pt idx="12">
                  <c:v>Ponderado</c:v>
                </c:pt>
              </c:strCache>
            </c:strRef>
          </c:cat>
          <c:val>
            <c:numRef>
              <c:f>'INDICADOR 21'!$E$16:$Q$16</c:f>
              <c:numCache>
                <c:formatCode>0%</c:formatCode>
                <c:ptCount val="13"/>
                <c:pt idx="0">
                  <c:v>0.41</c:v>
                </c:pt>
                <c:pt idx="3">
                  <c:v>0.46</c:v>
                </c:pt>
                <c:pt idx="6">
                  <c:v>0.59</c:v>
                </c:pt>
                <c:pt idx="9">
                  <c:v>0.7</c:v>
                </c:pt>
                <c:pt idx="12">
                  <c:v>0.54</c:v>
                </c:pt>
              </c:numCache>
            </c:numRef>
          </c:val>
          <c:extLst>
            <c:ext xmlns:c16="http://schemas.microsoft.com/office/drawing/2014/chart" uri="{C3380CC4-5D6E-409C-BE32-E72D297353CC}">
              <c16:uniqueId val="{00000002-3DF9-4533-9B09-1253A0E62B48}"/>
            </c:ext>
          </c:extLst>
        </c:ser>
        <c:dLbls>
          <c:showLegendKey val="0"/>
          <c:showVal val="0"/>
          <c:showCatName val="0"/>
          <c:showSerName val="0"/>
          <c:showPercent val="0"/>
          <c:showBubbleSize val="0"/>
        </c:dLbls>
        <c:gapWidth val="150"/>
        <c:shape val="cylinder"/>
        <c:axId val="108672896"/>
        <c:axId val="108674432"/>
        <c:axId val="0"/>
      </c:bar3DChart>
      <c:catAx>
        <c:axId val="108672896"/>
        <c:scaling>
          <c:orientation val="minMax"/>
        </c:scaling>
        <c:delete val="0"/>
        <c:axPos val="b"/>
        <c:numFmt formatCode="General" sourceLinked="0"/>
        <c:majorTickMark val="none"/>
        <c:minorTickMark val="none"/>
        <c:tickLblPos val="nextTo"/>
        <c:txPr>
          <a:bodyPr rot="-60000000" vert="horz"/>
          <a:lstStyle/>
          <a:p>
            <a:pPr>
              <a:defRPr/>
            </a:pPr>
            <a:endParaRPr lang="en-US"/>
          </a:p>
        </c:txPr>
        <c:crossAx val="108674432"/>
        <c:crosses val="autoZero"/>
        <c:auto val="1"/>
        <c:lblAlgn val="ctr"/>
        <c:lblOffset val="100"/>
        <c:noMultiLvlLbl val="0"/>
      </c:catAx>
      <c:valAx>
        <c:axId val="108674432"/>
        <c:scaling>
          <c:orientation val="minMax"/>
        </c:scaling>
        <c:delete val="0"/>
        <c:axPos val="l"/>
        <c:majorGridlines/>
        <c:numFmt formatCode="0%" sourceLinked="1"/>
        <c:majorTickMark val="none"/>
        <c:minorTickMark val="none"/>
        <c:tickLblPos val="nextTo"/>
        <c:txPr>
          <a:bodyPr rot="-60000000" vert="horz"/>
          <a:lstStyle/>
          <a:p>
            <a:pPr>
              <a:defRPr/>
            </a:pPr>
            <a:endParaRPr lang="en-US"/>
          </a:p>
        </c:txPr>
        <c:crossAx val="108672896"/>
        <c:crosses val="autoZero"/>
        <c:crossBetween val="between"/>
      </c:valAx>
    </c:plotArea>
    <c:legend>
      <c:legendPos val="b"/>
      <c:overlay val="0"/>
      <c:txPr>
        <a:bodyPr rot="0" vert="horz"/>
        <a:lstStyle/>
        <a:p>
          <a:pPr rtl="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7"/>
    </mc:Choice>
    <mc:Fallback>
      <c:style val="37"/>
    </mc:Fallback>
  </mc:AlternateContent>
  <c:chart>
    <c:title>
      <c:tx>
        <c:rich>
          <a:bodyPr rot="0" vert="horz"/>
          <a:lstStyle/>
          <a:p>
            <a:pPr>
              <a:defRPr/>
            </a:pPr>
            <a:r>
              <a:rPr lang="es-CO"/>
              <a:t>INDICADOR DE GESTION</a:t>
            </a:r>
          </a:p>
        </c:rich>
      </c:tx>
      <c:overlay val="0"/>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tx>
            <c:strRef>
              <c:f>'INDICADOR 22'!$E$15:$Q$15</c:f>
              <c:strCache>
                <c:ptCount val="13"/>
                <c:pt idx="0">
                  <c:v>TRIMESTRE 1</c:v>
                </c:pt>
                <c:pt idx="3">
                  <c:v>TRIMESTRE 2</c:v>
                </c:pt>
                <c:pt idx="6">
                  <c:v>TRIMESTRE 3</c:v>
                </c:pt>
                <c:pt idx="9">
                  <c:v>TRIMESTRE 4</c:v>
                </c:pt>
                <c:pt idx="12">
                  <c:v>Ponderado</c:v>
                </c:pt>
              </c:strCache>
            </c:strRef>
          </c:tx>
          <c:invertIfNegative val="0"/>
          <c:dPt>
            <c:idx val="12"/>
            <c:invertIfNegative val="0"/>
            <c:bubble3D val="0"/>
            <c:spPr>
              <a:solidFill>
                <a:schemeClr val="accent1"/>
              </a:solidFill>
            </c:spPr>
            <c:extLst>
              <c:ext xmlns:c16="http://schemas.microsoft.com/office/drawing/2014/chart" uri="{C3380CC4-5D6E-409C-BE32-E72D297353CC}">
                <c16:uniqueId val="{00000001-2F66-40D0-8F8F-F0AB2CC9E701}"/>
              </c:ext>
            </c:extLst>
          </c:dPt>
          <c:cat>
            <c:strRef>
              <c:f>'INDICADOR 22'!$E$15:$Q$15</c:f>
              <c:strCache>
                <c:ptCount val="13"/>
                <c:pt idx="0">
                  <c:v>TRIMESTRE 1</c:v>
                </c:pt>
                <c:pt idx="3">
                  <c:v>TRIMESTRE 2</c:v>
                </c:pt>
                <c:pt idx="6">
                  <c:v>TRIMESTRE 3</c:v>
                </c:pt>
                <c:pt idx="9">
                  <c:v>TRIMESTRE 4</c:v>
                </c:pt>
                <c:pt idx="12">
                  <c:v>Ponderado</c:v>
                </c:pt>
              </c:strCache>
            </c:strRef>
          </c:cat>
          <c:val>
            <c:numRef>
              <c:f>'INDICADOR 22'!$E$16:$Q$16</c:f>
              <c:numCache>
                <c:formatCode>0%</c:formatCode>
                <c:ptCount val="13"/>
                <c:pt idx="0">
                  <c:v>0.63636363636363635</c:v>
                </c:pt>
                <c:pt idx="3">
                  <c:v>0.63636363636363635</c:v>
                </c:pt>
                <c:pt idx="6">
                  <c:v>0.63636363636363635</c:v>
                </c:pt>
                <c:pt idx="9">
                  <c:v>1</c:v>
                </c:pt>
                <c:pt idx="12">
                  <c:v>0.72727272727272729</c:v>
                </c:pt>
              </c:numCache>
            </c:numRef>
          </c:val>
          <c:extLst>
            <c:ext xmlns:c16="http://schemas.microsoft.com/office/drawing/2014/chart" uri="{C3380CC4-5D6E-409C-BE32-E72D297353CC}">
              <c16:uniqueId val="{00000002-2F66-40D0-8F8F-F0AB2CC9E701}"/>
            </c:ext>
          </c:extLst>
        </c:ser>
        <c:dLbls>
          <c:showLegendKey val="0"/>
          <c:showVal val="0"/>
          <c:showCatName val="0"/>
          <c:showSerName val="0"/>
          <c:showPercent val="0"/>
          <c:showBubbleSize val="0"/>
        </c:dLbls>
        <c:gapWidth val="150"/>
        <c:shape val="cylinder"/>
        <c:axId val="108672896"/>
        <c:axId val="108674432"/>
        <c:axId val="0"/>
      </c:bar3DChart>
      <c:catAx>
        <c:axId val="108672896"/>
        <c:scaling>
          <c:orientation val="minMax"/>
        </c:scaling>
        <c:delete val="0"/>
        <c:axPos val="b"/>
        <c:numFmt formatCode="General" sourceLinked="0"/>
        <c:majorTickMark val="none"/>
        <c:minorTickMark val="none"/>
        <c:tickLblPos val="nextTo"/>
        <c:txPr>
          <a:bodyPr rot="-60000000" vert="horz"/>
          <a:lstStyle/>
          <a:p>
            <a:pPr>
              <a:defRPr/>
            </a:pPr>
            <a:endParaRPr lang="en-US"/>
          </a:p>
        </c:txPr>
        <c:crossAx val="108674432"/>
        <c:crosses val="autoZero"/>
        <c:auto val="1"/>
        <c:lblAlgn val="ctr"/>
        <c:lblOffset val="100"/>
        <c:noMultiLvlLbl val="0"/>
      </c:catAx>
      <c:valAx>
        <c:axId val="108674432"/>
        <c:scaling>
          <c:orientation val="minMax"/>
        </c:scaling>
        <c:delete val="0"/>
        <c:axPos val="l"/>
        <c:majorGridlines/>
        <c:numFmt formatCode="0%" sourceLinked="1"/>
        <c:majorTickMark val="none"/>
        <c:minorTickMark val="none"/>
        <c:tickLblPos val="nextTo"/>
        <c:txPr>
          <a:bodyPr rot="-60000000" vert="horz"/>
          <a:lstStyle/>
          <a:p>
            <a:pPr>
              <a:defRPr/>
            </a:pPr>
            <a:endParaRPr lang="en-US"/>
          </a:p>
        </c:txPr>
        <c:crossAx val="108672896"/>
        <c:crosses val="autoZero"/>
        <c:crossBetween val="between"/>
      </c:valAx>
    </c:plotArea>
    <c:legend>
      <c:legendPos val="b"/>
      <c:overlay val="0"/>
      <c:txPr>
        <a:bodyPr rot="0" vert="horz"/>
        <a:lstStyle/>
        <a:p>
          <a:pPr rtl="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7"/>
    </mc:Choice>
    <mc:Fallback>
      <c:style val="37"/>
    </mc:Fallback>
  </mc:AlternateContent>
  <c:chart>
    <c:title>
      <c:tx>
        <c:rich>
          <a:bodyPr rot="0" vert="horz"/>
          <a:lstStyle/>
          <a:p>
            <a:pPr>
              <a:defRPr/>
            </a:pPr>
            <a:r>
              <a:rPr lang="es-CO"/>
              <a:t>INDICADOR DE GESTION</a:t>
            </a:r>
          </a:p>
        </c:rich>
      </c:tx>
      <c:overlay val="0"/>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tx>
            <c:strRef>
              <c:f>'INDICADOR 23'!$E$15:$Q$15</c:f>
              <c:strCache>
                <c:ptCount val="13"/>
                <c:pt idx="0">
                  <c:v>TRIMESTRE 1</c:v>
                </c:pt>
                <c:pt idx="3">
                  <c:v>TRIMESTRE 2</c:v>
                </c:pt>
                <c:pt idx="6">
                  <c:v>TRIMESTRE 3</c:v>
                </c:pt>
                <c:pt idx="9">
                  <c:v>TRIMESTRE 4</c:v>
                </c:pt>
                <c:pt idx="12">
                  <c:v>Ponderado</c:v>
                </c:pt>
              </c:strCache>
            </c:strRef>
          </c:tx>
          <c:invertIfNegative val="0"/>
          <c:dPt>
            <c:idx val="12"/>
            <c:invertIfNegative val="0"/>
            <c:bubble3D val="0"/>
            <c:spPr>
              <a:solidFill>
                <a:schemeClr val="accent1"/>
              </a:solidFill>
            </c:spPr>
            <c:extLst>
              <c:ext xmlns:c16="http://schemas.microsoft.com/office/drawing/2014/chart" uri="{C3380CC4-5D6E-409C-BE32-E72D297353CC}">
                <c16:uniqueId val="{00000001-1913-4892-8FF0-A089DFD28702}"/>
              </c:ext>
            </c:extLst>
          </c:dPt>
          <c:cat>
            <c:strRef>
              <c:f>'INDICADOR 23'!$E$15:$Q$15</c:f>
              <c:strCache>
                <c:ptCount val="13"/>
                <c:pt idx="0">
                  <c:v>TRIMESTRE 1</c:v>
                </c:pt>
                <c:pt idx="3">
                  <c:v>TRIMESTRE 2</c:v>
                </c:pt>
                <c:pt idx="6">
                  <c:v>TRIMESTRE 3</c:v>
                </c:pt>
                <c:pt idx="9">
                  <c:v>TRIMESTRE 4</c:v>
                </c:pt>
                <c:pt idx="12">
                  <c:v>Ponderado</c:v>
                </c:pt>
              </c:strCache>
            </c:strRef>
          </c:cat>
          <c:val>
            <c:numRef>
              <c:f>'INDICADOR 23'!$E$16:$Q$16</c:f>
              <c:numCache>
                <c:formatCode>0%</c:formatCode>
                <c:ptCount val="13"/>
                <c:pt idx="0">
                  <c:v>0.15789473684210525</c:v>
                </c:pt>
                <c:pt idx="3">
                  <c:v>0.94736842105263153</c:v>
                </c:pt>
                <c:pt idx="6">
                  <c:v>1</c:v>
                </c:pt>
                <c:pt idx="9">
                  <c:v>1</c:v>
                </c:pt>
                <c:pt idx="12">
                  <c:v>0.77631578947368418</c:v>
                </c:pt>
              </c:numCache>
            </c:numRef>
          </c:val>
          <c:extLst>
            <c:ext xmlns:c16="http://schemas.microsoft.com/office/drawing/2014/chart" uri="{C3380CC4-5D6E-409C-BE32-E72D297353CC}">
              <c16:uniqueId val="{00000002-1913-4892-8FF0-A089DFD28702}"/>
            </c:ext>
          </c:extLst>
        </c:ser>
        <c:dLbls>
          <c:showLegendKey val="0"/>
          <c:showVal val="0"/>
          <c:showCatName val="0"/>
          <c:showSerName val="0"/>
          <c:showPercent val="0"/>
          <c:showBubbleSize val="0"/>
        </c:dLbls>
        <c:gapWidth val="150"/>
        <c:shape val="cylinder"/>
        <c:axId val="108672896"/>
        <c:axId val="108674432"/>
        <c:axId val="0"/>
      </c:bar3DChart>
      <c:catAx>
        <c:axId val="108672896"/>
        <c:scaling>
          <c:orientation val="minMax"/>
        </c:scaling>
        <c:delete val="0"/>
        <c:axPos val="b"/>
        <c:numFmt formatCode="General" sourceLinked="0"/>
        <c:majorTickMark val="none"/>
        <c:minorTickMark val="none"/>
        <c:tickLblPos val="nextTo"/>
        <c:txPr>
          <a:bodyPr rot="-60000000" vert="horz"/>
          <a:lstStyle/>
          <a:p>
            <a:pPr>
              <a:defRPr/>
            </a:pPr>
            <a:endParaRPr lang="en-US"/>
          </a:p>
        </c:txPr>
        <c:crossAx val="108674432"/>
        <c:crosses val="autoZero"/>
        <c:auto val="1"/>
        <c:lblAlgn val="ctr"/>
        <c:lblOffset val="100"/>
        <c:noMultiLvlLbl val="0"/>
      </c:catAx>
      <c:valAx>
        <c:axId val="108674432"/>
        <c:scaling>
          <c:orientation val="minMax"/>
        </c:scaling>
        <c:delete val="0"/>
        <c:axPos val="l"/>
        <c:majorGridlines/>
        <c:numFmt formatCode="0%" sourceLinked="1"/>
        <c:majorTickMark val="none"/>
        <c:minorTickMark val="none"/>
        <c:tickLblPos val="nextTo"/>
        <c:txPr>
          <a:bodyPr rot="-60000000" vert="horz"/>
          <a:lstStyle/>
          <a:p>
            <a:pPr>
              <a:defRPr/>
            </a:pPr>
            <a:endParaRPr lang="en-US"/>
          </a:p>
        </c:txPr>
        <c:crossAx val="108672896"/>
        <c:crosses val="autoZero"/>
        <c:crossBetween val="between"/>
      </c:valAx>
    </c:plotArea>
    <c:legend>
      <c:legendPos val="b"/>
      <c:overlay val="0"/>
      <c:txPr>
        <a:bodyPr rot="0" vert="horz"/>
        <a:lstStyle/>
        <a:p>
          <a:pPr rtl="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7"/>
    </mc:Choice>
    <mc:Fallback>
      <c:style val="37"/>
    </mc:Fallback>
  </mc:AlternateContent>
  <c:chart>
    <c:title>
      <c:tx>
        <c:rich>
          <a:bodyPr rot="0" vert="horz"/>
          <a:lstStyle/>
          <a:p>
            <a:pPr>
              <a:defRPr/>
            </a:pPr>
            <a:r>
              <a:rPr lang="es-CO"/>
              <a:t>INDICADOR DE GESTION</a:t>
            </a:r>
          </a:p>
        </c:rich>
      </c:tx>
      <c:overlay val="0"/>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tx>
            <c:strRef>
              <c:f>'INDICADOR 3'!$I$9:$Q$9</c:f>
              <c:strCache>
                <c:ptCount val="9"/>
                <c:pt idx="0">
                  <c:v>Software Licenciados</c:v>
                </c:pt>
              </c:strCache>
            </c:strRef>
          </c:tx>
          <c:invertIfNegative val="0"/>
          <c:dPt>
            <c:idx val="12"/>
            <c:invertIfNegative val="0"/>
            <c:bubble3D val="0"/>
            <c:spPr>
              <a:solidFill>
                <a:schemeClr val="accent1"/>
              </a:solidFill>
            </c:spPr>
            <c:extLst>
              <c:ext xmlns:c16="http://schemas.microsoft.com/office/drawing/2014/chart" uri="{C3380CC4-5D6E-409C-BE32-E72D297353CC}">
                <c16:uniqueId val="{00000001-1948-411F-8628-7ADA686EAABF}"/>
              </c:ext>
            </c:extLst>
          </c:dPt>
          <c:cat>
            <c:strRef>
              <c:f>'INDICADOR 3'!$E$15:$Q$15</c:f>
              <c:strCache>
                <c:ptCount val="13"/>
                <c:pt idx="0">
                  <c:v>ANUAL</c:v>
                </c:pt>
                <c:pt idx="12">
                  <c:v>Ponderado</c:v>
                </c:pt>
              </c:strCache>
            </c:strRef>
          </c:cat>
          <c:val>
            <c:numRef>
              <c:f>'INDICADOR 3'!$E$16:$Q$16</c:f>
              <c:numCache>
                <c:formatCode>0%</c:formatCode>
                <c:ptCount val="13"/>
                <c:pt idx="0">
                  <c:v>1</c:v>
                </c:pt>
                <c:pt idx="12">
                  <c:v>1</c:v>
                </c:pt>
              </c:numCache>
            </c:numRef>
          </c:val>
          <c:extLst>
            <c:ext xmlns:c16="http://schemas.microsoft.com/office/drawing/2014/chart" uri="{C3380CC4-5D6E-409C-BE32-E72D297353CC}">
              <c16:uniqueId val="{00000002-1948-411F-8628-7ADA686EAABF}"/>
            </c:ext>
          </c:extLst>
        </c:ser>
        <c:dLbls>
          <c:showLegendKey val="0"/>
          <c:showVal val="0"/>
          <c:showCatName val="0"/>
          <c:showSerName val="0"/>
          <c:showPercent val="0"/>
          <c:showBubbleSize val="0"/>
        </c:dLbls>
        <c:gapWidth val="150"/>
        <c:shape val="cylinder"/>
        <c:axId val="98166272"/>
        <c:axId val="98167808"/>
        <c:axId val="0"/>
      </c:bar3DChart>
      <c:catAx>
        <c:axId val="98166272"/>
        <c:scaling>
          <c:orientation val="minMax"/>
        </c:scaling>
        <c:delete val="0"/>
        <c:axPos val="b"/>
        <c:numFmt formatCode="General" sourceLinked="1"/>
        <c:majorTickMark val="none"/>
        <c:minorTickMark val="none"/>
        <c:tickLblPos val="nextTo"/>
        <c:txPr>
          <a:bodyPr rot="-60000000" vert="horz"/>
          <a:lstStyle/>
          <a:p>
            <a:pPr>
              <a:defRPr/>
            </a:pPr>
            <a:endParaRPr lang="en-US"/>
          </a:p>
        </c:txPr>
        <c:crossAx val="98167808"/>
        <c:crosses val="autoZero"/>
        <c:auto val="1"/>
        <c:lblAlgn val="ctr"/>
        <c:lblOffset val="100"/>
        <c:noMultiLvlLbl val="0"/>
      </c:catAx>
      <c:valAx>
        <c:axId val="98167808"/>
        <c:scaling>
          <c:orientation val="minMax"/>
        </c:scaling>
        <c:delete val="0"/>
        <c:axPos val="l"/>
        <c:majorGridlines/>
        <c:numFmt formatCode="0%" sourceLinked="1"/>
        <c:majorTickMark val="none"/>
        <c:minorTickMark val="none"/>
        <c:tickLblPos val="nextTo"/>
        <c:txPr>
          <a:bodyPr rot="-60000000" vert="horz"/>
          <a:lstStyle/>
          <a:p>
            <a:pPr>
              <a:defRPr/>
            </a:pPr>
            <a:endParaRPr lang="en-US"/>
          </a:p>
        </c:txPr>
        <c:crossAx val="98166272"/>
        <c:crosses val="autoZero"/>
        <c:crossBetween val="between"/>
      </c:valAx>
    </c:plotArea>
    <c:legend>
      <c:legendPos val="b"/>
      <c:overlay val="0"/>
      <c:txPr>
        <a:bodyPr rot="0" vert="horz"/>
        <a:lstStyle/>
        <a:p>
          <a:pPr rtl="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7"/>
    </mc:Choice>
    <mc:Fallback>
      <c:style val="37"/>
    </mc:Fallback>
  </mc:AlternateContent>
  <c:chart>
    <c:title>
      <c:tx>
        <c:rich>
          <a:bodyPr rot="0" vert="horz"/>
          <a:lstStyle/>
          <a:p>
            <a:pPr>
              <a:defRPr/>
            </a:pPr>
            <a:r>
              <a:rPr lang="es-CO"/>
              <a:t>INDICADOR DE GESTION</a:t>
            </a:r>
          </a:p>
        </c:rich>
      </c:tx>
      <c:overlay val="0"/>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tx>
            <c:strRef>
              <c:f>'INDICADOR 4'!$I$9:$Q$9</c:f>
              <c:strCache>
                <c:ptCount val="9"/>
                <c:pt idx="0">
                  <c:v>Equipos dispuestos </c:v>
                </c:pt>
              </c:strCache>
            </c:strRef>
          </c:tx>
          <c:invertIfNegative val="0"/>
          <c:dPt>
            <c:idx val="12"/>
            <c:invertIfNegative val="0"/>
            <c:bubble3D val="0"/>
            <c:spPr>
              <a:solidFill>
                <a:srgbClr val="0070C0"/>
              </a:solidFill>
            </c:spPr>
            <c:extLst>
              <c:ext xmlns:c16="http://schemas.microsoft.com/office/drawing/2014/chart" uri="{C3380CC4-5D6E-409C-BE32-E72D297353CC}">
                <c16:uniqueId val="{00000001-F537-4E2C-B2AC-499495173922}"/>
              </c:ext>
            </c:extLst>
          </c:dPt>
          <c:cat>
            <c:strRef>
              <c:f>'INDICADOR 4'!$E$15:$Q$15</c:f>
              <c:strCache>
                <c:ptCount val="13"/>
                <c:pt idx="0">
                  <c:v>ANUAL</c:v>
                </c:pt>
                <c:pt idx="12">
                  <c:v>Ponderado</c:v>
                </c:pt>
              </c:strCache>
            </c:strRef>
          </c:cat>
          <c:val>
            <c:numRef>
              <c:f>'INDICADOR 4'!$E$16:$Q$16</c:f>
              <c:numCache>
                <c:formatCode>0%</c:formatCode>
                <c:ptCount val="13"/>
                <c:pt idx="0">
                  <c:v>1</c:v>
                </c:pt>
                <c:pt idx="12">
                  <c:v>1</c:v>
                </c:pt>
              </c:numCache>
            </c:numRef>
          </c:val>
          <c:extLst>
            <c:ext xmlns:c16="http://schemas.microsoft.com/office/drawing/2014/chart" uri="{C3380CC4-5D6E-409C-BE32-E72D297353CC}">
              <c16:uniqueId val="{00000000-5FD5-45DA-B431-775E17ABCF1C}"/>
            </c:ext>
          </c:extLst>
        </c:ser>
        <c:dLbls>
          <c:showLegendKey val="0"/>
          <c:showVal val="0"/>
          <c:showCatName val="0"/>
          <c:showSerName val="0"/>
          <c:showPercent val="0"/>
          <c:showBubbleSize val="0"/>
        </c:dLbls>
        <c:gapWidth val="150"/>
        <c:shape val="cylinder"/>
        <c:axId val="98289536"/>
        <c:axId val="98291072"/>
        <c:axId val="0"/>
      </c:bar3DChart>
      <c:catAx>
        <c:axId val="98289536"/>
        <c:scaling>
          <c:orientation val="minMax"/>
        </c:scaling>
        <c:delete val="0"/>
        <c:axPos val="b"/>
        <c:numFmt formatCode="General" sourceLinked="0"/>
        <c:majorTickMark val="none"/>
        <c:minorTickMark val="none"/>
        <c:tickLblPos val="nextTo"/>
        <c:txPr>
          <a:bodyPr rot="-60000000" vert="horz"/>
          <a:lstStyle/>
          <a:p>
            <a:pPr>
              <a:defRPr/>
            </a:pPr>
            <a:endParaRPr lang="en-US"/>
          </a:p>
        </c:txPr>
        <c:crossAx val="98291072"/>
        <c:crosses val="autoZero"/>
        <c:auto val="1"/>
        <c:lblAlgn val="ctr"/>
        <c:lblOffset val="100"/>
        <c:noMultiLvlLbl val="0"/>
      </c:catAx>
      <c:valAx>
        <c:axId val="98291072"/>
        <c:scaling>
          <c:orientation val="minMax"/>
        </c:scaling>
        <c:delete val="0"/>
        <c:axPos val="l"/>
        <c:majorGridlines/>
        <c:numFmt formatCode="0%" sourceLinked="1"/>
        <c:majorTickMark val="none"/>
        <c:minorTickMark val="none"/>
        <c:tickLblPos val="nextTo"/>
        <c:txPr>
          <a:bodyPr rot="-60000000" vert="horz"/>
          <a:lstStyle/>
          <a:p>
            <a:pPr>
              <a:defRPr/>
            </a:pPr>
            <a:endParaRPr lang="en-US"/>
          </a:p>
        </c:txPr>
        <c:crossAx val="98289536"/>
        <c:crosses val="autoZero"/>
        <c:crossBetween val="between"/>
      </c:valAx>
    </c:plotArea>
    <c:legend>
      <c:legendPos val="b"/>
      <c:overlay val="0"/>
      <c:txPr>
        <a:bodyPr rot="0" vert="horz"/>
        <a:lstStyle/>
        <a:p>
          <a:pPr rtl="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7"/>
    </mc:Choice>
    <mc:Fallback>
      <c:style val="37"/>
    </mc:Fallback>
  </mc:AlternateContent>
  <c:chart>
    <c:title>
      <c:tx>
        <c:rich>
          <a:bodyPr rot="0" vert="horz"/>
          <a:lstStyle/>
          <a:p>
            <a:pPr>
              <a:defRPr/>
            </a:pPr>
            <a:r>
              <a:rPr lang="es-CO"/>
              <a:t>INDICADOR DE GESTION</a:t>
            </a:r>
          </a:p>
        </c:rich>
      </c:tx>
      <c:overlay val="0"/>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tx>
            <c:strRef>
              <c:f>'INDICADOR 5'!$I$9:$Q$9</c:f>
              <c:strCache>
                <c:ptCount val="9"/>
                <c:pt idx="0">
                  <c:v>Usuarios satisfechos</c:v>
                </c:pt>
              </c:strCache>
            </c:strRef>
          </c:tx>
          <c:invertIfNegative val="0"/>
          <c:dPt>
            <c:idx val="12"/>
            <c:invertIfNegative val="0"/>
            <c:bubble3D val="0"/>
            <c:spPr>
              <a:solidFill>
                <a:schemeClr val="accent1"/>
              </a:solidFill>
            </c:spPr>
            <c:extLst>
              <c:ext xmlns:c16="http://schemas.microsoft.com/office/drawing/2014/chart" uri="{C3380CC4-5D6E-409C-BE32-E72D297353CC}">
                <c16:uniqueId val="{00000001-D4C5-44CB-A62A-00F9BB8A0B96}"/>
              </c:ext>
            </c:extLst>
          </c:dPt>
          <c:cat>
            <c:strRef>
              <c:f>'INDICADOR 5'!$E$15:$Q$15</c:f>
              <c:strCache>
                <c:ptCount val="13"/>
                <c:pt idx="0">
                  <c:v>PRIMER SEMESTRE</c:v>
                </c:pt>
                <c:pt idx="6">
                  <c:v>SEGUNDO SEMESTRE</c:v>
                </c:pt>
                <c:pt idx="12">
                  <c:v>Ponderado</c:v>
                </c:pt>
              </c:strCache>
            </c:strRef>
          </c:cat>
          <c:val>
            <c:numRef>
              <c:f>'INDICADOR 5'!$E$16:$Q$16</c:f>
              <c:numCache>
                <c:formatCode>0%</c:formatCode>
                <c:ptCount val="13"/>
                <c:pt idx="0">
                  <c:v>0.8571428571428571</c:v>
                </c:pt>
                <c:pt idx="6">
                  <c:v>0.92509363295880154</c:v>
                </c:pt>
                <c:pt idx="12">
                  <c:v>0.89111824505082926</c:v>
                </c:pt>
              </c:numCache>
            </c:numRef>
          </c:val>
          <c:extLst>
            <c:ext xmlns:c16="http://schemas.microsoft.com/office/drawing/2014/chart" uri="{C3380CC4-5D6E-409C-BE32-E72D297353CC}">
              <c16:uniqueId val="{00000002-D4C5-44CB-A62A-00F9BB8A0B96}"/>
            </c:ext>
          </c:extLst>
        </c:ser>
        <c:dLbls>
          <c:showLegendKey val="0"/>
          <c:showVal val="0"/>
          <c:showCatName val="0"/>
          <c:showSerName val="0"/>
          <c:showPercent val="0"/>
          <c:showBubbleSize val="0"/>
        </c:dLbls>
        <c:gapWidth val="150"/>
        <c:shape val="cylinder"/>
        <c:axId val="105924480"/>
        <c:axId val="105926016"/>
        <c:axId val="0"/>
      </c:bar3DChart>
      <c:catAx>
        <c:axId val="105924480"/>
        <c:scaling>
          <c:orientation val="minMax"/>
        </c:scaling>
        <c:delete val="0"/>
        <c:axPos val="b"/>
        <c:numFmt formatCode="General" sourceLinked="0"/>
        <c:majorTickMark val="none"/>
        <c:minorTickMark val="none"/>
        <c:tickLblPos val="nextTo"/>
        <c:txPr>
          <a:bodyPr rot="-60000000" vert="horz"/>
          <a:lstStyle/>
          <a:p>
            <a:pPr>
              <a:defRPr/>
            </a:pPr>
            <a:endParaRPr lang="en-US"/>
          </a:p>
        </c:txPr>
        <c:crossAx val="105926016"/>
        <c:crosses val="autoZero"/>
        <c:auto val="1"/>
        <c:lblAlgn val="ctr"/>
        <c:lblOffset val="100"/>
        <c:noMultiLvlLbl val="0"/>
      </c:catAx>
      <c:valAx>
        <c:axId val="105926016"/>
        <c:scaling>
          <c:orientation val="minMax"/>
        </c:scaling>
        <c:delete val="0"/>
        <c:axPos val="l"/>
        <c:majorGridlines/>
        <c:numFmt formatCode="0%" sourceLinked="1"/>
        <c:majorTickMark val="none"/>
        <c:minorTickMark val="none"/>
        <c:tickLblPos val="nextTo"/>
        <c:txPr>
          <a:bodyPr rot="-60000000" vert="horz"/>
          <a:lstStyle/>
          <a:p>
            <a:pPr>
              <a:defRPr/>
            </a:pPr>
            <a:endParaRPr lang="en-US"/>
          </a:p>
        </c:txPr>
        <c:crossAx val="105924480"/>
        <c:crosses val="autoZero"/>
        <c:crossBetween val="between"/>
      </c:valAx>
    </c:plotArea>
    <c:legend>
      <c:legendPos val="b"/>
      <c:overlay val="0"/>
      <c:txPr>
        <a:bodyPr rot="0" vert="horz"/>
        <a:lstStyle/>
        <a:p>
          <a:pPr rtl="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7"/>
    </mc:Choice>
    <mc:Fallback>
      <c:style val="37"/>
    </mc:Fallback>
  </mc:AlternateContent>
  <c:chart>
    <c:title>
      <c:tx>
        <c:rich>
          <a:bodyPr rot="0" vert="horz"/>
          <a:lstStyle/>
          <a:p>
            <a:pPr>
              <a:defRPr/>
            </a:pPr>
            <a:r>
              <a:rPr lang="es-CO"/>
              <a:t>INDICADOR DE GESTION</a:t>
            </a:r>
          </a:p>
        </c:rich>
      </c:tx>
      <c:overlay val="0"/>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tx>
            <c:strRef>
              <c:f>'INDICADOR 6'!$E$15:$Q$15</c:f>
              <c:strCache>
                <c:ptCount val="13"/>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pt idx="12">
                  <c:v>Ponderado</c:v>
                </c:pt>
              </c:strCache>
            </c:strRef>
          </c:tx>
          <c:invertIfNegative val="0"/>
          <c:dPt>
            <c:idx val="12"/>
            <c:invertIfNegative val="0"/>
            <c:bubble3D val="0"/>
            <c:spPr>
              <a:solidFill>
                <a:schemeClr val="accent1"/>
              </a:solidFill>
            </c:spPr>
            <c:extLst>
              <c:ext xmlns:c16="http://schemas.microsoft.com/office/drawing/2014/chart" uri="{C3380CC4-5D6E-409C-BE32-E72D297353CC}">
                <c16:uniqueId val="{00000001-59B0-4C13-8A5D-4BC8FB351452}"/>
              </c:ext>
            </c:extLst>
          </c:dPt>
          <c:cat>
            <c:strRef>
              <c:f>'INDICADOR 6'!$E$15:$Q$15</c:f>
              <c:strCache>
                <c:ptCount val="13"/>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pt idx="12">
                  <c:v>Ponderado</c:v>
                </c:pt>
              </c:strCache>
            </c:strRef>
          </c:cat>
          <c:val>
            <c:numRef>
              <c:f>'INDICADOR 6'!$E$16:$Q$16</c:f>
              <c:numCache>
                <c:formatCode>0%</c:formatCode>
                <c:ptCount val="13"/>
                <c:pt idx="0">
                  <c:v>0.80952380952380953</c:v>
                </c:pt>
                <c:pt idx="1">
                  <c:v>0.91666666666666663</c:v>
                </c:pt>
                <c:pt idx="2">
                  <c:v>0.91005291005291</c:v>
                </c:pt>
                <c:pt idx="3">
                  <c:v>0.99056603773584906</c:v>
                </c:pt>
                <c:pt idx="4">
                  <c:v>0.93577981651376152</c:v>
                </c:pt>
                <c:pt idx="5">
                  <c:v>0.91860465116279066</c:v>
                </c:pt>
                <c:pt idx="6">
                  <c:v>0.90109890109890112</c:v>
                </c:pt>
                <c:pt idx="7">
                  <c:v>0.94488188976377951</c:v>
                </c:pt>
                <c:pt idx="8">
                  <c:v>0.93396226415094341</c:v>
                </c:pt>
                <c:pt idx="9">
                  <c:v>0.92797783933518008</c:v>
                </c:pt>
                <c:pt idx="10">
                  <c:v>0.86956521739130432</c:v>
                </c:pt>
                <c:pt idx="11">
                  <c:v>0</c:v>
                </c:pt>
                <c:pt idx="12">
                  <c:v>0.83822333361632462</c:v>
                </c:pt>
              </c:numCache>
            </c:numRef>
          </c:val>
          <c:extLst>
            <c:ext xmlns:c16="http://schemas.microsoft.com/office/drawing/2014/chart" uri="{C3380CC4-5D6E-409C-BE32-E72D297353CC}">
              <c16:uniqueId val="{00000002-59B0-4C13-8A5D-4BC8FB351452}"/>
            </c:ext>
          </c:extLst>
        </c:ser>
        <c:dLbls>
          <c:showLegendKey val="0"/>
          <c:showVal val="0"/>
          <c:showCatName val="0"/>
          <c:showSerName val="0"/>
          <c:showPercent val="0"/>
          <c:showBubbleSize val="0"/>
        </c:dLbls>
        <c:gapWidth val="150"/>
        <c:shape val="cylinder"/>
        <c:axId val="106133760"/>
        <c:axId val="106135552"/>
        <c:axId val="0"/>
      </c:bar3DChart>
      <c:catAx>
        <c:axId val="106133760"/>
        <c:scaling>
          <c:orientation val="minMax"/>
        </c:scaling>
        <c:delete val="0"/>
        <c:axPos val="b"/>
        <c:numFmt formatCode="General" sourceLinked="0"/>
        <c:majorTickMark val="none"/>
        <c:minorTickMark val="none"/>
        <c:tickLblPos val="nextTo"/>
        <c:txPr>
          <a:bodyPr rot="-60000000" vert="horz"/>
          <a:lstStyle/>
          <a:p>
            <a:pPr>
              <a:defRPr/>
            </a:pPr>
            <a:endParaRPr lang="en-US"/>
          </a:p>
        </c:txPr>
        <c:crossAx val="106135552"/>
        <c:crosses val="autoZero"/>
        <c:auto val="1"/>
        <c:lblAlgn val="ctr"/>
        <c:lblOffset val="100"/>
        <c:noMultiLvlLbl val="0"/>
      </c:catAx>
      <c:valAx>
        <c:axId val="106135552"/>
        <c:scaling>
          <c:orientation val="minMax"/>
        </c:scaling>
        <c:delete val="0"/>
        <c:axPos val="l"/>
        <c:majorGridlines/>
        <c:numFmt formatCode="0%" sourceLinked="1"/>
        <c:majorTickMark val="none"/>
        <c:minorTickMark val="none"/>
        <c:tickLblPos val="nextTo"/>
        <c:txPr>
          <a:bodyPr rot="-60000000" vert="horz"/>
          <a:lstStyle/>
          <a:p>
            <a:pPr>
              <a:defRPr/>
            </a:pPr>
            <a:endParaRPr lang="en-US"/>
          </a:p>
        </c:txPr>
        <c:crossAx val="106133760"/>
        <c:crosses val="autoZero"/>
        <c:crossBetween val="between"/>
      </c:valAx>
    </c:plotArea>
    <c:legend>
      <c:legendPos val="b"/>
      <c:overlay val="0"/>
      <c:txPr>
        <a:bodyPr rot="0" vert="horz"/>
        <a:lstStyle/>
        <a:p>
          <a:pPr>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7"/>
    </mc:Choice>
    <mc:Fallback>
      <c:style val="37"/>
    </mc:Fallback>
  </mc:AlternateContent>
  <c:chart>
    <c:title>
      <c:tx>
        <c:rich>
          <a:bodyPr rot="0" vert="horz"/>
          <a:lstStyle/>
          <a:p>
            <a:pPr>
              <a:defRPr/>
            </a:pPr>
            <a:r>
              <a:rPr lang="es-CO"/>
              <a:t>INDICADOR DE GESTION</a:t>
            </a:r>
          </a:p>
        </c:rich>
      </c:tx>
      <c:overlay val="0"/>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tx>
            <c:strRef>
              <c:f>'INDICADOR 7'!$E$15:$Q$15</c:f>
              <c:strCache>
                <c:ptCount val="13"/>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pt idx="12">
                  <c:v>Ponderado</c:v>
                </c:pt>
              </c:strCache>
            </c:strRef>
          </c:tx>
          <c:invertIfNegative val="0"/>
          <c:dPt>
            <c:idx val="12"/>
            <c:invertIfNegative val="0"/>
            <c:bubble3D val="0"/>
            <c:spPr>
              <a:solidFill>
                <a:schemeClr val="accent1"/>
              </a:solidFill>
            </c:spPr>
            <c:extLst>
              <c:ext xmlns:c16="http://schemas.microsoft.com/office/drawing/2014/chart" uri="{C3380CC4-5D6E-409C-BE32-E72D297353CC}">
                <c16:uniqueId val="{00000001-5E7B-4647-848F-AF5981804CBF}"/>
              </c:ext>
            </c:extLst>
          </c:dPt>
          <c:cat>
            <c:strRef>
              <c:f>'INDICADOR 7'!$E$15:$Q$15</c:f>
              <c:strCache>
                <c:ptCount val="13"/>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pt idx="12">
                  <c:v>Ponderado</c:v>
                </c:pt>
              </c:strCache>
            </c:strRef>
          </c:cat>
          <c:val>
            <c:numRef>
              <c:f>'INDICADOR 7'!$E$16:$Q$16</c:f>
              <c:numCache>
                <c:formatCode>0%</c:formatCode>
                <c:ptCount val="13"/>
                <c:pt idx="0">
                  <c:v>0.78947368421052633</c:v>
                </c:pt>
                <c:pt idx="1">
                  <c:v>0.98181818181818181</c:v>
                </c:pt>
                <c:pt idx="2">
                  <c:v>0.94957983193277307</c:v>
                </c:pt>
                <c:pt idx="3">
                  <c:v>0.97222222222222221</c:v>
                </c:pt>
                <c:pt idx="4">
                  <c:v>0.9538461538461539</c:v>
                </c:pt>
                <c:pt idx="5">
                  <c:v>0.93073593073593075</c:v>
                </c:pt>
                <c:pt idx="6">
                  <c:v>0.88535031847133761</c:v>
                </c:pt>
                <c:pt idx="7">
                  <c:v>0.90909090909090906</c:v>
                </c:pt>
                <c:pt idx="8">
                  <c:v>0.77777777777777779</c:v>
                </c:pt>
                <c:pt idx="9">
                  <c:v>0.89473684210526316</c:v>
                </c:pt>
                <c:pt idx="10">
                  <c:v>0.92156862745098034</c:v>
                </c:pt>
                <c:pt idx="11">
                  <c:v>0</c:v>
                </c:pt>
                <c:pt idx="12">
                  <c:v>0.83051670663850474</c:v>
                </c:pt>
              </c:numCache>
            </c:numRef>
          </c:val>
          <c:extLst>
            <c:ext xmlns:c16="http://schemas.microsoft.com/office/drawing/2014/chart" uri="{C3380CC4-5D6E-409C-BE32-E72D297353CC}">
              <c16:uniqueId val="{00000002-5E7B-4647-848F-AF5981804CBF}"/>
            </c:ext>
          </c:extLst>
        </c:ser>
        <c:dLbls>
          <c:showLegendKey val="0"/>
          <c:showVal val="0"/>
          <c:showCatName val="0"/>
          <c:showSerName val="0"/>
          <c:showPercent val="0"/>
          <c:showBubbleSize val="0"/>
        </c:dLbls>
        <c:gapWidth val="150"/>
        <c:shape val="cylinder"/>
        <c:axId val="107633280"/>
        <c:axId val="107643264"/>
        <c:axId val="0"/>
      </c:bar3DChart>
      <c:catAx>
        <c:axId val="107633280"/>
        <c:scaling>
          <c:orientation val="minMax"/>
        </c:scaling>
        <c:delete val="0"/>
        <c:axPos val="b"/>
        <c:numFmt formatCode="General" sourceLinked="0"/>
        <c:majorTickMark val="none"/>
        <c:minorTickMark val="none"/>
        <c:tickLblPos val="nextTo"/>
        <c:txPr>
          <a:bodyPr rot="-60000000" vert="horz"/>
          <a:lstStyle/>
          <a:p>
            <a:pPr>
              <a:defRPr/>
            </a:pPr>
            <a:endParaRPr lang="en-US"/>
          </a:p>
        </c:txPr>
        <c:crossAx val="107643264"/>
        <c:crosses val="autoZero"/>
        <c:auto val="1"/>
        <c:lblAlgn val="ctr"/>
        <c:lblOffset val="100"/>
        <c:noMultiLvlLbl val="0"/>
      </c:catAx>
      <c:valAx>
        <c:axId val="107643264"/>
        <c:scaling>
          <c:orientation val="minMax"/>
        </c:scaling>
        <c:delete val="0"/>
        <c:axPos val="l"/>
        <c:majorGridlines/>
        <c:numFmt formatCode="0%" sourceLinked="1"/>
        <c:majorTickMark val="none"/>
        <c:minorTickMark val="none"/>
        <c:tickLblPos val="nextTo"/>
        <c:txPr>
          <a:bodyPr rot="-60000000" vert="horz"/>
          <a:lstStyle/>
          <a:p>
            <a:pPr>
              <a:defRPr/>
            </a:pPr>
            <a:endParaRPr lang="en-US"/>
          </a:p>
        </c:txPr>
        <c:crossAx val="107633280"/>
        <c:crosses val="autoZero"/>
        <c:crossBetween val="between"/>
      </c:valAx>
    </c:plotArea>
    <c:legend>
      <c:legendPos val="b"/>
      <c:overlay val="0"/>
      <c:txPr>
        <a:bodyPr rot="0" vert="horz"/>
        <a:lstStyle/>
        <a:p>
          <a:pPr>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7"/>
    </mc:Choice>
    <mc:Fallback>
      <c:style val="37"/>
    </mc:Fallback>
  </mc:AlternateContent>
  <c:chart>
    <c:title>
      <c:tx>
        <c:rich>
          <a:bodyPr rot="0" vert="horz"/>
          <a:lstStyle/>
          <a:p>
            <a:pPr>
              <a:defRPr/>
            </a:pPr>
            <a:r>
              <a:rPr lang="es-CO"/>
              <a:t>INDICADOR DE GESTION</a:t>
            </a:r>
          </a:p>
        </c:rich>
      </c:tx>
      <c:overlay val="0"/>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tx>
            <c:strRef>
              <c:f>'INDICADOR 8'!$E$15:$Q$15</c:f>
              <c:strCache>
                <c:ptCount val="13"/>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pt idx="12">
                  <c:v>Ponderado</c:v>
                </c:pt>
              </c:strCache>
            </c:strRef>
          </c:tx>
          <c:invertIfNegative val="0"/>
          <c:dPt>
            <c:idx val="12"/>
            <c:invertIfNegative val="0"/>
            <c:bubble3D val="0"/>
            <c:spPr>
              <a:solidFill>
                <a:schemeClr val="accent1"/>
              </a:solidFill>
            </c:spPr>
            <c:extLst>
              <c:ext xmlns:c16="http://schemas.microsoft.com/office/drawing/2014/chart" uri="{C3380CC4-5D6E-409C-BE32-E72D297353CC}">
                <c16:uniqueId val="{00000001-0099-41B8-A508-9C604BF4AE78}"/>
              </c:ext>
            </c:extLst>
          </c:dPt>
          <c:cat>
            <c:strRef>
              <c:f>'INDICADOR 8'!$E$15:$Q$15</c:f>
              <c:strCache>
                <c:ptCount val="13"/>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pt idx="12">
                  <c:v>Ponderado</c:v>
                </c:pt>
              </c:strCache>
            </c:strRef>
          </c:cat>
          <c:val>
            <c:numRef>
              <c:f>'INDICADOR 8'!$E$16:$Q$16</c:f>
              <c:numCache>
                <c:formatCode>0%</c:formatCode>
                <c:ptCount val="13"/>
                <c:pt idx="0">
                  <c:v>0.74789915966386555</c:v>
                </c:pt>
                <c:pt idx="1">
                  <c:v>0.11888111888111888</c:v>
                </c:pt>
                <c:pt idx="2">
                  <c:v>6.2200956937799042E-2</c:v>
                </c:pt>
                <c:pt idx="3">
                  <c:v>0.125</c:v>
                </c:pt>
                <c:pt idx="4">
                  <c:v>0.22843822843822845</c:v>
                </c:pt>
                <c:pt idx="5">
                  <c:v>5.3864168618266976E-2</c:v>
                </c:pt>
                <c:pt idx="6">
                  <c:v>6.4085447263017362E-2</c:v>
                </c:pt>
                <c:pt idx="7">
                  <c:v>8.3636363636363634E-2</c:v>
                </c:pt>
                <c:pt idx="8">
                  <c:v>3.9893617021276598E-2</c:v>
                </c:pt>
                <c:pt idx="9">
                  <c:v>1.1538461538461539E-2</c:v>
                </c:pt>
                <c:pt idx="10">
                  <c:v>0</c:v>
                </c:pt>
                <c:pt idx="11">
                  <c:v>0</c:v>
                </c:pt>
                <c:pt idx="12">
                  <c:v>0.12795312683319984</c:v>
                </c:pt>
              </c:numCache>
            </c:numRef>
          </c:val>
          <c:extLst>
            <c:ext xmlns:c16="http://schemas.microsoft.com/office/drawing/2014/chart" uri="{C3380CC4-5D6E-409C-BE32-E72D297353CC}">
              <c16:uniqueId val="{00000002-0099-41B8-A508-9C604BF4AE78}"/>
            </c:ext>
          </c:extLst>
        </c:ser>
        <c:dLbls>
          <c:showLegendKey val="0"/>
          <c:showVal val="0"/>
          <c:showCatName val="0"/>
          <c:showSerName val="0"/>
          <c:showPercent val="0"/>
          <c:showBubbleSize val="0"/>
        </c:dLbls>
        <c:gapWidth val="150"/>
        <c:shape val="cylinder"/>
        <c:axId val="107883520"/>
        <c:axId val="107885312"/>
        <c:axId val="0"/>
      </c:bar3DChart>
      <c:catAx>
        <c:axId val="107883520"/>
        <c:scaling>
          <c:orientation val="minMax"/>
        </c:scaling>
        <c:delete val="0"/>
        <c:axPos val="b"/>
        <c:numFmt formatCode="General" sourceLinked="0"/>
        <c:majorTickMark val="none"/>
        <c:minorTickMark val="none"/>
        <c:tickLblPos val="nextTo"/>
        <c:txPr>
          <a:bodyPr rot="-60000000" vert="horz"/>
          <a:lstStyle/>
          <a:p>
            <a:pPr>
              <a:defRPr/>
            </a:pPr>
            <a:endParaRPr lang="en-US"/>
          </a:p>
        </c:txPr>
        <c:crossAx val="107885312"/>
        <c:crosses val="autoZero"/>
        <c:auto val="1"/>
        <c:lblAlgn val="ctr"/>
        <c:lblOffset val="100"/>
        <c:noMultiLvlLbl val="0"/>
      </c:catAx>
      <c:valAx>
        <c:axId val="107885312"/>
        <c:scaling>
          <c:orientation val="minMax"/>
        </c:scaling>
        <c:delete val="0"/>
        <c:axPos val="l"/>
        <c:majorGridlines/>
        <c:numFmt formatCode="0%" sourceLinked="1"/>
        <c:majorTickMark val="none"/>
        <c:minorTickMark val="none"/>
        <c:tickLblPos val="nextTo"/>
        <c:txPr>
          <a:bodyPr rot="-60000000" vert="horz"/>
          <a:lstStyle/>
          <a:p>
            <a:pPr>
              <a:defRPr/>
            </a:pPr>
            <a:endParaRPr lang="en-US"/>
          </a:p>
        </c:txPr>
        <c:crossAx val="107883520"/>
        <c:crosses val="autoZero"/>
        <c:crossBetween val="between"/>
      </c:valAx>
    </c:plotArea>
    <c:legend>
      <c:legendPos val="b"/>
      <c:overlay val="0"/>
      <c:txPr>
        <a:bodyPr rot="0" vert="horz"/>
        <a:lstStyle/>
        <a:p>
          <a:pPr>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7"/>
    </mc:Choice>
    <mc:Fallback>
      <c:style val="37"/>
    </mc:Fallback>
  </mc:AlternateContent>
  <c:chart>
    <c:title>
      <c:tx>
        <c:rich>
          <a:bodyPr rot="0" vert="horz"/>
          <a:lstStyle/>
          <a:p>
            <a:pPr>
              <a:defRPr/>
            </a:pPr>
            <a:r>
              <a:rPr lang="es-CO"/>
              <a:t>INDICADOR DE GESTION</a:t>
            </a:r>
          </a:p>
        </c:rich>
      </c:tx>
      <c:overlay val="0"/>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tx>
            <c:strRef>
              <c:f>'INDICADOR 9'!$E$15:$Q$15</c:f>
              <c:strCache>
                <c:ptCount val="13"/>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pt idx="12">
                  <c:v>Ponderado</c:v>
                </c:pt>
              </c:strCache>
            </c:strRef>
          </c:tx>
          <c:invertIfNegative val="0"/>
          <c:dPt>
            <c:idx val="12"/>
            <c:invertIfNegative val="0"/>
            <c:bubble3D val="0"/>
            <c:spPr>
              <a:solidFill>
                <a:schemeClr val="accent1"/>
              </a:solidFill>
            </c:spPr>
            <c:extLst>
              <c:ext xmlns:c16="http://schemas.microsoft.com/office/drawing/2014/chart" uri="{C3380CC4-5D6E-409C-BE32-E72D297353CC}">
                <c16:uniqueId val="{00000001-822F-4BE2-B240-6711D81FA013}"/>
              </c:ext>
            </c:extLst>
          </c:dPt>
          <c:cat>
            <c:strRef>
              <c:f>'INDICADOR 9'!$E$15:$Q$15</c:f>
              <c:strCache>
                <c:ptCount val="13"/>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pt idx="12">
                  <c:v>Ponderado</c:v>
                </c:pt>
              </c:strCache>
            </c:strRef>
          </c:cat>
          <c:val>
            <c:numRef>
              <c:f>'INDICADOR 9'!$E$16:$Q$16</c:f>
              <c:numCache>
                <c:formatCode>0%</c:formatCode>
                <c:ptCount val="13"/>
                <c:pt idx="0">
                  <c:v>0</c:v>
                </c:pt>
                <c:pt idx="1">
                  <c:v>0.92638888888888893</c:v>
                </c:pt>
                <c:pt idx="2">
                  <c:v>0.84166666666666667</c:v>
                </c:pt>
                <c:pt idx="3">
                  <c:v>0.92361111111111116</c:v>
                </c:pt>
                <c:pt idx="4">
                  <c:v>0.67777777777777781</c:v>
                </c:pt>
                <c:pt idx="5">
                  <c:v>0.62361111111111112</c:v>
                </c:pt>
                <c:pt idx="6">
                  <c:v>0.90416666666666667</c:v>
                </c:pt>
                <c:pt idx="7">
                  <c:v>0.74583333333333335</c:v>
                </c:pt>
                <c:pt idx="8">
                  <c:v>0.81111111111111112</c:v>
                </c:pt>
                <c:pt idx="9">
                  <c:v>0.41944444444444445</c:v>
                </c:pt>
                <c:pt idx="10">
                  <c:v>0.73472222222222228</c:v>
                </c:pt>
                <c:pt idx="11">
                  <c:v>0</c:v>
                </c:pt>
                <c:pt idx="12">
                  <c:v>0.63402777777777775</c:v>
                </c:pt>
              </c:numCache>
            </c:numRef>
          </c:val>
          <c:extLst>
            <c:ext xmlns:c16="http://schemas.microsoft.com/office/drawing/2014/chart" uri="{C3380CC4-5D6E-409C-BE32-E72D297353CC}">
              <c16:uniqueId val="{00000002-822F-4BE2-B240-6711D81FA013}"/>
            </c:ext>
          </c:extLst>
        </c:ser>
        <c:dLbls>
          <c:showLegendKey val="0"/>
          <c:showVal val="0"/>
          <c:showCatName val="0"/>
          <c:showSerName val="0"/>
          <c:showPercent val="0"/>
          <c:showBubbleSize val="0"/>
        </c:dLbls>
        <c:gapWidth val="150"/>
        <c:shape val="cylinder"/>
        <c:axId val="108006784"/>
        <c:axId val="108020864"/>
        <c:axId val="0"/>
      </c:bar3DChart>
      <c:catAx>
        <c:axId val="108006784"/>
        <c:scaling>
          <c:orientation val="minMax"/>
        </c:scaling>
        <c:delete val="0"/>
        <c:axPos val="b"/>
        <c:numFmt formatCode="General" sourceLinked="0"/>
        <c:majorTickMark val="none"/>
        <c:minorTickMark val="none"/>
        <c:tickLblPos val="nextTo"/>
        <c:txPr>
          <a:bodyPr rot="-60000000" vert="horz"/>
          <a:lstStyle/>
          <a:p>
            <a:pPr>
              <a:defRPr/>
            </a:pPr>
            <a:endParaRPr lang="en-US"/>
          </a:p>
        </c:txPr>
        <c:crossAx val="108020864"/>
        <c:crosses val="autoZero"/>
        <c:auto val="1"/>
        <c:lblAlgn val="ctr"/>
        <c:lblOffset val="100"/>
        <c:noMultiLvlLbl val="0"/>
      </c:catAx>
      <c:valAx>
        <c:axId val="108020864"/>
        <c:scaling>
          <c:orientation val="minMax"/>
        </c:scaling>
        <c:delete val="0"/>
        <c:axPos val="l"/>
        <c:majorGridlines/>
        <c:numFmt formatCode="0%" sourceLinked="1"/>
        <c:majorTickMark val="none"/>
        <c:minorTickMark val="none"/>
        <c:tickLblPos val="nextTo"/>
        <c:txPr>
          <a:bodyPr rot="-60000000" vert="horz"/>
          <a:lstStyle/>
          <a:p>
            <a:pPr>
              <a:defRPr/>
            </a:pPr>
            <a:endParaRPr lang="en-US"/>
          </a:p>
        </c:txPr>
        <c:crossAx val="108006784"/>
        <c:crosses val="autoZero"/>
        <c:crossBetween val="between"/>
      </c:valAx>
    </c:plotArea>
    <c:legend>
      <c:legendPos val="b"/>
      <c:overlay val="0"/>
      <c:txPr>
        <a:bodyPr rot="0" vert="horz"/>
        <a:lstStyle/>
        <a:p>
          <a:pPr>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chart" Target="../charts/chart11.xml"/></Relationships>
</file>

<file path=xl/drawings/_rels/drawing1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chart" Target="../charts/chart12.xml"/></Relationships>
</file>

<file path=xl/drawings/_rels/drawing1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chart" Target="../charts/chart13.xml"/></Relationships>
</file>

<file path=xl/drawings/_rels/drawing1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chart" Target="../charts/chart14.xml"/></Relationships>
</file>

<file path=xl/drawings/_rels/drawing1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chart" Target="../charts/chart15.xml"/></Relationships>
</file>

<file path=xl/drawings/_rels/drawing1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chart" Target="../charts/chart16.xml"/></Relationships>
</file>

<file path=xl/drawings/_rels/drawing18.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chart" Target="../charts/chart17.xml"/></Relationships>
</file>

<file path=xl/drawings/_rels/drawing19.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chart" Target="../charts/chart18.xml"/></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chart" Target="../charts/chart19.xml"/></Relationships>
</file>

<file path=xl/drawings/_rels/drawing2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chart" Target="../charts/chart20.xml"/></Relationships>
</file>

<file path=xl/drawings/_rels/drawing2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chart" Target="../charts/chart21.xml"/></Relationships>
</file>

<file path=xl/drawings/_rels/drawing2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chart" Target="../charts/chart22.xml"/></Relationships>
</file>

<file path=xl/drawings/_rels/drawing2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chart" Target="../charts/chart23.xml"/></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1</xdr:col>
      <xdr:colOff>47625</xdr:colOff>
      <xdr:row>4</xdr:row>
      <xdr:rowOff>0</xdr:rowOff>
    </xdr:from>
    <xdr:to>
      <xdr:col>1</xdr:col>
      <xdr:colOff>933450</xdr:colOff>
      <xdr:row>4</xdr:row>
      <xdr:rowOff>0</xdr:rowOff>
    </xdr:to>
    <xdr:sp macro="" textlink="">
      <xdr:nvSpPr>
        <xdr:cNvPr id="4" name="Text Box 16">
          <a:extLst>
            <a:ext uri="{FF2B5EF4-FFF2-40B4-BE49-F238E27FC236}">
              <a16:creationId xmlns:a16="http://schemas.microsoft.com/office/drawing/2014/main" id="{00000000-0008-0000-0000-000004000000}"/>
            </a:ext>
          </a:extLst>
        </xdr:cNvPr>
        <xdr:cNvSpPr txBox="1">
          <a:spLocks noChangeArrowheads="1"/>
        </xdr:cNvSpPr>
      </xdr:nvSpPr>
      <xdr:spPr bwMode="auto">
        <a:xfrm>
          <a:off x="47625" y="695325"/>
          <a:ext cx="885825" cy="0"/>
        </a:xfrm>
        <a:prstGeom prst="rect">
          <a:avLst/>
        </a:prstGeom>
        <a:noFill/>
        <a:ln>
          <a:noFill/>
        </a:ln>
        <a:effectLst/>
        <a:extLst>
          <a:ext uri="{909E8E84-426E-40DD-AFC4-6F175D3DCCD1}">
            <a14:hiddenFill xmlns:a14="http://schemas.microsoft.com/office/drawing/2010/main">
              <a:solidFill>
                <a:srgbClr val="00CC99"/>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99CC"/>
                </a:outerShdw>
              </a:effectLst>
            </a14:hiddenEffects>
          </a:ext>
        </a:extLst>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600" b="1" i="0" u="none" strike="noStrike" kern="0" cap="none" spc="0" normalizeH="0" baseline="0" noProof="0">
              <a:ln>
                <a:noFill/>
              </a:ln>
              <a:solidFill>
                <a:srgbClr val="000000"/>
              </a:solidFill>
              <a:effectLst/>
              <a:uLnTx/>
              <a:uFillTx/>
              <a:latin typeface="Arial"/>
              <a:cs typeface="Arial"/>
            </a:rPr>
            <a:t> </a:t>
          </a:r>
        </a:p>
      </xdr:txBody>
    </xdr:sp>
    <xdr:clientData/>
  </xdr:twoCellAnchor>
  <xdr:twoCellAnchor editAs="oneCell">
    <xdr:from>
      <xdr:col>1</xdr:col>
      <xdr:colOff>504825</xdr:colOff>
      <xdr:row>0</xdr:row>
      <xdr:rowOff>53977</xdr:rowOff>
    </xdr:from>
    <xdr:to>
      <xdr:col>2</xdr:col>
      <xdr:colOff>447675</xdr:colOff>
      <xdr:row>4</xdr:row>
      <xdr:rowOff>9526</xdr:rowOff>
    </xdr:to>
    <xdr:pic>
      <xdr:nvPicPr>
        <xdr:cNvPr id="5" name="Imagen 1">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4850" y="53977"/>
          <a:ext cx="838200" cy="612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3</xdr:col>
      <xdr:colOff>142873</xdr:colOff>
      <xdr:row>17</xdr:row>
      <xdr:rowOff>110067</xdr:rowOff>
    </xdr:from>
    <xdr:to>
      <xdr:col>16</xdr:col>
      <xdr:colOff>571499</xdr:colOff>
      <xdr:row>32</xdr:row>
      <xdr:rowOff>122767</xdr:rowOff>
    </xdr:to>
    <xdr:graphicFrame macro="">
      <xdr:nvGraphicFramePr>
        <xdr:cNvPr id="2" name="Gráfico 2">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253998</xdr:colOff>
      <xdr:row>0</xdr:row>
      <xdr:rowOff>63500</xdr:rowOff>
    </xdr:from>
    <xdr:to>
      <xdr:col>0</xdr:col>
      <xdr:colOff>1047749</xdr:colOff>
      <xdr:row>3</xdr:row>
      <xdr:rowOff>157583</xdr:rowOff>
    </xdr:to>
    <xdr:pic>
      <xdr:nvPicPr>
        <xdr:cNvPr id="3" name="Imagen 1">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3998" y="63500"/>
          <a:ext cx="793751" cy="109420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253999</xdr:colOff>
      <xdr:row>0</xdr:row>
      <xdr:rowOff>63500</xdr:rowOff>
    </xdr:from>
    <xdr:to>
      <xdr:col>0</xdr:col>
      <xdr:colOff>1119188</xdr:colOff>
      <xdr:row>3</xdr:row>
      <xdr:rowOff>157583</xdr:rowOff>
    </xdr:to>
    <xdr:pic>
      <xdr:nvPicPr>
        <xdr:cNvPr id="3" name="Imagen 1">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3999" y="63500"/>
          <a:ext cx="865189" cy="1094208"/>
        </a:xfrm>
        <a:prstGeom prst="rect">
          <a:avLst/>
        </a:prstGeom>
      </xdr:spPr>
    </xdr:pic>
    <xdr:clientData/>
  </xdr:twoCellAnchor>
  <xdr:twoCellAnchor>
    <xdr:from>
      <xdr:col>3</xdr:col>
      <xdr:colOff>178594</xdr:colOff>
      <xdr:row>17</xdr:row>
      <xdr:rowOff>119062</xdr:rowOff>
    </xdr:from>
    <xdr:to>
      <xdr:col>16</xdr:col>
      <xdr:colOff>607220</xdr:colOff>
      <xdr:row>32</xdr:row>
      <xdr:rowOff>131763</xdr:rowOff>
    </xdr:to>
    <xdr:graphicFrame macro="">
      <xdr:nvGraphicFramePr>
        <xdr:cNvPr id="4" name="Gráfico 2">
          <a:extLst>
            <a:ext uri="{FF2B5EF4-FFF2-40B4-BE49-F238E27FC236}">
              <a16:creationId xmlns:a16="http://schemas.microsoft.com/office/drawing/2014/main" id="{00000000-0008-0000-0A00-000004000000}"/>
            </a:ext>
            <a:ext uri="{147F2762-F138-4A5C-976F-8EAC2B608ADB}">
              <a16:predDERef xmlns:a16="http://schemas.microsoft.com/office/drawing/2014/main" pre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3</xdr:col>
      <xdr:colOff>142873</xdr:colOff>
      <xdr:row>17</xdr:row>
      <xdr:rowOff>74348</xdr:rowOff>
    </xdr:from>
    <xdr:to>
      <xdr:col>16</xdr:col>
      <xdr:colOff>571499</xdr:colOff>
      <xdr:row>32</xdr:row>
      <xdr:rowOff>87048</xdr:rowOff>
    </xdr:to>
    <xdr:graphicFrame macro="">
      <xdr:nvGraphicFramePr>
        <xdr:cNvPr id="2" name="Gráfico 2">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253998</xdr:colOff>
      <xdr:row>0</xdr:row>
      <xdr:rowOff>63500</xdr:rowOff>
    </xdr:from>
    <xdr:to>
      <xdr:col>0</xdr:col>
      <xdr:colOff>1190625</xdr:colOff>
      <xdr:row>3</xdr:row>
      <xdr:rowOff>157583</xdr:rowOff>
    </xdr:to>
    <xdr:pic>
      <xdr:nvPicPr>
        <xdr:cNvPr id="3" name="Imagen 1">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3998" y="63500"/>
          <a:ext cx="936627" cy="1094208"/>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3</xdr:col>
      <xdr:colOff>142873</xdr:colOff>
      <xdr:row>17</xdr:row>
      <xdr:rowOff>74348</xdr:rowOff>
    </xdr:from>
    <xdr:to>
      <xdr:col>16</xdr:col>
      <xdr:colOff>571499</xdr:colOff>
      <xdr:row>32</xdr:row>
      <xdr:rowOff>87048</xdr:rowOff>
    </xdr:to>
    <xdr:graphicFrame macro="">
      <xdr:nvGraphicFramePr>
        <xdr:cNvPr id="2" name="Gráfico 2">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253997</xdr:colOff>
      <xdr:row>0</xdr:row>
      <xdr:rowOff>63500</xdr:rowOff>
    </xdr:from>
    <xdr:to>
      <xdr:col>0</xdr:col>
      <xdr:colOff>1214438</xdr:colOff>
      <xdr:row>3</xdr:row>
      <xdr:rowOff>157583</xdr:rowOff>
    </xdr:to>
    <xdr:pic>
      <xdr:nvPicPr>
        <xdr:cNvPr id="3" name="Imagen 1">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3997" y="63500"/>
          <a:ext cx="960441" cy="1094208"/>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3</xdr:col>
      <xdr:colOff>161925</xdr:colOff>
      <xdr:row>21</xdr:row>
      <xdr:rowOff>66675</xdr:rowOff>
    </xdr:from>
    <xdr:to>
      <xdr:col>16</xdr:col>
      <xdr:colOff>571500</xdr:colOff>
      <xdr:row>32</xdr:row>
      <xdr:rowOff>95250</xdr:rowOff>
    </xdr:to>
    <xdr:graphicFrame macro="">
      <xdr:nvGraphicFramePr>
        <xdr:cNvPr id="4" name="Gráfico 2">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312964</xdr:colOff>
      <xdr:row>0</xdr:row>
      <xdr:rowOff>0</xdr:rowOff>
    </xdr:from>
    <xdr:to>
      <xdr:col>0</xdr:col>
      <xdr:colOff>1225780</xdr:colOff>
      <xdr:row>3</xdr:row>
      <xdr:rowOff>106179</xdr:rowOff>
    </xdr:to>
    <xdr:pic>
      <xdr:nvPicPr>
        <xdr:cNvPr id="2" name="Imagen 1">
          <a:extLst>
            <a:ext uri="{FF2B5EF4-FFF2-40B4-BE49-F238E27FC236}">
              <a16:creationId xmlns:a16="http://schemas.microsoft.com/office/drawing/2014/main" id="{CB45B35E-F423-414B-A534-585FC249F8BC}"/>
            </a:ext>
            <a:ext uri="{147F2762-F138-4A5C-976F-8EAC2B608ADB}">
              <a16:predDERef xmlns:a16="http://schemas.microsoft.com/office/drawing/2014/main" pred="{D121EC27-463F-48CD-B7AB-291ADA2D578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2964" y="0"/>
          <a:ext cx="912816" cy="10995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3</xdr:col>
      <xdr:colOff>142873</xdr:colOff>
      <xdr:row>17</xdr:row>
      <xdr:rowOff>74348</xdr:rowOff>
    </xdr:from>
    <xdr:to>
      <xdr:col>16</xdr:col>
      <xdr:colOff>571499</xdr:colOff>
      <xdr:row>32</xdr:row>
      <xdr:rowOff>87048</xdr:rowOff>
    </xdr:to>
    <xdr:graphicFrame macro="">
      <xdr:nvGraphicFramePr>
        <xdr:cNvPr id="2" name="Gráfico 2">
          <a:extLst>
            <a:ext uri="{FF2B5EF4-FFF2-40B4-BE49-F238E27FC236}">
              <a16:creationId xmlns:a16="http://schemas.microsoft.com/office/drawing/2014/main" id="{E6EEF0EE-3E78-4FAF-A9FE-60051EFEE5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253997</xdr:colOff>
      <xdr:row>0</xdr:row>
      <xdr:rowOff>63500</xdr:rowOff>
    </xdr:from>
    <xdr:to>
      <xdr:col>0</xdr:col>
      <xdr:colOff>1166813</xdr:colOff>
      <xdr:row>3</xdr:row>
      <xdr:rowOff>157583</xdr:rowOff>
    </xdr:to>
    <xdr:pic>
      <xdr:nvPicPr>
        <xdr:cNvPr id="3" name="Imagen 1">
          <a:extLst>
            <a:ext uri="{FF2B5EF4-FFF2-40B4-BE49-F238E27FC236}">
              <a16:creationId xmlns:a16="http://schemas.microsoft.com/office/drawing/2014/main" id="{A7CD4393-F504-4154-B467-77529B7DC76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3997" y="63500"/>
          <a:ext cx="912816" cy="1094208"/>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3</xdr:col>
      <xdr:colOff>142873</xdr:colOff>
      <xdr:row>17</xdr:row>
      <xdr:rowOff>74348</xdr:rowOff>
    </xdr:from>
    <xdr:to>
      <xdr:col>16</xdr:col>
      <xdr:colOff>571499</xdr:colOff>
      <xdr:row>32</xdr:row>
      <xdr:rowOff>87048</xdr:rowOff>
    </xdr:to>
    <xdr:graphicFrame macro="">
      <xdr:nvGraphicFramePr>
        <xdr:cNvPr id="2" name="Gráfico 2">
          <a:extLst>
            <a:ext uri="{FF2B5EF4-FFF2-40B4-BE49-F238E27FC236}">
              <a16:creationId xmlns:a16="http://schemas.microsoft.com/office/drawing/2014/main" id="{E96CF33F-1E0E-49B9-9C70-E08FDC1D90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253997</xdr:colOff>
      <xdr:row>0</xdr:row>
      <xdr:rowOff>63500</xdr:rowOff>
    </xdr:from>
    <xdr:to>
      <xdr:col>0</xdr:col>
      <xdr:colOff>1166813</xdr:colOff>
      <xdr:row>3</xdr:row>
      <xdr:rowOff>157583</xdr:rowOff>
    </xdr:to>
    <xdr:pic>
      <xdr:nvPicPr>
        <xdr:cNvPr id="3" name="Imagen 1">
          <a:extLst>
            <a:ext uri="{FF2B5EF4-FFF2-40B4-BE49-F238E27FC236}">
              <a16:creationId xmlns:a16="http://schemas.microsoft.com/office/drawing/2014/main" id="{95142708-64D4-422D-B1B6-B07A1C5D04A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3997" y="63500"/>
          <a:ext cx="912816" cy="1094208"/>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3</xdr:col>
      <xdr:colOff>142873</xdr:colOff>
      <xdr:row>17</xdr:row>
      <xdr:rowOff>74348</xdr:rowOff>
    </xdr:from>
    <xdr:to>
      <xdr:col>16</xdr:col>
      <xdr:colOff>571499</xdr:colOff>
      <xdr:row>32</xdr:row>
      <xdr:rowOff>87048</xdr:rowOff>
    </xdr:to>
    <xdr:graphicFrame macro="">
      <xdr:nvGraphicFramePr>
        <xdr:cNvPr id="2" name="Gráfico 2">
          <a:extLst>
            <a:ext uri="{FF2B5EF4-FFF2-40B4-BE49-F238E27FC236}">
              <a16:creationId xmlns:a16="http://schemas.microsoft.com/office/drawing/2014/main" id="{BFB4CCBB-9170-4004-B052-ECFDD1198F7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253997</xdr:colOff>
      <xdr:row>0</xdr:row>
      <xdr:rowOff>63500</xdr:rowOff>
    </xdr:from>
    <xdr:to>
      <xdr:col>0</xdr:col>
      <xdr:colOff>1166813</xdr:colOff>
      <xdr:row>3</xdr:row>
      <xdr:rowOff>157583</xdr:rowOff>
    </xdr:to>
    <xdr:pic>
      <xdr:nvPicPr>
        <xdr:cNvPr id="3" name="Imagen 1">
          <a:extLst>
            <a:ext uri="{FF2B5EF4-FFF2-40B4-BE49-F238E27FC236}">
              <a16:creationId xmlns:a16="http://schemas.microsoft.com/office/drawing/2014/main" id="{823511C8-3BEB-461A-B453-60F7C4751B1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3997" y="63500"/>
          <a:ext cx="912816" cy="1094208"/>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3</xdr:col>
      <xdr:colOff>142873</xdr:colOff>
      <xdr:row>17</xdr:row>
      <xdr:rowOff>74348</xdr:rowOff>
    </xdr:from>
    <xdr:to>
      <xdr:col>16</xdr:col>
      <xdr:colOff>571499</xdr:colOff>
      <xdr:row>32</xdr:row>
      <xdr:rowOff>87048</xdr:rowOff>
    </xdr:to>
    <xdr:graphicFrame macro="">
      <xdr:nvGraphicFramePr>
        <xdr:cNvPr id="2" name="Gráfico 2">
          <a:extLst>
            <a:ext uri="{FF2B5EF4-FFF2-40B4-BE49-F238E27FC236}">
              <a16:creationId xmlns:a16="http://schemas.microsoft.com/office/drawing/2014/main" id="{D121EC27-463F-48CD-B7AB-291ADA2D57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253997</xdr:colOff>
      <xdr:row>0</xdr:row>
      <xdr:rowOff>63500</xdr:rowOff>
    </xdr:from>
    <xdr:to>
      <xdr:col>0</xdr:col>
      <xdr:colOff>1166813</xdr:colOff>
      <xdr:row>3</xdr:row>
      <xdr:rowOff>157583</xdr:rowOff>
    </xdr:to>
    <xdr:pic>
      <xdr:nvPicPr>
        <xdr:cNvPr id="3" name="Imagen 1">
          <a:extLst>
            <a:ext uri="{FF2B5EF4-FFF2-40B4-BE49-F238E27FC236}">
              <a16:creationId xmlns:a16="http://schemas.microsoft.com/office/drawing/2014/main" id="{5DE582E5-D9AC-424D-8825-F9B29474E3B6}"/>
            </a:ext>
            <a:ext uri="{147F2762-F138-4A5C-976F-8EAC2B608ADB}">
              <a16:predDERef xmlns:a16="http://schemas.microsoft.com/office/drawing/2014/main" pred="{D121EC27-463F-48CD-B7AB-291ADA2D578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3997" y="63500"/>
          <a:ext cx="912816" cy="1094208"/>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3</xdr:col>
      <xdr:colOff>142873</xdr:colOff>
      <xdr:row>17</xdr:row>
      <xdr:rowOff>74348</xdr:rowOff>
    </xdr:from>
    <xdr:to>
      <xdr:col>16</xdr:col>
      <xdr:colOff>571499</xdr:colOff>
      <xdr:row>32</xdr:row>
      <xdr:rowOff>87048</xdr:rowOff>
    </xdr:to>
    <xdr:graphicFrame macro="">
      <xdr:nvGraphicFramePr>
        <xdr:cNvPr id="2" name="Gráfico 2">
          <a:extLst>
            <a:ext uri="{FF2B5EF4-FFF2-40B4-BE49-F238E27FC236}">
              <a16:creationId xmlns:a16="http://schemas.microsoft.com/office/drawing/2014/main" id="{22305DAF-6EC6-463A-BA31-1816BC79C6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253997</xdr:colOff>
      <xdr:row>0</xdr:row>
      <xdr:rowOff>63500</xdr:rowOff>
    </xdr:from>
    <xdr:to>
      <xdr:col>0</xdr:col>
      <xdr:colOff>1166813</xdr:colOff>
      <xdr:row>3</xdr:row>
      <xdr:rowOff>157583</xdr:rowOff>
    </xdr:to>
    <xdr:pic>
      <xdr:nvPicPr>
        <xdr:cNvPr id="3" name="Imagen 1">
          <a:extLst>
            <a:ext uri="{FF2B5EF4-FFF2-40B4-BE49-F238E27FC236}">
              <a16:creationId xmlns:a16="http://schemas.microsoft.com/office/drawing/2014/main" id="{FED8515D-72E4-4A3E-988D-2FCFAD65F1CB}"/>
            </a:ext>
            <a:ext uri="{147F2762-F138-4A5C-976F-8EAC2B608ADB}">
              <a16:predDERef xmlns:a16="http://schemas.microsoft.com/office/drawing/2014/main" pred="{22305DAF-6EC6-463A-BA31-1816BC79C68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3997" y="63500"/>
          <a:ext cx="912816" cy="10942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142873</xdr:colOff>
      <xdr:row>17</xdr:row>
      <xdr:rowOff>110067</xdr:rowOff>
    </xdr:from>
    <xdr:to>
      <xdr:col>16</xdr:col>
      <xdr:colOff>571499</xdr:colOff>
      <xdr:row>32</xdr:row>
      <xdr:rowOff>122767</xdr:rowOff>
    </xdr:to>
    <xdr:graphicFrame macro="">
      <xdr:nvGraphicFramePr>
        <xdr:cNvPr id="2" name="Gráfico 2">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254000</xdr:colOff>
      <xdr:row>0</xdr:row>
      <xdr:rowOff>63500</xdr:rowOff>
    </xdr:from>
    <xdr:to>
      <xdr:col>0</xdr:col>
      <xdr:colOff>1386419</xdr:colOff>
      <xdr:row>3</xdr:row>
      <xdr:rowOff>157583</xdr:rowOff>
    </xdr:to>
    <xdr:pic>
      <xdr:nvPicPr>
        <xdr:cNvPr id="3" name="Imagen 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4000" y="63500"/>
          <a:ext cx="1132419" cy="1094208"/>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3</xdr:col>
      <xdr:colOff>142873</xdr:colOff>
      <xdr:row>17</xdr:row>
      <xdr:rowOff>74348</xdr:rowOff>
    </xdr:from>
    <xdr:to>
      <xdr:col>16</xdr:col>
      <xdr:colOff>571499</xdr:colOff>
      <xdr:row>32</xdr:row>
      <xdr:rowOff>87048</xdr:rowOff>
    </xdr:to>
    <xdr:graphicFrame macro="">
      <xdr:nvGraphicFramePr>
        <xdr:cNvPr id="2" name="Gráfico 2">
          <a:extLst>
            <a:ext uri="{FF2B5EF4-FFF2-40B4-BE49-F238E27FC236}">
              <a16:creationId xmlns:a16="http://schemas.microsoft.com/office/drawing/2014/main" id="{90E36CC3-9F92-41A9-9759-760525A575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253997</xdr:colOff>
      <xdr:row>0</xdr:row>
      <xdr:rowOff>63500</xdr:rowOff>
    </xdr:from>
    <xdr:to>
      <xdr:col>0</xdr:col>
      <xdr:colOff>1166813</xdr:colOff>
      <xdr:row>3</xdr:row>
      <xdr:rowOff>157583</xdr:rowOff>
    </xdr:to>
    <xdr:pic>
      <xdr:nvPicPr>
        <xdr:cNvPr id="3" name="Imagen 1">
          <a:extLst>
            <a:ext uri="{FF2B5EF4-FFF2-40B4-BE49-F238E27FC236}">
              <a16:creationId xmlns:a16="http://schemas.microsoft.com/office/drawing/2014/main" id="{9C624B3C-3388-4A5D-A427-6B16D2334C4A}"/>
            </a:ext>
            <a:ext uri="{147F2762-F138-4A5C-976F-8EAC2B608ADB}">
              <a16:predDERef xmlns:a16="http://schemas.microsoft.com/office/drawing/2014/main" pred="{90E36CC3-9F92-41A9-9759-760525A5751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3997" y="63500"/>
          <a:ext cx="912816" cy="1094208"/>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xdr:from>
      <xdr:col>3</xdr:col>
      <xdr:colOff>142873</xdr:colOff>
      <xdr:row>17</xdr:row>
      <xdr:rowOff>74348</xdr:rowOff>
    </xdr:from>
    <xdr:to>
      <xdr:col>16</xdr:col>
      <xdr:colOff>571499</xdr:colOff>
      <xdr:row>32</xdr:row>
      <xdr:rowOff>87048</xdr:rowOff>
    </xdr:to>
    <xdr:graphicFrame macro="">
      <xdr:nvGraphicFramePr>
        <xdr:cNvPr id="2" name="Gráfico 2">
          <a:extLst>
            <a:ext uri="{FF2B5EF4-FFF2-40B4-BE49-F238E27FC236}">
              <a16:creationId xmlns:a16="http://schemas.microsoft.com/office/drawing/2014/main" id="{23ABCFB4-AE3B-4161-AFCB-8110B5548F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253997</xdr:colOff>
      <xdr:row>0</xdr:row>
      <xdr:rowOff>63500</xdr:rowOff>
    </xdr:from>
    <xdr:to>
      <xdr:col>0</xdr:col>
      <xdr:colOff>1166813</xdr:colOff>
      <xdr:row>3</xdr:row>
      <xdr:rowOff>157583</xdr:rowOff>
    </xdr:to>
    <xdr:pic>
      <xdr:nvPicPr>
        <xdr:cNvPr id="3" name="Imagen 1">
          <a:extLst>
            <a:ext uri="{FF2B5EF4-FFF2-40B4-BE49-F238E27FC236}">
              <a16:creationId xmlns:a16="http://schemas.microsoft.com/office/drawing/2014/main" id="{54BDCDBF-30B2-49D4-B2F5-B82FB442E942}"/>
            </a:ext>
            <a:ext uri="{147F2762-F138-4A5C-976F-8EAC2B608ADB}">
              <a16:predDERef xmlns:a16="http://schemas.microsoft.com/office/drawing/2014/main" pred="{23ABCFB4-AE3B-4161-AFCB-8110B5548FB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3997" y="63500"/>
          <a:ext cx="912816" cy="1094208"/>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xdr:from>
      <xdr:col>3</xdr:col>
      <xdr:colOff>142873</xdr:colOff>
      <xdr:row>17</xdr:row>
      <xdr:rowOff>74348</xdr:rowOff>
    </xdr:from>
    <xdr:to>
      <xdr:col>16</xdr:col>
      <xdr:colOff>571499</xdr:colOff>
      <xdr:row>32</xdr:row>
      <xdr:rowOff>87048</xdr:rowOff>
    </xdr:to>
    <xdr:graphicFrame macro="">
      <xdr:nvGraphicFramePr>
        <xdr:cNvPr id="2" name="Gráfico 2">
          <a:extLst>
            <a:ext uri="{FF2B5EF4-FFF2-40B4-BE49-F238E27FC236}">
              <a16:creationId xmlns:a16="http://schemas.microsoft.com/office/drawing/2014/main" id="{EC8AF35E-0875-484C-B4A8-0A78343DDF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253997</xdr:colOff>
      <xdr:row>0</xdr:row>
      <xdr:rowOff>63500</xdr:rowOff>
    </xdr:from>
    <xdr:to>
      <xdr:col>0</xdr:col>
      <xdr:colOff>1166813</xdr:colOff>
      <xdr:row>3</xdr:row>
      <xdr:rowOff>157583</xdr:rowOff>
    </xdr:to>
    <xdr:pic>
      <xdr:nvPicPr>
        <xdr:cNvPr id="3" name="Imagen 1">
          <a:extLst>
            <a:ext uri="{FF2B5EF4-FFF2-40B4-BE49-F238E27FC236}">
              <a16:creationId xmlns:a16="http://schemas.microsoft.com/office/drawing/2014/main" id="{58011E56-181F-4A4D-8239-27F176908E81}"/>
            </a:ext>
            <a:ext uri="{147F2762-F138-4A5C-976F-8EAC2B608ADB}">
              <a16:predDERef xmlns:a16="http://schemas.microsoft.com/office/drawing/2014/main" pred="{EC8AF35E-0875-484C-B4A8-0A78343DDFA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3997" y="63500"/>
          <a:ext cx="912816" cy="1094208"/>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xdr:from>
      <xdr:col>3</xdr:col>
      <xdr:colOff>142873</xdr:colOff>
      <xdr:row>17</xdr:row>
      <xdr:rowOff>74348</xdr:rowOff>
    </xdr:from>
    <xdr:to>
      <xdr:col>16</xdr:col>
      <xdr:colOff>571499</xdr:colOff>
      <xdr:row>32</xdr:row>
      <xdr:rowOff>87048</xdr:rowOff>
    </xdr:to>
    <xdr:graphicFrame macro="">
      <xdr:nvGraphicFramePr>
        <xdr:cNvPr id="2" name="Gráfico 2">
          <a:extLst>
            <a:ext uri="{FF2B5EF4-FFF2-40B4-BE49-F238E27FC236}">
              <a16:creationId xmlns:a16="http://schemas.microsoft.com/office/drawing/2014/main" id="{73105076-D294-42D7-A666-685E3D2394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253997</xdr:colOff>
      <xdr:row>0</xdr:row>
      <xdr:rowOff>63500</xdr:rowOff>
    </xdr:from>
    <xdr:to>
      <xdr:col>0</xdr:col>
      <xdr:colOff>1166813</xdr:colOff>
      <xdr:row>3</xdr:row>
      <xdr:rowOff>157583</xdr:rowOff>
    </xdr:to>
    <xdr:pic>
      <xdr:nvPicPr>
        <xdr:cNvPr id="3" name="Imagen 1">
          <a:extLst>
            <a:ext uri="{FF2B5EF4-FFF2-40B4-BE49-F238E27FC236}">
              <a16:creationId xmlns:a16="http://schemas.microsoft.com/office/drawing/2014/main" id="{581D9A77-A12F-4129-AABE-1F5F51BEB8D9}"/>
            </a:ext>
            <a:ext uri="{147F2762-F138-4A5C-976F-8EAC2B608ADB}">
              <a16:predDERef xmlns:a16="http://schemas.microsoft.com/office/drawing/2014/main" pred="{73105076-D294-42D7-A666-685E3D23947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3997" y="63500"/>
          <a:ext cx="912816" cy="1094208"/>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xdr:from>
      <xdr:col>3</xdr:col>
      <xdr:colOff>142873</xdr:colOff>
      <xdr:row>17</xdr:row>
      <xdr:rowOff>74348</xdr:rowOff>
    </xdr:from>
    <xdr:to>
      <xdr:col>16</xdr:col>
      <xdr:colOff>571499</xdr:colOff>
      <xdr:row>32</xdr:row>
      <xdr:rowOff>87048</xdr:rowOff>
    </xdr:to>
    <xdr:graphicFrame macro="">
      <xdr:nvGraphicFramePr>
        <xdr:cNvPr id="2" name="Gráfico 2">
          <a:extLst>
            <a:ext uri="{FF2B5EF4-FFF2-40B4-BE49-F238E27FC236}">
              <a16:creationId xmlns:a16="http://schemas.microsoft.com/office/drawing/2014/main" id="{7F6DA899-BE03-4B37-A833-CC29268634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253997</xdr:colOff>
      <xdr:row>0</xdr:row>
      <xdr:rowOff>63500</xdr:rowOff>
    </xdr:from>
    <xdr:to>
      <xdr:col>0</xdr:col>
      <xdr:colOff>1166813</xdr:colOff>
      <xdr:row>3</xdr:row>
      <xdr:rowOff>157583</xdr:rowOff>
    </xdr:to>
    <xdr:pic>
      <xdr:nvPicPr>
        <xdr:cNvPr id="3" name="Imagen 1">
          <a:extLst>
            <a:ext uri="{FF2B5EF4-FFF2-40B4-BE49-F238E27FC236}">
              <a16:creationId xmlns:a16="http://schemas.microsoft.com/office/drawing/2014/main" id="{ED610DB1-DC00-447C-AD24-EF4E0B65E259}"/>
            </a:ext>
            <a:ext uri="{147F2762-F138-4A5C-976F-8EAC2B608ADB}">
              <a16:predDERef xmlns:a16="http://schemas.microsoft.com/office/drawing/2014/main" pred="{7F6DA899-BE03-4B37-A833-CC292686345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3997" y="63500"/>
          <a:ext cx="912816" cy="109420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142873</xdr:colOff>
      <xdr:row>17</xdr:row>
      <xdr:rowOff>110067</xdr:rowOff>
    </xdr:from>
    <xdr:to>
      <xdr:col>16</xdr:col>
      <xdr:colOff>571499</xdr:colOff>
      <xdr:row>32</xdr:row>
      <xdr:rowOff>122767</xdr:rowOff>
    </xdr:to>
    <xdr:graphicFrame macro="">
      <xdr:nvGraphicFramePr>
        <xdr:cNvPr id="2" name="Gráfico 2">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254000</xdr:colOff>
      <xdr:row>0</xdr:row>
      <xdr:rowOff>63500</xdr:rowOff>
    </xdr:from>
    <xdr:to>
      <xdr:col>0</xdr:col>
      <xdr:colOff>1076325</xdr:colOff>
      <xdr:row>3</xdr:row>
      <xdr:rowOff>157583</xdr:rowOff>
    </xdr:to>
    <xdr:pic>
      <xdr:nvPicPr>
        <xdr:cNvPr id="3" name="Imagen 1">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4000" y="63500"/>
          <a:ext cx="822325" cy="109420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180973</xdr:colOff>
      <xdr:row>18</xdr:row>
      <xdr:rowOff>81492</xdr:rowOff>
    </xdr:from>
    <xdr:to>
      <xdr:col>16</xdr:col>
      <xdr:colOff>609599</xdr:colOff>
      <xdr:row>34</xdr:row>
      <xdr:rowOff>65617</xdr:rowOff>
    </xdr:to>
    <xdr:graphicFrame macro="">
      <xdr:nvGraphicFramePr>
        <xdr:cNvPr id="2" name="Gráfico 2">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253999</xdr:colOff>
      <xdr:row>0</xdr:row>
      <xdr:rowOff>63500</xdr:rowOff>
    </xdr:from>
    <xdr:to>
      <xdr:col>0</xdr:col>
      <xdr:colOff>1000124</xdr:colOff>
      <xdr:row>3</xdr:row>
      <xdr:rowOff>157583</xdr:rowOff>
    </xdr:to>
    <xdr:pic>
      <xdr:nvPicPr>
        <xdr:cNvPr id="3" name="Imagen 1">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3999" y="63500"/>
          <a:ext cx="746125" cy="109420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142873</xdr:colOff>
      <xdr:row>17</xdr:row>
      <xdr:rowOff>110067</xdr:rowOff>
    </xdr:from>
    <xdr:to>
      <xdr:col>16</xdr:col>
      <xdr:colOff>571499</xdr:colOff>
      <xdr:row>32</xdr:row>
      <xdr:rowOff>122767</xdr:rowOff>
    </xdr:to>
    <xdr:graphicFrame macro="">
      <xdr:nvGraphicFramePr>
        <xdr:cNvPr id="2" name="Gráfico 2">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253998</xdr:colOff>
      <xdr:row>0</xdr:row>
      <xdr:rowOff>63500</xdr:rowOff>
    </xdr:from>
    <xdr:to>
      <xdr:col>0</xdr:col>
      <xdr:colOff>1023937</xdr:colOff>
      <xdr:row>3</xdr:row>
      <xdr:rowOff>157583</xdr:rowOff>
    </xdr:to>
    <xdr:pic>
      <xdr:nvPicPr>
        <xdr:cNvPr id="3" name="Imagen 1">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3998" y="63500"/>
          <a:ext cx="769939" cy="109420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3</xdr:col>
      <xdr:colOff>142873</xdr:colOff>
      <xdr:row>17</xdr:row>
      <xdr:rowOff>110067</xdr:rowOff>
    </xdr:from>
    <xdr:to>
      <xdr:col>16</xdr:col>
      <xdr:colOff>571499</xdr:colOff>
      <xdr:row>32</xdr:row>
      <xdr:rowOff>122767</xdr:rowOff>
    </xdr:to>
    <xdr:graphicFrame macro="">
      <xdr:nvGraphicFramePr>
        <xdr:cNvPr id="2" name="Gráfico 2">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253999</xdr:colOff>
      <xdr:row>0</xdr:row>
      <xdr:rowOff>63500</xdr:rowOff>
    </xdr:from>
    <xdr:to>
      <xdr:col>0</xdr:col>
      <xdr:colOff>1083468</xdr:colOff>
      <xdr:row>3</xdr:row>
      <xdr:rowOff>157583</xdr:rowOff>
    </xdr:to>
    <xdr:pic>
      <xdr:nvPicPr>
        <xdr:cNvPr id="3" name="Imagen 1">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3999" y="63500"/>
          <a:ext cx="829469" cy="109420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3</xdr:col>
      <xdr:colOff>142873</xdr:colOff>
      <xdr:row>17</xdr:row>
      <xdr:rowOff>110067</xdr:rowOff>
    </xdr:from>
    <xdr:to>
      <xdr:col>16</xdr:col>
      <xdr:colOff>571499</xdr:colOff>
      <xdr:row>32</xdr:row>
      <xdr:rowOff>122767</xdr:rowOff>
    </xdr:to>
    <xdr:graphicFrame macro="">
      <xdr:nvGraphicFramePr>
        <xdr:cNvPr id="2" name="Gráfico 2">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3</xdr:col>
      <xdr:colOff>257173</xdr:colOff>
      <xdr:row>17</xdr:row>
      <xdr:rowOff>262467</xdr:rowOff>
    </xdr:from>
    <xdr:to>
      <xdr:col>16</xdr:col>
      <xdr:colOff>685799</xdr:colOff>
      <xdr:row>33</xdr:row>
      <xdr:rowOff>113242</xdr:rowOff>
    </xdr:to>
    <xdr:graphicFrame macro="">
      <xdr:nvGraphicFramePr>
        <xdr:cNvPr id="2" name="Gráfico 2">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253999</xdr:colOff>
      <xdr:row>0</xdr:row>
      <xdr:rowOff>63500</xdr:rowOff>
    </xdr:from>
    <xdr:to>
      <xdr:col>0</xdr:col>
      <xdr:colOff>1166813</xdr:colOff>
      <xdr:row>3</xdr:row>
      <xdr:rowOff>157583</xdr:rowOff>
    </xdr:to>
    <xdr:pic>
      <xdr:nvPicPr>
        <xdr:cNvPr id="3" name="Imagen 1">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3999" y="63500"/>
          <a:ext cx="912814" cy="109420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3</xdr:col>
      <xdr:colOff>142873</xdr:colOff>
      <xdr:row>17</xdr:row>
      <xdr:rowOff>110067</xdr:rowOff>
    </xdr:from>
    <xdr:to>
      <xdr:col>16</xdr:col>
      <xdr:colOff>571499</xdr:colOff>
      <xdr:row>32</xdr:row>
      <xdr:rowOff>122767</xdr:rowOff>
    </xdr:to>
    <xdr:graphicFrame macro="">
      <xdr:nvGraphicFramePr>
        <xdr:cNvPr id="2" name="Gráfico 2">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253999</xdr:colOff>
      <xdr:row>0</xdr:row>
      <xdr:rowOff>63500</xdr:rowOff>
    </xdr:from>
    <xdr:to>
      <xdr:col>0</xdr:col>
      <xdr:colOff>1035844</xdr:colOff>
      <xdr:row>3</xdr:row>
      <xdr:rowOff>157583</xdr:rowOff>
    </xdr:to>
    <xdr:pic>
      <xdr:nvPicPr>
        <xdr:cNvPr id="3" name="Imagen 1">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3999" y="63500"/>
          <a:ext cx="781845" cy="1094208"/>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drawing" Target="../drawings/drawing22.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drawing" Target="../drawings/drawing23.xml"/></Relationships>
</file>

<file path=xl/worksheets/_rels/sheet25.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drawing" Target="../drawings/drawing24.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tabColor theme="9"/>
  </sheetPr>
  <dimension ref="A1:Z33"/>
  <sheetViews>
    <sheetView tabSelected="1" zoomScaleNormal="100" workbookViewId="0">
      <pane ySplit="6" topLeftCell="D19" activePane="bottomLeft" state="frozen"/>
      <selection pane="bottomLeft" activeCell="D6" sqref="D6"/>
      <selection activeCell="B1" sqref="B1"/>
    </sheetView>
  </sheetViews>
  <sheetFormatPr defaultColWidth="11.42578125" defaultRowHeight="15"/>
  <cols>
    <col min="1" max="1" width="5.7109375" style="47" customWidth="1"/>
    <col min="2" max="2" width="13.42578125" customWidth="1"/>
    <col min="3" max="3" width="21.7109375" customWidth="1"/>
    <col min="4" max="4" width="27.85546875" customWidth="1"/>
    <col min="5" max="5" width="19.28515625" style="41" customWidth="1"/>
    <col min="6" max="6" width="21.5703125" style="41" customWidth="1"/>
    <col min="8" max="8" width="22.5703125" style="41" customWidth="1"/>
    <col min="11" max="11" width="11.42578125" style="41"/>
    <col min="13" max="13" width="15.7109375" customWidth="1"/>
  </cols>
  <sheetData>
    <row r="1" spans="1:26" s="4" customFormat="1" ht="12.75">
      <c r="A1" s="44"/>
      <c r="B1" s="1"/>
      <c r="C1" s="2"/>
      <c r="D1" s="3"/>
      <c r="E1" s="3"/>
      <c r="F1" s="104" t="s">
        <v>0</v>
      </c>
      <c r="G1" s="104"/>
      <c r="H1" s="104"/>
      <c r="I1" s="104"/>
      <c r="J1" s="104"/>
      <c r="K1" s="104"/>
      <c r="L1" s="104"/>
      <c r="M1" s="104"/>
      <c r="N1" s="104"/>
      <c r="O1" s="104"/>
      <c r="P1" s="104"/>
      <c r="Q1" s="104"/>
      <c r="R1" s="104"/>
      <c r="S1" s="104"/>
      <c r="T1" s="104"/>
      <c r="U1" s="104"/>
      <c r="V1" s="104"/>
      <c r="W1" s="104"/>
      <c r="X1" s="104"/>
      <c r="Y1" s="105" t="s">
        <v>1</v>
      </c>
      <c r="Z1" s="98"/>
    </row>
    <row r="2" spans="1:26" s="4" customFormat="1" ht="12.75">
      <c r="A2" s="44"/>
      <c r="B2" s="5"/>
      <c r="C2" s="6"/>
      <c r="D2" s="7"/>
      <c r="E2" s="7"/>
      <c r="F2" s="104" t="s">
        <v>2</v>
      </c>
      <c r="G2" s="104"/>
      <c r="H2" s="104"/>
      <c r="I2" s="104"/>
      <c r="J2" s="104"/>
      <c r="K2" s="104"/>
      <c r="L2" s="104"/>
      <c r="M2" s="104"/>
      <c r="N2" s="104"/>
      <c r="O2" s="104"/>
      <c r="P2" s="104"/>
      <c r="Q2" s="104"/>
      <c r="R2" s="104"/>
      <c r="S2" s="104"/>
      <c r="T2" s="104"/>
      <c r="U2" s="104"/>
      <c r="V2" s="104"/>
      <c r="W2" s="104"/>
      <c r="X2" s="104"/>
      <c r="Y2" s="105" t="s">
        <v>3</v>
      </c>
      <c r="Z2" s="98"/>
    </row>
    <row r="3" spans="1:26" s="4" customFormat="1" ht="12.75">
      <c r="A3" s="44"/>
      <c r="B3" s="5"/>
      <c r="C3" s="6"/>
      <c r="D3" s="7"/>
      <c r="E3" s="7"/>
      <c r="F3" s="104" t="s">
        <v>4</v>
      </c>
      <c r="G3" s="104"/>
      <c r="H3" s="104"/>
      <c r="I3" s="104"/>
      <c r="J3" s="104"/>
      <c r="K3" s="104"/>
      <c r="L3" s="104"/>
      <c r="M3" s="104"/>
      <c r="N3" s="104"/>
      <c r="O3" s="104"/>
      <c r="P3" s="104"/>
      <c r="Q3" s="104"/>
      <c r="R3" s="104"/>
      <c r="S3" s="104"/>
      <c r="T3" s="104"/>
      <c r="U3" s="104"/>
      <c r="V3" s="104"/>
      <c r="W3" s="104"/>
      <c r="X3" s="104"/>
      <c r="Y3" s="105" t="s">
        <v>5</v>
      </c>
      <c r="Z3" s="98"/>
    </row>
    <row r="4" spans="1:26" s="4" customFormat="1" ht="13.5" thickBot="1">
      <c r="A4" s="44"/>
      <c r="B4" s="5"/>
      <c r="C4" s="6"/>
      <c r="D4" s="8"/>
      <c r="E4" s="8"/>
      <c r="F4" s="106" t="s">
        <v>6</v>
      </c>
      <c r="G4" s="106"/>
      <c r="H4" s="106"/>
      <c r="I4" s="106"/>
      <c r="J4" s="106"/>
      <c r="K4" s="106"/>
      <c r="L4" s="106"/>
      <c r="M4" s="106"/>
      <c r="N4" s="106"/>
      <c r="O4" s="106"/>
      <c r="P4" s="106"/>
      <c r="Q4" s="106"/>
      <c r="R4" s="106"/>
      <c r="S4" s="106"/>
      <c r="T4" s="106"/>
      <c r="U4" s="106"/>
      <c r="V4" s="106"/>
      <c r="W4" s="106"/>
      <c r="X4" s="106"/>
      <c r="Y4" s="107" t="s">
        <v>7</v>
      </c>
      <c r="Z4" s="108"/>
    </row>
    <row r="5" spans="1:26" s="9" customFormat="1" ht="13.5" thickBot="1">
      <c r="A5" s="45"/>
      <c r="B5" s="109" t="s">
        <v>8</v>
      </c>
      <c r="C5" s="110"/>
      <c r="D5" s="110"/>
      <c r="E5" s="111"/>
      <c r="F5" s="111"/>
      <c r="G5" s="111"/>
      <c r="H5" s="111"/>
      <c r="I5" s="111"/>
      <c r="J5" s="111"/>
      <c r="K5" s="111"/>
      <c r="L5" s="111"/>
      <c r="M5" s="112"/>
      <c r="N5" s="113" t="s">
        <v>9</v>
      </c>
      <c r="O5" s="114"/>
      <c r="P5" s="114"/>
      <c r="Q5" s="114"/>
      <c r="R5" s="114"/>
      <c r="S5" s="114"/>
      <c r="T5" s="114"/>
      <c r="U5" s="114"/>
      <c r="V5" s="114"/>
      <c r="W5" s="114"/>
      <c r="X5" s="114"/>
      <c r="Y5" s="114"/>
      <c r="Z5" s="115"/>
    </row>
    <row r="6" spans="1:26" s="9" customFormat="1" ht="52.5" thickBot="1">
      <c r="A6" s="61" t="s">
        <v>10</v>
      </c>
      <c r="B6" s="54" t="s">
        <v>11</v>
      </c>
      <c r="C6" s="55" t="s">
        <v>12</v>
      </c>
      <c r="D6" s="55" t="s">
        <v>13</v>
      </c>
      <c r="E6" s="54" t="s">
        <v>14</v>
      </c>
      <c r="F6" s="54" t="s">
        <v>15</v>
      </c>
      <c r="G6" s="54" t="s">
        <v>16</v>
      </c>
      <c r="H6" s="54" t="s">
        <v>17</v>
      </c>
      <c r="I6" s="54" t="s">
        <v>18</v>
      </c>
      <c r="J6" s="54" t="s">
        <v>19</v>
      </c>
      <c r="K6" s="54" t="s">
        <v>20</v>
      </c>
      <c r="L6" s="54" t="s">
        <v>21</v>
      </c>
      <c r="M6" s="54" t="s">
        <v>22</v>
      </c>
      <c r="N6" s="54" t="s">
        <v>23</v>
      </c>
      <c r="O6" s="54" t="s">
        <v>24</v>
      </c>
      <c r="P6" s="54" t="s">
        <v>25</v>
      </c>
      <c r="Q6" s="54" t="s">
        <v>26</v>
      </c>
      <c r="R6" s="54" t="s">
        <v>27</v>
      </c>
      <c r="S6" s="54" t="s">
        <v>28</v>
      </c>
      <c r="T6" s="54" t="s">
        <v>29</v>
      </c>
      <c r="U6" s="54" t="s">
        <v>30</v>
      </c>
      <c r="V6" s="54" t="s">
        <v>31</v>
      </c>
      <c r="W6" s="54" t="s">
        <v>32</v>
      </c>
      <c r="X6" s="54" t="s">
        <v>33</v>
      </c>
      <c r="Y6" s="54" t="s">
        <v>34</v>
      </c>
      <c r="Z6" s="54" t="s">
        <v>35</v>
      </c>
    </row>
    <row r="7" spans="1:26" s="9" customFormat="1" ht="85.5" hidden="1" customHeight="1">
      <c r="A7" s="46">
        <v>1</v>
      </c>
      <c r="B7" s="53" t="s">
        <v>36</v>
      </c>
      <c r="C7" s="3" t="s">
        <v>37</v>
      </c>
      <c r="D7" s="3" t="s">
        <v>38</v>
      </c>
      <c r="E7" s="3" t="s">
        <v>39</v>
      </c>
      <c r="F7" s="3" t="s">
        <v>40</v>
      </c>
      <c r="G7" s="3" t="s">
        <v>41</v>
      </c>
      <c r="H7" s="3" t="s">
        <v>42</v>
      </c>
      <c r="I7" s="56" t="s">
        <v>43</v>
      </c>
      <c r="J7" s="57">
        <v>0.95</v>
      </c>
      <c r="K7" s="3" t="str">
        <f>+'INDICADOR 1'!C16</f>
        <v>MENSUAL</v>
      </c>
      <c r="L7" s="3" t="s">
        <v>44</v>
      </c>
      <c r="M7" s="56" t="s">
        <v>45</v>
      </c>
      <c r="N7" s="58">
        <f>+'INDICADOR 1'!E16</f>
        <v>0.64766839378238339</v>
      </c>
      <c r="O7" s="58">
        <f>+'INDICADOR 1'!F16</f>
        <v>0.85250737463126847</v>
      </c>
      <c r="P7" s="58">
        <f>+'INDICADOR 1'!G16</f>
        <v>0.814453125</v>
      </c>
      <c r="Q7" s="58">
        <f>+'INDICADOR 1'!H16</f>
        <v>0.83109919571045576</v>
      </c>
      <c r="R7" s="58">
        <f>+'INDICADOR 1'!I16</f>
        <v>0.88934426229508201</v>
      </c>
      <c r="S7" s="58">
        <f>+'INDICADOR 1'!J16</f>
        <v>0.74520069808027922</v>
      </c>
      <c r="T7" s="58">
        <f>+'INDICADOR 1'!K16</f>
        <v>0.96153846153846156</v>
      </c>
      <c r="U7" s="58">
        <f>+'INDICADOR 1'!L16</f>
        <v>0.88888888888888884</v>
      </c>
      <c r="V7" s="58">
        <f>+'INDICADOR 1'!M16</f>
        <v>0.83092783505154644</v>
      </c>
      <c r="W7" s="58">
        <f>+'INDICADOR 1'!N16</f>
        <v>0.92389380530973453</v>
      </c>
      <c r="X7" s="58">
        <f>+'INDICADOR 1'!O16</f>
        <v>0.8810408921933085</v>
      </c>
      <c r="Y7" s="58" t="str">
        <f>+'INDICADOR 1'!P16</f>
        <v>0%</v>
      </c>
      <c r="Z7" s="85">
        <f>MAX(N7:Y7)</f>
        <v>0.96153846153846156</v>
      </c>
    </row>
    <row r="8" spans="1:26" s="9" customFormat="1" ht="63.75" hidden="1">
      <c r="A8" s="46">
        <f>+A7+1</f>
        <v>2</v>
      </c>
      <c r="B8" s="43" t="s">
        <v>36</v>
      </c>
      <c r="C8" s="7" t="s">
        <v>37</v>
      </c>
      <c r="D8" s="7" t="s">
        <v>46</v>
      </c>
      <c r="E8" s="7" t="s">
        <v>47</v>
      </c>
      <c r="F8" s="7" t="s">
        <v>48</v>
      </c>
      <c r="G8" s="7" t="s">
        <v>41</v>
      </c>
      <c r="H8" s="7" t="s">
        <v>49</v>
      </c>
      <c r="I8" s="56" t="s">
        <v>43</v>
      </c>
      <c r="J8" s="11">
        <v>0.95</v>
      </c>
      <c r="K8" s="7" t="str">
        <f>+'INDICADOR 2'!C16</f>
        <v>SEMESTRAL</v>
      </c>
      <c r="L8" s="7" t="s">
        <v>44</v>
      </c>
      <c r="M8" s="10" t="s">
        <v>45</v>
      </c>
      <c r="N8" s="97">
        <f>+'INDICADOR 2'!E16</f>
        <v>1</v>
      </c>
      <c r="O8" s="98"/>
      <c r="P8" s="98"/>
      <c r="Q8" s="98"/>
      <c r="R8" s="98"/>
      <c r="S8" s="98"/>
      <c r="T8" s="99">
        <f>+'INDICADOR 2'!K16</f>
        <v>1</v>
      </c>
      <c r="U8" s="100"/>
      <c r="V8" s="100"/>
      <c r="W8" s="100"/>
      <c r="X8" s="100"/>
      <c r="Y8" s="101"/>
      <c r="Z8" s="13">
        <f>MAX(N8:Y8)</f>
        <v>1</v>
      </c>
    </row>
    <row r="9" spans="1:26" s="9" customFormat="1" ht="51" hidden="1">
      <c r="A9" s="46">
        <f t="shared" ref="A9:A29" si="0">+A8+1</f>
        <v>3</v>
      </c>
      <c r="B9" s="43" t="s">
        <v>36</v>
      </c>
      <c r="C9" s="7" t="s">
        <v>37</v>
      </c>
      <c r="D9" s="7" t="s">
        <v>50</v>
      </c>
      <c r="E9" s="7" t="s">
        <v>51</v>
      </c>
      <c r="F9" s="7" t="s">
        <v>52</v>
      </c>
      <c r="G9" s="7" t="s">
        <v>41</v>
      </c>
      <c r="H9" s="7" t="s">
        <v>53</v>
      </c>
      <c r="I9" s="56" t="s">
        <v>43</v>
      </c>
      <c r="J9" s="11">
        <v>0.95</v>
      </c>
      <c r="K9" s="7" t="str">
        <f>+'INDICADOR 3'!C16</f>
        <v>ANUAL</v>
      </c>
      <c r="L9" s="7" t="s">
        <v>44</v>
      </c>
      <c r="M9" s="10" t="s">
        <v>45</v>
      </c>
      <c r="N9" s="99">
        <f>'INDICADOR 3'!E16</f>
        <v>1</v>
      </c>
      <c r="O9" s="100"/>
      <c r="P9" s="100"/>
      <c r="Q9" s="100"/>
      <c r="R9" s="100"/>
      <c r="S9" s="100"/>
      <c r="T9" s="100"/>
      <c r="U9" s="100"/>
      <c r="V9" s="100"/>
      <c r="W9" s="100"/>
      <c r="X9" s="100"/>
      <c r="Y9" s="101"/>
      <c r="Z9" s="13">
        <f>SUBTOTAL(9,N9:Y9)</f>
        <v>0</v>
      </c>
    </row>
    <row r="10" spans="1:26" s="9" customFormat="1" ht="63.75" hidden="1">
      <c r="A10" s="46">
        <f t="shared" si="0"/>
        <v>4</v>
      </c>
      <c r="B10" s="43" t="s">
        <v>36</v>
      </c>
      <c r="C10" s="7" t="s">
        <v>37</v>
      </c>
      <c r="D10" s="7" t="s">
        <v>54</v>
      </c>
      <c r="E10" s="7" t="s">
        <v>55</v>
      </c>
      <c r="F10" s="7" t="s">
        <v>56</v>
      </c>
      <c r="G10" s="7" t="s">
        <v>41</v>
      </c>
      <c r="H10" s="64" t="s">
        <v>57</v>
      </c>
      <c r="I10" s="10" t="s">
        <v>58</v>
      </c>
      <c r="J10" s="11">
        <v>1</v>
      </c>
      <c r="K10" s="7" t="str">
        <f>+'INDICADOR 4'!C16</f>
        <v>ANUAL</v>
      </c>
      <c r="L10" s="7" t="s">
        <v>44</v>
      </c>
      <c r="M10" s="10" t="s">
        <v>45</v>
      </c>
      <c r="N10" s="99">
        <f>+'INDICADOR 4'!E16</f>
        <v>1</v>
      </c>
      <c r="O10" s="102"/>
      <c r="P10" s="102"/>
      <c r="Q10" s="102"/>
      <c r="R10" s="102"/>
      <c r="S10" s="102"/>
      <c r="T10" s="102"/>
      <c r="U10" s="102"/>
      <c r="V10" s="102"/>
      <c r="W10" s="102"/>
      <c r="X10" s="102"/>
      <c r="Y10" s="103"/>
      <c r="Z10" s="13">
        <f>SUBTOTAL(9,N10:Y10)</f>
        <v>0</v>
      </c>
    </row>
    <row r="11" spans="1:26" s="9" customFormat="1" ht="51" hidden="1">
      <c r="A11" s="46">
        <f t="shared" si="0"/>
        <v>5</v>
      </c>
      <c r="B11" s="43" t="s">
        <v>36</v>
      </c>
      <c r="C11" s="7" t="s">
        <v>37</v>
      </c>
      <c r="D11" s="7" t="s">
        <v>59</v>
      </c>
      <c r="E11" s="7" t="s">
        <v>60</v>
      </c>
      <c r="F11" s="7" t="s">
        <v>61</v>
      </c>
      <c r="G11" s="7" t="s">
        <v>41</v>
      </c>
      <c r="H11" s="7" t="s">
        <v>62</v>
      </c>
      <c r="I11" s="10" t="s">
        <v>63</v>
      </c>
      <c r="J11" s="11">
        <v>0.95</v>
      </c>
      <c r="K11" s="7" t="str">
        <f>+'INDICADOR 5'!C16</f>
        <v>SEMESTRAL</v>
      </c>
      <c r="L11" s="7" t="s">
        <v>44</v>
      </c>
      <c r="M11" s="10" t="s">
        <v>45</v>
      </c>
      <c r="N11" s="97">
        <f>+'INDICADOR 5'!E16</f>
        <v>0.8571428571428571</v>
      </c>
      <c r="O11" s="98"/>
      <c r="P11" s="98"/>
      <c r="Q11" s="98"/>
      <c r="R11" s="98"/>
      <c r="S11" s="98"/>
      <c r="T11" s="99">
        <f>+'INDICADOR 5'!K16</f>
        <v>0.92509363295880154</v>
      </c>
      <c r="U11" s="100"/>
      <c r="V11" s="100"/>
      <c r="W11" s="100"/>
      <c r="X11" s="100"/>
      <c r="Y11" s="101"/>
      <c r="Z11" s="13">
        <f t="shared" ref="Z11:Z21" si="1">MAX(N11:Y11)</f>
        <v>0.92509363295880154</v>
      </c>
    </row>
    <row r="12" spans="1:26" s="9" customFormat="1" ht="51" hidden="1">
      <c r="A12" s="46">
        <f t="shared" si="0"/>
        <v>6</v>
      </c>
      <c r="B12" s="43" t="s">
        <v>36</v>
      </c>
      <c r="C12" s="7" t="s">
        <v>37</v>
      </c>
      <c r="D12" s="7" t="s">
        <v>64</v>
      </c>
      <c r="E12" s="7" t="s">
        <v>65</v>
      </c>
      <c r="F12" s="7" t="s">
        <v>66</v>
      </c>
      <c r="G12" s="7" t="s">
        <v>41</v>
      </c>
      <c r="H12" s="65" t="s">
        <v>67</v>
      </c>
      <c r="I12" s="10" t="s">
        <v>43</v>
      </c>
      <c r="J12" s="11">
        <v>0.95</v>
      </c>
      <c r="K12" s="7" t="str">
        <f>+'INDICADOR 6'!C16</f>
        <v>MENSUAL</v>
      </c>
      <c r="L12" s="7" t="s">
        <v>44</v>
      </c>
      <c r="M12" s="10" t="s">
        <v>45</v>
      </c>
      <c r="N12" s="12">
        <f>+'INDICADOR 6'!E16</f>
        <v>0.80952380952380953</v>
      </c>
      <c r="O12" s="12">
        <f>+'INDICADOR 6'!F16</f>
        <v>0.91666666666666663</v>
      </c>
      <c r="P12" s="12">
        <f>+'INDICADOR 6'!G16</f>
        <v>0.91005291005291</v>
      </c>
      <c r="Q12" s="12">
        <f>+'INDICADOR 6'!H16</f>
        <v>0.99056603773584906</v>
      </c>
      <c r="R12" s="12">
        <f>+'INDICADOR 6'!I16</f>
        <v>0.93577981651376152</v>
      </c>
      <c r="S12" s="12">
        <f>+'INDICADOR 6'!J16</f>
        <v>0.91860465116279066</v>
      </c>
      <c r="T12" s="12">
        <f>+'INDICADOR 6'!K16</f>
        <v>0.90109890109890112</v>
      </c>
      <c r="U12" s="12">
        <f>+'INDICADOR 6'!L16</f>
        <v>0.94488188976377951</v>
      </c>
      <c r="V12" s="12">
        <f>+'INDICADOR 6'!M16</f>
        <v>0.93396226415094341</v>
      </c>
      <c r="W12" s="12">
        <f>+'INDICADOR 6'!N16</f>
        <v>0.92797783933518008</v>
      </c>
      <c r="X12" s="12">
        <f>+'INDICADOR 6'!O16</f>
        <v>0.86956521739130432</v>
      </c>
      <c r="Y12" s="12" t="str">
        <f>+'INDICADOR 6'!P16</f>
        <v>0%</v>
      </c>
      <c r="Z12" s="13">
        <f t="shared" si="1"/>
        <v>0.99056603773584906</v>
      </c>
    </row>
    <row r="13" spans="1:26" s="9" customFormat="1" ht="63.75" hidden="1">
      <c r="A13" s="46">
        <f t="shared" si="0"/>
        <v>7</v>
      </c>
      <c r="B13" s="43" t="s">
        <v>36</v>
      </c>
      <c r="C13" s="7" t="s">
        <v>37</v>
      </c>
      <c r="D13" s="7" t="s">
        <v>68</v>
      </c>
      <c r="E13" s="7" t="s">
        <v>69</v>
      </c>
      <c r="F13" s="7" t="s">
        <v>70</v>
      </c>
      <c r="G13" s="7" t="s">
        <v>41</v>
      </c>
      <c r="H13" s="65" t="s">
        <v>71</v>
      </c>
      <c r="I13" s="10" t="s">
        <v>43</v>
      </c>
      <c r="J13" s="11">
        <v>0.6</v>
      </c>
      <c r="K13" s="7" t="str">
        <f>+'INDICADOR 7'!C16</f>
        <v>MENSUAL</v>
      </c>
      <c r="L13" s="7" t="s">
        <v>44</v>
      </c>
      <c r="M13" s="10" t="s">
        <v>45</v>
      </c>
      <c r="N13" s="12">
        <f>+'INDICADOR 7'!E16</f>
        <v>0.78947368421052633</v>
      </c>
      <c r="O13" s="12">
        <f>+'INDICADOR 7'!F16</f>
        <v>0.98181818181818181</v>
      </c>
      <c r="P13" s="12">
        <f>+'INDICADOR 7'!G16</f>
        <v>0.94957983193277307</v>
      </c>
      <c r="Q13" s="12">
        <f>+'INDICADOR 7'!H16</f>
        <v>0.97222222222222221</v>
      </c>
      <c r="R13" s="12">
        <f>+'INDICADOR 7'!I16</f>
        <v>0.9538461538461539</v>
      </c>
      <c r="S13" s="12">
        <f>+'INDICADOR 7'!J16</f>
        <v>0.93073593073593075</v>
      </c>
      <c r="T13" s="12">
        <f>+'INDICADOR 7'!K16</f>
        <v>0.88535031847133761</v>
      </c>
      <c r="U13" s="12">
        <f>+'INDICADOR 7'!L16</f>
        <v>0.90909090909090906</v>
      </c>
      <c r="V13" s="12">
        <f>+'INDICADOR 7'!M16</f>
        <v>0.77777777777777779</v>
      </c>
      <c r="W13" s="12">
        <f>+'INDICADOR 7'!N16</f>
        <v>0.89473684210526316</v>
      </c>
      <c r="X13" s="12">
        <f>+'INDICADOR 7'!O16</f>
        <v>0.92156862745098034</v>
      </c>
      <c r="Y13" s="12" t="str">
        <f>+'INDICADOR 7'!P16</f>
        <v>0%</v>
      </c>
      <c r="Z13" s="13">
        <f t="shared" si="1"/>
        <v>0.98181818181818181</v>
      </c>
    </row>
    <row r="14" spans="1:26" s="9" customFormat="1" ht="51" hidden="1">
      <c r="A14" s="46">
        <f t="shared" si="0"/>
        <v>8</v>
      </c>
      <c r="B14" s="43" t="s">
        <v>36</v>
      </c>
      <c r="C14" s="7" t="s">
        <v>37</v>
      </c>
      <c r="D14" s="7" t="s">
        <v>72</v>
      </c>
      <c r="E14" s="7" t="s">
        <v>73</v>
      </c>
      <c r="F14" s="7" t="s">
        <v>74</v>
      </c>
      <c r="G14" s="7" t="s">
        <v>41</v>
      </c>
      <c r="H14" s="65" t="s">
        <v>75</v>
      </c>
      <c r="I14" s="10" t="s">
        <v>43</v>
      </c>
      <c r="J14" s="11">
        <v>0.4</v>
      </c>
      <c r="K14" s="7" t="str">
        <f>+'INDICADOR 8'!C16</f>
        <v>MENSUAL</v>
      </c>
      <c r="L14" s="7" t="s">
        <v>44</v>
      </c>
      <c r="M14" s="10" t="s">
        <v>45</v>
      </c>
      <c r="N14" s="12">
        <f>+'INDICADOR 8'!E16</f>
        <v>0.74789915966386555</v>
      </c>
      <c r="O14" s="12">
        <f>+'INDICADOR 8'!F16</f>
        <v>0.11888111888111888</v>
      </c>
      <c r="P14" s="12">
        <f>+'INDICADOR 8'!G16</f>
        <v>6.2200956937799042E-2</v>
      </c>
      <c r="Q14" s="12">
        <f>+'INDICADOR 8'!H16</f>
        <v>0.125</v>
      </c>
      <c r="R14" s="12">
        <f>+'INDICADOR 8'!I16</f>
        <v>0.22843822843822845</v>
      </c>
      <c r="S14" s="12">
        <f>+'INDICADOR 8'!J16</f>
        <v>5.3864168618266976E-2</v>
      </c>
      <c r="T14" s="12">
        <f>+'INDICADOR 8'!K16</f>
        <v>6.4085447263017362E-2</v>
      </c>
      <c r="U14" s="12">
        <f>+'INDICADOR 8'!L16</f>
        <v>8.3636363636363634E-2</v>
      </c>
      <c r="V14" s="12">
        <f>+'INDICADOR 8'!M16</f>
        <v>3.9893617021276598E-2</v>
      </c>
      <c r="W14" s="12">
        <f>+'INDICADOR 8'!N16</f>
        <v>1.1538461538461539E-2</v>
      </c>
      <c r="X14" s="12" t="str">
        <f>+'INDICADOR 8'!O16</f>
        <v>0%</v>
      </c>
      <c r="Y14" s="12" t="str">
        <f>+'INDICADOR 8'!P16</f>
        <v>0%</v>
      </c>
      <c r="Z14" s="13">
        <f t="shared" si="1"/>
        <v>0.74789915966386555</v>
      </c>
    </row>
    <row r="15" spans="1:26" s="9" customFormat="1" ht="63.75" hidden="1">
      <c r="A15" s="46">
        <f t="shared" si="0"/>
        <v>9</v>
      </c>
      <c r="B15" s="43" t="s">
        <v>36</v>
      </c>
      <c r="C15" s="7" t="s">
        <v>37</v>
      </c>
      <c r="D15" s="7" t="s">
        <v>76</v>
      </c>
      <c r="E15" s="7" t="s">
        <v>77</v>
      </c>
      <c r="F15" s="7" t="s">
        <v>78</v>
      </c>
      <c r="G15" s="14" t="s">
        <v>79</v>
      </c>
      <c r="H15" s="65" t="s">
        <v>80</v>
      </c>
      <c r="I15" s="10" t="s">
        <v>81</v>
      </c>
      <c r="J15" s="11">
        <v>0.9</v>
      </c>
      <c r="K15" s="7" t="str">
        <f>+'INDICADOR 9'!C16</f>
        <v>MENSUAL</v>
      </c>
      <c r="L15" s="7" t="s">
        <v>44</v>
      </c>
      <c r="M15" s="10" t="s">
        <v>82</v>
      </c>
      <c r="N15" s="12" t="str">
        <f>+'INDICADOR 9'!E16</f>
        <v>0%</v>
      </c>
      <c r="O15" s="12">
        <f>+'INDICADOR 9'!F16</f>
        <v>0.92638888888888893</v>
      </c>
      <c r="P15" s="12">
        <f>+'INDICADOR 9'!G16</f>
        <v>0.84166666666666667</v>
      </c>
      <c r="Q15" s="12">
        <f>+'INDICADOR 9'!H16</f>
        <v>0.92361111111111116</v>
      </c>
      <c r="R15" s="12">
        <f>+'INDICADOR 9'!I16</f>
        <v>0.67777777777777781</v>
      </c>
      <c r="S15" s="12">
        <f>+'INDICADOR 9'!J16</f>
        <v>0.62361111111111112</v>
      </c>
      <c r="T15" s="12">
        <f>+'INDICADOR 9'!K16</f>
        <v>0.90416666666666667</v>
      </c>
      <c r="U15" s="12">
        <f>+'INDICADOR 9'!L16</f>
        <v>0.74583333333333335</v>
      </c>
      <c r="V15" s="12">
        <f>+'INDICADOR 9'!M16</f>
        <v>0.81111111111111112</v>
      </c>
      <c r="W15" s="12">
        <f>+'INDICADOR 9'!N16</f>
        <v>0.41944444444444445</v>
      </c>
      <c r="X15" s="12">
        <f>+'INDICADOR 9'!O16</f>
        <v>0.73472222222222228</v>
      </c>
      <c r="Y15" s="12" t="str">
        <f>+'INDICADOR 9'!P16</f>
        <v>0%</v>
      </c>
      <c r="Z15" s="13">
        <f t="shared" si="1"/>
        <v>0.92638888888888893</v>
      </c>
    </row>
    <row r="16" spans="1:26" s="9" customFormat="1" ht="66.75" hidden="1" customHeight="1">
      <c r="A16" s="46">
        <f t="shared" si="0"/>
        <v>10</v>
      </c>
      <c r="B16" s="43" t="s">
        <v>36</v>
      </c>
      <c r="C16" s="7" t="s">
        <v>83</v>
      </c>
      <c r="D16" s="7" t="s">
        <v>84</v>
      </c>
      <c r="E16" s="7" t="s">
        <v>85</v>
      </c>
      <c r="F16" s="7" t="s">
        <v>86</v>
      </c>
      <c r="G16" s="7" t="s">
        <v>41</v>
      </c>
      <c r="H16" s="7" t="s">
        <v>87</v>
      </c>
      <c r="I16" s="10" t="s">
        <v>88</v>
      </c>
      <c r="J16" s="11" t="s">
        <v>89</v>
      </c>
      <c r="K16" s="7" t="str">
        <f>+'INDICADOR 10'!C16</f>
        <v>TRIMESTRAL</v>
      </c>
      <c r="L16" s="7" t="s">
        <v>44</v>
      </c>
      <c r="M16" s="10" t="s">
        <v>90</v>
      </c>
      <c r="N16" s="95">
        <f>+'INDICADOR 10'!E16</f>
        <v>0.77777777777777779</v>
      </c>
      <c r="O16" s="95"/>
      <c r="P16" s="95"/>
      <c r="Q16" s="95">
        <f>+'INDICADOR 10'!H16</f>
        <v>0.8</v>
      </c>
      <c r="R16" s="95"/>
      <c r="S16" s="95"/>
      <c r="T16" s="95">
        <f>+'INDICADOR 10'!K16</f>
        <v>1</v>
      </c>
      <c r="U16" s="95"/>
      <c r="V16" s="95"/>
      <c r="W16" s="95">
        <f>+'INDICADOR 10'!N16</f>
        <v>1</v>
      </c>
      <c r="X16" s="95"/>
      <c r="Y16" s="95"/>
      <c r="Z16" s="13">
        <f t="shared" si="1"/>
        <v>1</v>
      </c>
    </row>
    <row r="17" spans="1:26" s="9" customFormat="1" ht="94.5" hidden="1">
      <c r="A17" s="46">
        <f t="shared" si="0"/>
        <v>11</v>
      </c>
      <c r="B17" s="43" t="s">
        <v>36</v>
      </c>
      <c r="C17" s="7" t="s">
        <v>91</v>
      </c>
      <c r="D17" s="7" t="s">
        <v>92</v>
      </c>
      <c r="E17" s="7" t="s">
        <v>93</v>
      </c>
      <c r="F17" s="7" t="s">
        <v>94</v>
      </c>
      <c r="G17" s="7" t="s">
        <v>41</v>
      </c>
      <c r="H17" s="7" t="s">
        <v>95</v>
      </c>
      <c r="I17" s="10" t="s">
        <v>96</v>
      </c>
      <c r="J17" s="11">
        <v>0.9</v>
      </c>
      <c r="K17" s="7" t="str">
        <f>+'INDICADOR 11'!C16</f>
        <v>TRIMESTRAL</v>
      </c>
      <c r="L17" s="7" t="s">
        <v>44</v>
      </c>
      <c r="M17" s="10" t="s">
        <v>97</v>
      </c>
      <c r="N17" s="95">
        <f>+'INDICADOR 11'!E16</f>
        <v>0.17</v>
      </c>
      <c r="O17" s="95"/>
      <c r="P17" s="95"/>
      <c r="Q17" s="95">
        <f>+'INDICADOR 11'!H16</f>
        <v>0.82340000000000002</v>
      </c>
      <c r="R17" s="95"/>
      <c r="S17" s="95"/>
      <c r="T17" s="95">
        <f>+'INDICADOR 11'!K16</f>
        <v>0.90200000000000002</v>
      </c>
      <c r="U17" s="95"/>
      <c r="V17" s="95"/>
      <c r="W17" s="95">
        <f>+'INDICADOR 11'!N16</f>
        <v>0.92710000000000004</v>
      </c>
      <c r="X17" s="95"/>
      <c r="Y17" s="95"/>
      <c r="Z17" s="13">
        <f t="shared" si="1"/>
        <v>0.92710000000000004</v>
      </c>
    </row>
    <row r="18" spans="1:26" s="9" customFormat="1" ht="63.75" hidden="1">
      <c r="A18" s="77">
        <f t="shared" si="0"/>
        <v>12</v>
      </c>
      <c r="B18" s="78" t="s">
        <v>36</v>
      </c>
      <c r="C18" s="8" t="s">
        <v>91</v>
      </c>
      <c r="D18" s="8" t="s">
        <v>92</v>
      </c>
      <c r="E18" s="8" t="s">
        <v>98</v>
      </c>
      <c r="F18" s="8" t="s">
        <v>99</v>
      </c>
      <c r="G18" s="8" t="s">
        <v>41</v>
      </c>
      <c r="H18" s="8" t="s">
        <v>100</v>
      </c>
      <c r="I18" s="79" t="s">
        <v>101</v>
      </c>
      <c r="J18" s="80">
        <v>1</v>
      </c>
      <c r="K18" s="8" t="str">
        <f>+'INDICADOR 12'!C16</f>
        <v>TRIMESTRAL</v>
      </c>
      <c r="L18" s="8" t="s">
        <v>44</v>
      </c>
      <c r="M18" s="79" t="s">
        <v>97</v>
      </c>
      <c r="N18" s="96">
        <f>+'INDICADOR 12'!E16</f>
        <v>0.45</v>
      </c>
      <c r="O18" s="96"/>
      <c r="P18" s="96"/>
      <c r="Q18" s="96">
        <f>+'INDICADOR 12'!H16</f>
        <v>0.61</v>
      </c>
      <c r="R18" s="96"/>
      <c r="S18" s="96"/>
      <c r="T18" s="96">
        <f>+'INDICADOR 12'!K16</f>
        <v>0.84</v>
      </c>
      <c r="U18" s="96"/>
      <c r="V18" s="96"/>
      <c r="W18" s="96">
        <f>+'INDICADOR 12'!N16</f>
        <v>0.93</v>
      </c>
      <c r="X18" s="96"/>
      <c r="Y18" s="96"/>
      <c r="Z18" s="13">
        <f t="shared" si="1"/>
        <v>0.93</v>
      </c>
    </row>
    <row r="19" spans="1:26" s="9" customFormat="1" ht="111" customHeight="1">
      <c r="A19" s="71">
        <f t="shared" si="0"/>
        <v>13</v>
      </c>
      <c r="B19" s="72" t="s">
        <v>36</v>
      </c>
      <c r="C19" s="73" t="s">
        <v>102</v>
      </c>
      <c r="D19" s="73" t="s">
        <v>103</v>
      </c>
      <c r="E19" s="73" t="s">
        <v>104</v>
      </c>
      <c r="F19" s="73" t="s">
        <v>105</v>
      </c>
      <c r="G19" s="73" t="s">
        <v>41</v>
      </c>
      <c r="H19" s="73" t="s">
        <v>106</v>
      </c>
      <c r="I19" s="74" t="s">
        <v>107</v>
      </c>
      <c r="J19" s="75">
        <v>0.9</v>
      </c>
      <c r="K19" s="73" t="str">
        <f>+'INDICADOR 13'!C16</f>
        <v>TRIMESTRAL</v>
      </c>
      <c r="L19" s="73" t="s">
        <v>44</v>
      </c>
      <c r="M19" s="74" t="s">
        <v>108</v>
      </c>
      <c r="N19" s="92">
        <f>+'INDICADOR 13'!E16</f>
        <v>0.14444444444444443</v>
      </c>
      <c r="O19" s="92"/>
      <c r="P19" s="92"/>
      <c r="Q19" s="92">
        <f>+'INDICADOR 13'!H16</f>
        <v>0.25555555555555554</v>
      </c>
      <c r="R19" s="92"/>
      <c r="S19" s="92"/>
      <c r="T19" s="92">
        <f>+'INDICADOR 13'!K16</f>
        <v>0.61111111111111116</v>
      </c>
      <c r="U19" s="92"/>
      <c r="V19" s="92"/>
      <c r="W19" s="92">
        <f>+'INDICADOR 13'!N16</f>
        <v>1</v>
      </c>
      <c r="X19" s="92"/>
      <c r="Y19" s="92"/>
      <c r="Z19" s="13">
        <f t="shared" si="1"/>
        <v>1</v>
      </c>
    </row>
    <row r="20" spans="1:26" ht="63.75" hidden="1" customHeight="1">
      <c r="A20" s="81">
        <f t="shared" si="0"/>
        <v>14</v>
      </c>
      <c r="B20" s="53" t="s">
        <v>36</v>
      </c>
      <c r="C20" s="3" t="s">
        <v>92</v>
      </c>
      <c r="D20" s="3" t="s">
        <v>92</v>
      </c>
      <c r="E20" s="3" t="s">
        <v>109</v>
      </c>
      <c r="F20" s="3" t="s">
        <v>110</v>
      </c>
      <c r="G20" s="3" t="s">
        <v>41</v>
      </c>
      <c r="H20" s="3" t="s">
        <v>111</v>
      </c>
      <c r="I20" s="3" t="s">
        <v>112</v>
      </c>
      <c r="J20" s="57">
        <v>0.9</v>
      </c>
      <c r="K20" s="3" t="s">
        <v>113</v>
      </c>
      <c r="L20" s="3" t="s">
        <v>44</v>
      </c>
      <c r="M20" s="3" t="s">
        <v>114</v>
      </c>
      <c r="N20" s="93">
        <f>+'INDICADOR 14'!E16</f>
        <v>0.11111111111111112</v>
      </c>
      <c r="O20" s="93"/>
      <c r="P20" s="93"/>
      <c r="Q20" s="93">
        <f>'INDICADOR 14'!H16</f>
        <v>0.34444444444444444</v>
      </c>
      <c r="R20" s="93"/>
      <c r="S20" s="93"/>
      <c r="T20" s="93">
        <f>'INDICADOR 14'!K16</f>
        <v>0.8024444444444444</v>
      </c>
      <c r="U20" s="93"/>
      <c r="V20" s="93"/>
      <c r="W20" s="93">
        <f>'INDICADOR 14'!N16</f>
        <v>0.91666666666666663</v>
      </c>
      <c r="X20" s="93"/>
      <c r="Y20" s="93"/>
      <c r="Z20" s="13">
        <f t="shared" si="1"/>
        <v>0.91666666666666663</v>
      </c>
    </row>
    <row r="21" spans="1:26" ht="51" hidden="1">
      <c r="A21" s="46">
        <f t="shared" si="0"/>
        <v>15</v>
      </c>
      <c r="B21" s="43" t="s">
        <v>36</v>
      </c>
      <c r="C21" s="7" t="s">
        <v>92</v>
      </c>
      <c r="D21" s="7" t="s">
        <v>92</v>
      </c>
      <c r="E21" s="7" t="s">
        <v>115</v>
      </c>
      <c r="F21" s="7" t="s">
        <v>116</v>
      </c>
      <c r="G21" s="7" t="s">
        <v>41</v>
      </c>
      <c r="H21" s="7" t="s">
        <v>117</v>
      </c>
      <c r="I21" s="7" t="s">
        <v>118</v>
      </c>
      <c r="J21" s="11">
        <v>0.9</v>
      </c>
      <c r="K21" s="7" t="s">
        <v>113</v>
      </c>
      <c r="L21" s="7" t="s">
        <v>44</v>
      </c>
      <c r="M21" s="7" t="s">
        <v>114</v>
      </c>
      <c r="N21" s="94">
        <f>+'INDICADOR 15'!E16</f>
        <v>0.44379999999999997</v>
      </c>
      <c r="O21" s="94"/>
      <c r="P21" s="94"/>
      <c r="Q21" s="94">
        <f>'INDICADOR 15'!H16</f>
        <v>0.5353</v>
      </c>
      <c r="R21" s="94"/>
      <c r="S21" s="94"/>
      <c r="T21" s="94">
        <f>'INDICADOR 15'!K16</f>
        <v>0.6774</v>
      </c>
      <c r="U21" s="94"/>
      <c r="V21" s="94"/>
      <c r="W21" s="94">
        <f>'INDICADOR 15'!N16</f>
        <v>0.91669999999999996</v>
      </c>
      <c r="X21" s="94"/>
      <c r="Y21" s="94"/>
      <c r="Z21" s="13">
        <f t="shared" si="1"/>
        <v>0.91669999999999996</v>
      </c>
    </row>
    <row r="22" spans="1:26" ht="53.25" hidden="1">
      <c r="A22" s="77">
        <f t="shared" si="0"/>
        <v>16</v>
      </c>
      <c r="B22" s="78" t="s">
        <v>36</v>
      </c>
      <c r="C22" s="8" t="s">
        <v>92</v>
      </c>
      <c r="D22" s="8" t="s">
        <v>92</v>
      </c>
      <c r="E22" s="8" t="s">
        <v>119</v>
      </c>
      <c r="F22" s="8" t="s">
        <v>120</v>
      </c>
      <c r="G22" s="8" t="s">
        <v>41</v>
      </c>
      <c r="H22" s="8" t="s">
        <v>121</v>
      </c>
      <c r="I22" s="8" t="s">
        <v>118</v>
      </c>
      <c r="J22" s="80">
        <v>0</v>
      </c>
      <c r="K22" s="8" t="s">
        <v>113</v>
      </c>
      <c r="L22" s="8" t="s">
        <v>44</v>
      </c>
      <c r="M22" s="8" t="s">
        <v>114</v>
      </c>
      <c r="N22" s="94">
        <f>+'INDICADOR 16'!E16</f>
        <v>0</v>
      </c>
      <c r="O22" s="94"/>
      <c r="P22" s="94"/>
      <c r="Q22" s="94">
        <f>'INDICADOR 16'!H16</f>
        <v>0</v>
      </c>
      <c r="R22" s="94"/>
      <c r="S22" s="94"/>
      <c r="T22" s="94">
        <f>'INDICADOR 16'!K16</f>
        <v>0</v>
      </c>
      <c r="U22" s="94"/>
      <c r="V22" s="94"/>
      <c r="W22" s="94">
        <f>'INDICADOR 16'!N16</f>
        <v>0</v>
      </c>
      <c r="X22" s="94"/>
      <c r="Y22" s="94"/>
      <c r="Z22" s="13">
        <f t="shared" ref="Z22:Z29" si="2">MAX(N22:Y22)</f>
        <v>0</v>
      </c>
    </row>
    <row r="23" spans="1:26" ht="89.25">
      <c r="A23" s="71">
        <f t="shared" si="0"/>
        <v>17</v>
      </c>
      <c r="B23" s="72" t="s">
        <v>36</v>
      </c>
      <c r="C23" s="73" t="s">
        <v>102</v>
      </c>
      <c r="D23" s="73" t="s">
        <v>122</v>
      </c>
      <c r="E23" s="73" t="s">
        <v>123</v>
      </c>
      <c r="F23" s="73" t="s">
        <v>124</v>
      </c>
      <c r="G23" s="73" t="s">
        <v>41</v>
      </c>
      <c r="H23" s="76" t="s">
        <v>125</v>
      </c>
      <c r="I23" s="73" t="s">
        <v>126</v>
      </c>
      <c r="J23" s="75">
        <v>1</v>
      </c>
      <c r="K23" s="73" t="s">
        <v>113</v>
      </c>
      <c r="L23" s="73" t="s">
        <v>44</v>
      </c>
      <c r="M23" s="73" t="s">
        <v>127</v>
      </c>
      <c r="N23" s="91">
        <f>+'INDICADOR 17'!E16</f>
        <v>0.95785440613026818</v>
      </c>
      <c r="O23" s="91"/>
      <c r="P23" s="91"/>
      <c r="Q23" s="91">
        <f>+'INDICADOR 17'!H16</f>
        <v>0.44082125603864736</v>
      </c>
      <c r="R23" s="91"/>
      <c r="S23" s="91"/>
      <c r="T23" s="92">
        <f>+'INDICADOR 17'!K16</f>
        <v>0.46989374262101535</v>
      </c>
      <c r="U23" s="92"/>
      <c r="V23" s="92"/>
      <c r="W23" s="92">
        <f>+'INDICADOR 17'!N16</f>
        <v>0.82835820895522383</v>
      </c>
      <c r="X23" s="92"/>
      <c r="Y23" s="92"/>
      <c r="Z23" s="13">
        <f t="shared" si="2"/>
        <v>0.95785440613026818</v>
      </c>
    </row>
    <row r="24" spans="1:26" ht="63.75" hidden="1">
      <c r="A24" s="81">
        <f t="shared" si="0"/>
        <v>18</v>
      </c>
      <c r="B24" s="53" t="s">
        <v>36</v>
      </c>
      <c r="C24" s="3" t="s">
        <v>37</v>
      </c>
      <c r="D24" s="3" t="s">
        <v>128</v>
      </c>
      <c r="E24" s="3" t="s">
        <v>129</v>
      </c>
      <c r="F24" s="3" t="s">
        <v>130</v>
      </c>
      <c r="G24" s="3" t="s">
        <v>41</v>
      </c>
      <c r="H24" s="3" t="s">
        <v>131</v>
      </c>
      <c r="I24" s="3" t="s">
        <v>132</v>
      </c>
      <c r="J24" s="57">
        <v>1</v>
      </c>
      <c r="K24" s="3" t="s">
        <v>113</v>
      </c>
      <c r="L24" s="3" t="s">
        <v>44</v>
      </c>
      <c r="M24" s="3" t="s">
        <v>133</v>
      </c>
      <c r="N24" s="93">
        <f>+'INDICADOR 18'!E16</f>
        <v>1</v>
      </c>
      <c r="O24" s="93"/>
      <c r="P24" s="93"/>
      <c r="Q24" s="93">
        <f>'INDICADOR 18'!H16</f>
        <v>1</v>
      </c>
      <c r="R24" s="93"/>
      <c r="S24" s="93"/>
      <c r="T24" s="93">
        <f>'INDICADOR 18'!K16</f>
        <v>1</v>
      </c>
      <c r="U24" s="93"/>
      <c r="V24" s="93"/>
      <c r="W24" s="93">
        <f>+'INDICADOR 18'!N16</f>
        <v>1</v>
      </c>
      <c r="X24" s="93"/>
      <c r="Y24" s="93"/>
      <c r="Z24" s="13">
        <f t="shared" si="2"/>
        <v>1</v>
      </c>
    </row>
    <row r="25" spans="1:26" ht="63.75" hidden="1">
      <c r="A25" s="77">
        <f t="shared" si="0"/>
        <v>19</v>
      </c>
      <c r="B25" s="78" t="s">
        <v>36</v>
      </c>
      <c r="C25" s="8" t="s">
        <v>37</v>
      </c>
      <c r="D25" s="8" t="s">
        <v>134</v>
      </c>
      <c r="E25" s="8" t="s">
        <v>135</v>
      </c>
      <c r="F25" s="8" t="s">
        <v>136</v>
      </c>
      <c r="G25" s="8" t="s">
        <v>41</v>
      </c>
      <c r="H25" s="8" t="s">
        <v>131</v>
      </c>
      <c r="I25" s="8" t="s">
        <v>137</v>
      </c>
      <c r="J25" s="80">
        <v>1</v>
      </c>
      <c r="K25" s="8" t="s">
        <v>113</v>
      </c>
      <c r="L25" s="8" t="s">
        <v>44</v>
      </c>
      <c r="M25" s="8" t="s">
        <v>133</v>
      </c>
      <c r="N25" s="94">
        <f>+'INDICADOR 19'!E16</f>
        <v>1</v>
      </c>
      <c r="O25" s="94"/>
      <c r="P25" s="94"/>
      <c r="Q25" s="94">
        <f>+'INDICADOR 19'!H16</f>
        <v>1</v>
      </c>
      <c r="R25" s="94"/>
      <c r="S25" s="94"/>
      <c r="T25" s="94">
        <f>+'INDICADOR 19'!K16</f>
        <v>0.8666666666666667</v>
      </c>
      <c r="U25" s="94"/>
      <c r="V25" s="94"/>
      <c r="W25" s="94">
        <f>+'INDICADOR 19'!N16</f>
        <v>1</v>
      </c>
      <c r="X25" s="94"/>
      <c r="Y25" s="94"/>
      <c r="Z25" s="13">
        <f t="shared" si="2"/>
        <v>1</v>
      </c>
    </row>
    <row r="26" spans="1:26" ht="66" customHeight="1">
      <c r="A26" s="71">
        <f t="shared" si="0"/>
        <v>20</v>
      </c>
      <c r="B26" s="72" t="s">
        <v>36</v>
      </c>
      <c r="C26" s="73" t="s">
        <v>102</v>
      </c>
      <c r="D26" s="73" t="s">
        <v>122</v>
      </c>
      <c r="E26" s="73" t="s">
        <v>138</v>
      </c>
      <c r="F26" s="73" t="s">
        <v>139</v>
      </c>
      <c r="G26" s="73" t="s">
        <v>41</v>
      </c>
      <c r="H26" s="76" t="s">
        <v>140</v>
      </c>
      <c r="I26" s="73" t="s">
        <v>126</v>
      </c>
      <c r="J26" s="75">
        <v>1</v>
      </c>
      <c r="K26" s="73" t="s">
        <v>113</v>
      </c>
      <c r="L26" s="73" t="s">
        <v>44</v>
      </c>
      <c r="M26" s="73" t="s">
        <v>127</v>
      </c>
      <c r="N26" s="91" t="str">
        <f>+'INDICADOR 20'!E16</f>
        <v>0%</v>
      </c>
      <c r="O26" s="91"/>
      <c r="P26" s="91"/>
      <c r="Q26" s="91">
        <f>+'INDICADOR 20'!H16</f>
        <v>1</v>
      </c>
      <c r="R26" s="91"/>
      <c r="S26" s="91"/>
      <c r="T26" s="92">
        <f>+'INDICADOR 20'!K16</f>
        <v>0.42857142857142855</v>
      </c>
      <c r="U26" s="92"/>
      <c r="V26" s="92"/>
      <c r="W26" s="92">
        <f>+'INDICADOR 20'!N16</f>
        <v>0.375</v>
      </c>
      <c r="X26" s="92"/>
      <c r="Y26" s="92"/>
      <c r="Z26" s="13">
        <f t="shared" si="2"/>
        <v>1</v>
      </c>
    </row>
    <row r="27" spans="1:26" ht="78.75" customHeight="1">
      <c r="A27" s="71">
        <f t="shared" si="0"/>
        <v>21</v>
      </c>
      <c r="B27" s="72" t="s">
        <v>36</v>
      </c>
      <c r="C27" s="73" t="s">
        <v>102</v>
      </c>
      <c r="D27" s="73" t="s">
        <v>122</v>
      </c>
      <c r="E27" s="73" t="s">
        <v>141</v>
      </c>
      <c r="F27" s="73" t="s">
        <v>142</v>
      </c>
      <c r="G27" s="73" t="s">
        <v>41</v>
      </c>
      <c r="H27" s="76" t="s">
        <v>143</v>
      </c>
      <c r="I27" s="73" t="s">
        <v>126</v>
      </c>
      <c r="J27" s="75">
        <v>0.6</v>
      </c>
      <c r="K27" s="73" t="s">
        <v>113</v>
      </c>
      <c r="L27" s="73" t="s">
        <v>44</v>
      </c>
      <c r="M27" s="73" t="s">
        <v>127</v>
      </c>
      <c r="N27" s="91">
        <f>+'INDICADOR 21'!E16</f>
        <v>0.41</v>
      </c>
      <c r="O27" s="91"/>
      <c r="P27" s="91"/>
      <c r="Q27" s="91">
        <f>+'INDICADOR 21'!H16</f>
        <v>0.46</v>
      </c>
      <c r="R27" s="91"/>
      <c r="S27" s="91"/>
      <c r="T27" s="92">
        <f>+'INDICADOR 21'!K16</f>
        <v>0.59</v>
      </c>
      <c r="U27" s="92"/>
      <c r="V27" s="92"/>
      <c r="W27" s="92">
        <f>+'INDICADOR 21'!N16</f>
        <v>0.7</v>
      </c>
      <c r="X27" s="92"/>
      <c r="Y27" s="92"/>
      <c r="Z27" s="13">
        <f t="shared" si="2"/>
        <v>0.7</v>
      </c>
    </row>
    <row r="28" spans="1:26" ht="76.5">
      <c r="A28" s="71">
        <f t="shared" si="0"/>
        <v>22</v>
      </c>
      <c r="B28" s="72" t="s">
        <v>36</v>
      </c>
      <c r="C28" s="73" t="s">
        <v>102</v>
      </c>
      <c r="D28" s="73" t="s">
        <v>103</v>
      </c>
      <c r="E28" s="73" t="s">
        <v>144</v>
      </c>
      <c r="F28" s="73" t="s">
        <v>145</v>
      </c>
      <c r="G28" s="73" t="s">
        <v>41</v>
      </c>
      <c r="H28" s="82" t="s">
        <v>146</v>
      </c>
      <c r="I28" s="73" t="s">
        <v>126</v>
      </c>
      <c r="J28" s="75">
        <v>0.6</v>
      </c>
      <c r="K28" s="73" t="s">
        <v>113</v>
      </c>
      <c r="L28" s="73" t="s">
        <v>44</v>
      </c>
      <c r="M28" s="73" t="s">
        <v>127</v>
      </c>
      <c r="N28" s="91">
        <f>+'INDICADOR 22'!E16</f>
        <v>0.63636363636363635</v>
      </c>
      <c r="O28" s="91"/>
      <c r="P28" s="91"/>
      <c r="Q28" s="91">
        <f>+'INDICADOR 22'!H16</f>
        <v>0.63636363636363635</v>
      </c>
      <c r="R28" s="91"/>
      <c r="S28" s="91"/>
      <c r="T28" s="92">
        <f>+'INDICADOR 22'!K16</f>
        <v>0.63636363636363635</v>
      </c>
      <c r="U28" s="92"/>
      <c r="V28" s="92"/>
      <c r="W28" s="92">
        <f>+'INDICADOR 22'!N16</f>
        <v>1</v>
      </c>
      <c r="X28" s="92"/>
      <c r="Y28" s="92"/>
      <c r="Z28" s="13">
        <f t="shared" si="2"/>
        <v>1</v>
      </c>
    </row>
    <row r="29" spans="1:26" ht="108.75" customHeight="1">
      <c r="A29" s="71">
        <f t="shared" si="0"/>
        <v>23</v>
      </c>
      <c r="B29" s="72" t="s">
        <v>36</v>
      </c>
      <c r="C29" s="73" t="s">
        <v>102</v>
      </c>
      <c r="D29" s="73" t="s">
        <v>103</v>
      </c>
      <c r="E29" s="73" t="s">
        <v>147</v>
      </c>
      <c r="F29" s="73" t="s">
        <v>148</v>
      </c>
      <c r="G29" s="73" t="s">
        <v>41</v>
      </c>
      <c r="H29" s="82" t="s">
        <v>149</v>
      </c>
      <c r="I29" s="73" t="s">
        <v>126</v>
      </c>
      <c r="J29" s="75">
        <v>1</v>
      </c>
      <c r="K29" s="73" t="s">
        <v>113</v>
      </c>
      <c r="L29" s="73" t="s">
        <v>44</v>
      </c>
      <c r="M29" s="73" t="s">
        <v>127</v>
      </c>
      <c r="N29" s="91">
        <f>+'INDICADOR 23'!E16</f>
        <v>0.15789473684210525</v>
      </c>
      <c r="O29" s="91"/>
      <c r="P29" s="91"/>
      <c r="Q29" s="91">
        <f>+'INDICADOR 23'!H16</f>
        <v>0.94736842105263153</v>
      </c>
      <c r="R29" s="91"/>
      <c r="S29" s="91"/>
      <c r="T29" s="92">
        <f>+'INDICADOR 23'!K16</f>
        <v>1</v>
      </c>
      <c r="U29" s="92"/>
      <c r="V29" s="92"/>
      <c r="W29" s="92">
        <f>+'INDICADOR 23'!N16</f>
        <v>1</v>
      </c>
      <c r="X29" s="92"/>
      <c r="Y29" s="92"/>
      <c r="Z29" s="13">
        <f t="shared" si="2"/>
        <v>1</v>
      </c>
    </row>
    <row r="33" spans="24:24">
      <c r="X33" s="86"/>
    </row>
  </sheetData>
  <autoFilter ref="A6:AA29" xr:uid="{00000000-0001-0000-0000-000000000000}">
    <filterColumn colId="2">
      <filters>
        <filter val="GESTION DE SEGURIDAD Y LA PRIVACIDAD DE LA INFORMACIÓN"/>
      </filters>
    </filterColumn>
  </autoFilter>
  <mergeCells count="72">
    <mergeCell ref="N24:P24"/>
    <mergeCell ref="Q24:S24"/>
    <mergeCell ref="T24:V24"/>
    <mergeCell ref="W24:Y24"/>
    <mergeCell ref="N25:P25"/>
    <mergeCell ref="Q25:S25"/>
    <mergeCell ref="T25:V25"/>
    <mergeCell ref="W25:Y25"/>
    <mergeCell ref="N23:P23"/>
    <mergeCell ref="Q23:S23"/>
    <mergeCell ref="T23:V23"/>
    <mergeCell ref="W23:Y23"/>
    <mergeCell ref="F1:X1"/>
    <mergeCell ref="Y1:Z1"/>
    <mergeCell ref="F2:X2"/>
    <mergeCell ref="Y2:Z2"/>
    <mergeCell ref="F3:X3"/>
    <mergeCell ref="Y3:Z3"/>
    <mergeCell ref="F4:X4"/>
    <mergeCell ref="Y4:Z4"/>
    <mergeCell ref="B5:M5"/>
    <mergeCell ref="N5:Z5"/>
    <mergeCell ref="N8:S8"/>
    <mergeCell ref="T8:Y8"/>
    <mergeCell ref="N11:S11"/>
    <mergeCell ref="N9:Y9"/>
    <mergeCell ref="N10:Y10"/>
    <mergeCell ref="T11:Y11"/>
    <mergeCell ref="N16:P16"/>
    <mergeCell ref="Q16:S16"/>
    <mergeCell ref="T16:V16"/>
    <mergeCell ref="W16:Y16"/>
    <mergeCell ref="N19:P19"/>
    <mergeCell ref="Q19:S19"/>
    <mergeCell ref="T19:V19"/>
    <mergeCell ref="W19:Y19"/>
    <mergeCell ref="N17:P17"/>
    <mergeCell ref="Q17:S17"/>
    <mergeCell ref="T17:V17"/>
    <mergeCell ref="W17:Y17"/>
    <mergeCell ref="N18:P18"/>
    <mergeCell ref="Q18:S18"/>
    <mergeCell ref="T18:V18"/>
    <mergeCell ref="W18:Y18"/>
    <mergeCell ref="N20:P20"/>
    <mergeCell ref="N21:P21"/>
    <mergeCell ref="N22:P22"/>
    <mergeCell ref="Q20:S20"/>
    <mergeCell ref="Q21:S21"/>
    <mergeCell ref="Q22:S22"/>
    <mergeCell ref="T20:V20"/>
    <mergeCell ref="T21:V21"/>
    <mergeCell ref="T22:V22"/>
    <mergeCell ref="W20:Y20"/>
    <mergeCell ref="W21:Y21"/>
    <mergeCell ref="W22:Y22"/>
    <mergeCell ref="N26:P26"/>
    <mergeCell ref="Q26:S26"/>
    <mergeCell ref="T26:V26"/>
    <mergeCell ref="W26:Y26"/>
    <mergeCell ref="N27:P27"/>
    <mergeCell ref="Q27:S27"/>
    <mergeCell ref="T27:V27"/>
    <mergeCell ref="W27:Y27"/>
    <mergeCell ref="N28:P28"/>
    <mergeCell ref="Q28:S28"/>
    <mergeCell ref="T28:V28"/>
    <mergeCell ref="W28:Y28"/>
    <mergeCell ref="N29:P29"/>
    <mergeCell ref="Q29:S29"/>
    <mergeCell ref="T29:V29"/>
    <mergeCell ref="W29:Y29"/>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63"/>
  <sheetViews>
    <sheetView topLeftCell="A8" zoomScale="80" zoomScaleNormal="80" workbookViewId="0">
      <selection activeCell="N66" sqref="N66"/>
    </sheetView>
  </sheetViews>
  <sheetFormatPr defaultColWidth="11.42578125" defaultRowHeight="12.75"/>
  <cols>
    <col min="1" max="1" width="23.42578125" style="23" customWidth="1"/>
    <col min="2" max="2" width="19.28515625" style="23" customWidth="1"/>
    <col min="3" max="3" width="21.28515625" style="23" customWidth="1"/>
    <col min="4" max="4" width="25.28515625" style="23" customWidth="1"/>
    <col min="5" max="5" width="8.7109375" style="23" bestFit="1" customWidth="1"/>
    <col min="6" max="6" width="10.28515625" style="23" bestFit="1" customWidth="1"/>
    <col min="7" max="12" width="8.7109375" style="23" bestFit="1" customWidth="1"/>
    <col min="13" max="13" width="11.7109375" style="23" bestFit="1" customWidth="1"/>
    <col min="14" max="14" width="8.7109375" style="23" customWidth="1"/>
    <col min="15" max="15" width="11.5703125" style="23" bestFit="1" customWidth="1"/>
    <col min="16" max="16" width="12.7109375" style="23" customWidth="1"/>
    <col min="17" max="17" width="13.140625" style="23" bestFit="1" customWidth="1"/>
    <col min="18" max="16384" width="11.42578125" style="23"/>
  </cols>
  <sheetData>
    <row r="1" spans="1:17" s="15" customFormat="1" ht="25.5" customHeight="1">
      <c r="A1" s="193"/>
      <c r="B1" s="196" t="s">
        <v>0</v>
      </c>
      <c r="C1" s="197"/>
      <c r="D1" s="197"/>
      <c r="E1" s="197"/>
      <c r="F1" s="197"/>
      <c r="G1" s="197"/>
      <c r="H1" s="197"/>
      <c r="I1" s="197"/>
      <c r="J1" s="197"/>
      <c r="K1" s="197"/>
      <c r="L1" s="197"/>
      <c r="M1" s="197"/>
      <c r="N1" s="198"/>
      <c r="O1" s="199" t="s">
        <v>150</v>
      </c>
      <c r="P1" s="200"/>
      <c r="Q1" s="201"/>
    </row>
    <row r="2" spans="1:17" s="15" customFormat="1" ht="24" customHeight="1">
      <c r="A2" s="194"/>
      <c r="B2" s="202" t="s">
        <v>151</v>
      </c>
      <c r="C2" s="187"/>
      <c r="D2" s="187"/>
      <c r="E2" s="187"/>
      <c r="F2" s="187"/>
      <c r="G2" s="187"/>
      <c r="H2" s="187"/>
      <c r="I2" s="187"/>
      <c r="J2" s="187"/>
      <c r="K2" s="187"/>
      <c r="L2" s="187"/>
      <c r="M2" s="187"/>
      <c r="N2" s="203"/>
      <c r="O2" s="204" t="s">
        <v>152</v>
      </c>
      <c r="P2" s="205"/>
      <c r="Q2" s="206"/>
    </row>
    <row r="3" spans="1:17" s="15" customFormat="1" ht="29.25" customHeight="1">
      <c r="A3" s="194"/>
      <c r="B3" s="207" t="s">
        <v>153</v>
      </c>
      <c r="C3" s="208"/>
      <c r="D3" s="208"/>
      <c r="E3" s="208"/>
      <c r="F3" s="208"/>
      <c r="G3" s="208"/>
      <c r="H3" s="208"/>
      <c r="I3" s="208"/>
      <c r="J3" s="208"/>
      <c r="K3" s="208"/>
      <c r="L3" s="208"/>
      <c r="M3" s="208"/>
      <c r="N3" s="209"/>
      <c r="O3" s="204" t="s">
        <v>154</v>
      </c>
      <c r="P3" s="205"/>
      <c r="Q3" s="206"/>
    </row>
    <row r="4" spans="1:17" s="15" customFormat="1" ht="15.75" thickBot="1">
      <c r="A4" s="195"/>
      <c r="B4" s="210" t="s">
        <v>155</v>
      </c>
      <c r="C4" s="211"/>
      <c r="D4" s="211"/>
      <c r="E4" s="211"/>
      <c r="F4" s="211"/>
      <c r="G4" s="211"/>
      <c r="H4" s="211"/>
      <c r="I4" s="211"/>
      <c r="J4" s="211"/>
      <c r="K4" s="211"/>
      <c r="L4" s="211"/>
      <c r="M4" s="211"/>
      <c r="N4" s="212"/>
      <c r="O4" s="213" t="s">
        <v>156</v>
      </c>
      <c r="P4" s="214"/>
      <c r="Q4" s="215"/>
    </row>
    <row r="5" spans="1:17" s="15" customFormat="1" ht="11.25" customHeight="1" thickBot="1">
      <c r="A5" s="16"/>
      <c r="B5" s="17"/>
      <c r="C5" s="17"/>
      <c r="D5" s="17"/>
      <c r="E5" s="17"/>
      <c r="F5" s="17"/>
      <c r="I5" s="18"/>
    </row>
    <row r="6" spans="1:17" s="15" customFormat="1" ht="17.25" customHeight="1" thickBot="1">
      <c r="A6" s="19" t="s">
        <v>157</v>
      </c>
      <c r="B6" s="20">
        <v>2023</v>
      </c>
      <c r="C6" s="17"/>
      <c r="D6" s="17"/>
      <c r="E6" s="17"/>
      <c r="F6" s="17"/>
      <c r="I6" s="18"/>
    </row>
    <row r="7" spans="1:17" s="15" customFormat="1" ht="9.75" customHeight="1" thickBot="1">
      <c r="A7" s="21"/>
      <c r="B7" s="17"/>
      <c r="C7" s="17"/>
      <c r="D7" s="17"/>
      <c r="E7" s="17"/>
      <c r="F7" s="17"/>
      <c r="I7" s="18"/>
    </row>
    <row r="8" spans="1:17" s="15" customFormat="1" ht="21" customHeight="1" thickBot="1">
      <c r="A8" s="175" t="s">
        <v>11</v>
      </c>
      <c r="B8" s="176"/>
      <c r="C8" s="175" t="s">
        <v>12</v>
      </c>
      <c r="D8" s="176"/>
      <c r="E8" s="175" t="s">
        <v>13</v>
      </c>
      <c r="F8" s="177"/>
      <c r="G8" s="177"/>
      <c r="H8" s="176"/>
      <c r="I8" s="175" t="s">
        <v>158</v>
      </c>
      <c r="J8" s="177"/>
      <c r="K8" s="177"/>
      <c r="L8" s="177"/>
      <c r="M8" s="177"/>
      <c r="N8" s="177"/>
      <c r="O8" s="177"/>
      <c r="P8" s="177"/>
      <c r="Q8" s="176"/>
    </row>
    <row r="9" spans="1:17" s="15" customFormat="1" ht="37.5" customHeight="1">
      <c r="A9" s="178" t="str">
        <f>+'CUADRO DE MANDO'!B15</f>
        <v>GESTIÓN TECNOLOGIA INFORMATICA</v>
      </c>
      <c r="B9" s="179"/>
      <c r="C9" s="178" t="str">
        <f>+'CUADRO DE MANDO'!C15</f>
        <v>GESTIÓN DE INFRAESTRUCTURA Y TELECOMUNICACIONES</v>
      </c>
      <c r="D9" s="179"/>
      <c r="E9" s="178" t="str">
        <f>+'CUADRO DE MANDO'!D15</f>
        <v>GTI-INFRAESTRUCTURA-REDES Y COMUNICACIONES-1</v>
      </c>
      <c r="F9" s="189"/>
      <c r="G9" s="189"/>
      <c r="H9" s="179"/>
      <c r="I9" s="178" t="str">
        <f>+'CUADRO DE MANDO'!E15</f>
        <v>Servicios de red Dispuestos</v>
      </c>
      <c r="J9" s="189"/>
      <c r="K9" s="189"/>
      <c r="L9" s="189"/>
      <c r="M9" s="189"/>
      <c r="N9" s="189"/>
      <c r="O9" s="189"/>
      <c r="P9" s="189"/>
      <c r="Q9" s="179"/>
    </row>
    <row r="10" spans="1:17" s="15" customFormat="1" ht="15" customHeight="1" thickBot="1">
      <c r="A10" s="190"/>
      <c r="B10" s="191"/>
      <c r="C10" s="191"/>
      <c r="D10" s="191"/>
      <c r="E10" s="191"/>
      <c r="F10" s="191"/>
      <c r="G10" s="191"/>
      <c r="H10" s="191"/>
      <c r="I10" s="191"/>
      <c r="J10" s="191"/>
      <c r="K10" s="191"/>
      <c r="L10" s="191"/>
      <c r="M10" s="191"/>
      <c r="N10" s="191"/>
      <c r="O10" s="191"/>
      <c r="P10" s="191"/>
      <c r="Q10" s="192"/>
    </row>
    <row r="11" spans="1:17" s="15" customFormat="1" ht="26.25" customHeight="1" thickBot="1">
      <c r="A11" s="175" t="s">
        <v>159</v>
      </c>
      <c r="B11" s="176"/>
      <c r="C11" s="22" t="s">
        <v>21</v>
      </c>
      <c r="D11" s="175" t="s">
        <v>160</v>
      </c>
      <c r="E11" s="177"/>
      <c r="F11" s="177"/>
      <c r="G11" s="176"/>
      <c r="H11" s="175" t="s">
        <v>18</v>
      </c>
      <c r="I11" s="177"/>
      <c r="J11" s="177"/>
      <c r="K11" s="177"/>
      <c r="L11" s="177"/>
      <c r="M11" s="176"/>
      <c r="N11" s="175" t="s">
        <v>161</v>
      </c>
      <c r="O11" s="177"/>
      <c r="P11" s="177"/>
      <c r="Q11" s="176"/>
    </row>
    <row r="12" spans="1:17" s="15" customFormat="1" ht="36.75" customHeight="1">
      <c r="A12" s="178" t="str">
        <f>+'CUADRO DE MANDO'!F15</f>
        <v>Numero  de horas que se encuentra activo un servicio</v>
      </c>
      <c r="B12" s="179"/>
      <c r="C12" s="42" t="str">
        <f>+'CUADRO DE MANDO'!L15</f>
        <v>%</v>
      </c>
      <c r="D12" s="180" t="str">
        <f>(IF($Q$16&lt;=33%,"BAJO",IF($Q$16&lt;66%,"MEDIO","ALTO")))</f>
        <v>MEDIO</v>
      </c>
      <c r="E12" s="181"/>
      <c r="F12" s="181"/>
      <c r="G12" s="182"/>
      <c r="H12" s="183" t="str">
        <f>+'CUADRO DE MANDO'!I15</f>
        <v>Reporte Adminsitrador de Red</v>
      </c>
      <c r="I12" s="183"/>
      <c r="J12" s="183"/>
      <c r="K12" s="183"/>
      <c r="L12" s="183"/>
      <c r="M12" s="183"/>
      <c r="N12" s="180" t="str">
        <f>+'CUADRO DE MANDO'!M15</f>
        <v>ADMINISTRADOR DE LA RED</v>
      </c>
      <c r="O12" s="181"/>
      <c r="P12" s="181"/>
      <c r="Q12" s="182"/>
    </row>
    <row r="13" spans="1:17" s="15" customFormat="1" ht="16.5" customHeight="1">
      <c r="A13" s="186"/>
      <c r="B13" s="187"/>
      <c r="C13" s="187"/>
      <c r="D13" s="187"/>
      <c r="E13" s="187"/>
      <c r="F13" s="187"/>
      <c r="G13" s="187"/>
      <c r="H13" s="187"/>
      <c r="I13" s="187"/>
      <c r="J13" s="187"/>
      <c r="K13" s="187"/>
      <c r="L13" s="187"/>
      <c r="M13" s="187"/>
      <c r="N13" s="187"/>
      <c r="O13" s="187"/>
      <c r="P13" s="187"/>
      <c r="Q13" s="188"/>
    </row>
    <row r="14" spans="1:17" ht="16.5" customHeight="1">
      <c r="A14" s="174" t="s">
        <v>162</v>
      </c>
      <c r="B14" s="167" t="s">
        <v>163</v>
      </c>
      <c r="C14" s="167" t="s">
        <v>20</v>
      </c>
      <c r="D14" s="167" t="s">
        <v>164</v>
      </c>
      <c r="E14" s="167" t="s">
        <v>165</v>
      </c>
      <c r="F14" s="167"/>
      <c r="G14" s="167"/>
      <c r="H14" s="167"/>
      <c r="I14" s="167"/>
      <c r="J14" s="167"/>
      <c r="K14" s="168"/>
      <c r="L14" s="168"/>
      <c r="M14" s="168"/>
      <c r="N14" s="168"/>
      <c r="O14" s="168"/>
      <c r="P14" s="168"/>
      <c r="Q14" s="251"/>
    </row>
    <row r="15" spans="1:17">
      <c r="A15" s="174"/>
      <c r="B15" s="167"/>
      <c r="C15" s="167"/>
      <c r="D15" s="167"/>
      <c r="E15" s="24" t="s">
        <v>166</v>
      </c>
      <c r="F15" s="24" t="s">
        <v>167</v>
      </c>
      <c r="G15" s="24" t="s">
        <v>168</v>
      </c>
      <c r="H15" s="24" t="s">
        <v>169</v>
      </c>
      <c r="I15" s="24" t="s">
        <v>170</v>
      </c>
      <c r="J15" s="24" t="s">
        <v>171</v>
      </c>
      <c r="K15" s="25" t="s">
        <v>172</v>
      </c>
      <c r="L15" s="25" t="s">
        <v>173</v>
      </c>
      <c r="M15" s="25" t="s">
        <v>174</v>
      </c>
      <c r="N15" s="25" t="s">
        <v>175</v>
      </c>
      <c r="O15" s="25" t="s">
        <v>176</v>
      </c>
      <c r="P15" s="26" t="s">
        <v>177</v>
      </c>
      <c r="Q15" s="27" t="s">
        <v>178</v>
      </c>
    </row>
    <row r="16" spans="1:17" ht="39" customHeight="1">
      <c r="A16" s="171" t="s">
        <v>179</v>
      </c>
      <c r="B16" s="184" t="str">
        <f>+'CUADRO DE MANDO'!H15</f>
        <v>X= (Horas disponibles en el mes - Horas no disponibles en el mes / 
 total de horas del mes) *100</v>
      </c>
      <c r="C16" s="28" t="s">
        <v>180</v>
      </c>
      <c r="D16" s="29" t="s">
        <v>181</v>
      </c>
      <c r="E16" s="30" t="str">
        <f>IFERROR($B$21/$C$21,"0%")</f>
        <v>0%</v>
      </c>
      <c r="F16" s="30">
        <f>IFERROR($B$22/$C$22,"0%")</f>
        <v>0.92638888888888893</v>
      </c>
      <c r="G16" s="30">
        <f>IFERROR($B$23/$C$23,"0%")</f>
        <v>0.84166666666666667</v>
      </c>
      <c r="H16" s="30">
        <f>IFERROR($B$24/$C$24,"0%")</f>
        <v>0.92361111111111116</v>
      </c>
      <c r="I16" s="30">
        <f>IFERROR($B$25/$C$25,"0%")</f>
        <v>0.67777777777777781</v>
      </c>
      <c r="J16" s="30">
        <f>IFERROR($B$26/$C$26,"0%")</f>
        <v>0.62361111111111112</v>
      </c>
      <c r="K16" s="30">
        <f>IFERROR($B$27/$C$27,"0%")</f>
        <v>0.90416666666666667</v>
      </c>
      <c r="L16" s="30">
        <f>IFERROR($B$28/$C$28,"0%")</f>
        <v>0.74583333333333335</v>
      </c>
      <c r="M16" s="30">
        <f>IFERROR($B$29/$C$29,"0%")</f>
        <v>0.81111111111111112</v>
      </c>
      <c r="N16" s="30">
        <f>IFERROR($B$30/$C$30,"0%")</f>
        <v>0.41944444444444445</v>
      </c>
      <c r="O16" s="30">
        <f>IFERROR($B$31/$C$31,"0%")</f>
        <v>0.73472222222222228</v>
      </c>
      <c r="P16" s="30" t="str">
        <f>IFERROR($B$32/$C$32,"0%")</f>
        <v>0%</v>
      </c>
      <c r="Q16" s="31">
        <f>SUM(E16:P16)/C17</f>
        <v>0.63402777777777775</v>
      </c>
    </row>
    <row r="17" spans="1:17" ht="49.5" customHeight="1">
      <c r="A17" s="171"/>
      <c r="B17" s="185"/>
      <c r="C17" s="28" t="str">
        <f>IF(C16="MENSUAL","12",IF(C16="TRIMESTRAL","4",IF(C16="SEMESTRAL","2","1")))</f>
        <v>12</v>
      </c>
      <c r="D17" s="32" t="s">
        <v>19</v>
      </c>
      <c r="E17" s="49">
        <f>+'CUADRO DE MANDO'!J15</f>
        <v>0.9</v>
      </c>
      <c r="F17" s="49">
        <f>+E17</f>
        <v>0.9</v>
      </c>
      <c r="G17" s="49">
        <f t="shared" ref="G17:P17" si="0">+F17</f>
        <v>0.9</v>
      </c>
      <c r="H17" s="49">
        <f t="shared" si="0"/>
        <v>0.9</v>
      </c>
      <c r="I17" s="49">
        <f t="shared" si="0"/>
        <v>0.9</v>
      </c>
      <c r="J17" s="49">
        <f t="shared" si="0"/>
        <v>0.9</v>
      </c>
      <c r="K17" s="49">
        <f t="shared" si="0"/>
        <v>0.9</v>
      </c>
      <c r="L17" s="49">
        <f t="shared" si="0"/>
        <v>0.9</v>
      </c>
      <c r="M17" s="49">
        <f t="shared" si="0"/>
        <v>0.9</v>
      </c>
      <c r="N17" s="49">
        <f t="shared" si="0"/>
        <v>0.9</v>
      </c>
      <c r="O17" s="49">
        <f t="shared" si="0"/>
        <v>0.9</v>
      </c>
      <c r="P17" s="50">
        <f t="shared" si="0"/>
        <v>0.9</v>
      </c>
      <c r="Q17" s="48"/>
    </row>
    <row r="18" spans="1:17" ht="24" customHeight="1">
      <c r="A18" s="33" t="s">
        <v>182</v>
      </c>
      <c r="B18" s="173" t="str">
        <f>+'CUADRO DE MANDO'!G15</f>
        <v>Eficiencia</v>
      </c>
      <c r="C18" s="173"/>
      <c r="Q18" s="34"/>
    </row>
    <row r="19" spans="1:17" ht="12.75" customHeight="1">
      <c r="A19" s="174" t="str">
        <f>+C16</f>
        <v>MENSUAL</v>
      </c>
      <c r="B19" s="172" t="s">
        <v>183</v>
      </c>
      <c r="C19" s="172"/>
      <c r="Q19" s="34"/>
    </row>
    <row r="20" spans="1:17">
      <c r="A20" s="174"/>
      <c r="B20" s="35" t="s">
        <v>184</v>
      </c>
      <c r="C20" s="35" t="s">
        <v>185</v>
      </c>
      <c r="Q20" s="34"/>
    </row>
    <row r="21" spans="1:17">
      <c r="A21" s="36" t="s">
        <v>186</v>
      </c>
      <c r="B21" s="59">
        <v>0</v>
      </c>
      <c r="C21" s="60">
        <v>0</v>
      </c>
      <c r="Q21" s="34"/>
    </row>
    <row r="22" spans="1:17">
      <c r="A22" s="36" t="s">
        <v>187</v>
      </c>
      <c r="B22" s="59">
        <v>667</v>
      </c>
      <c r="C22" s="60">
        <v>720</v>
      </c>
      <c r="Q22" s="34"/>
    </row>
    <row r="23" spans="1:17">
      <c r="A23" s="36" t="s">
        <v>188</v>
      </c>
      <c r="B23" s="59">
        <v>606</v>
      </c>
      <c r="C23" s="60">
        <v>720</v>
      </c>
      <c r="Q23" s="34"/>
    </row>
    <row r="24" spans="1:17">
      <c r="A24" s="36" t="s">
        <v>189</v>
      </c>
      <c r="B24" s="59">
        <v>665</v>
      </c>
      <c r="C24" s="60">
        <v>720</v>
      </c>
      <c r="Q24" s="34"/>
    </row>
    <row r="25" spans="1:17">
      <c r="A25" s="36" t="s">
        <v>190</v>
      </c>
      <c r="B25" s="59">
        <v>488</v>
      </c>
      <c r="C25" s="60">
        <v>720</v>
      </c>
      <c r="Q25" s="34"/>
    </row>
    <row r="26" spans="1:17">
      <c r="A26" s="36" t="s">
        <v>191</v>
      </c>
      <c r="B26" s="59">
        <v>449</v>
      </c>
      <c r="C26" s="60">
        <v>720</v>
      </c>
      <c r="Q26" s="34"/>
    </row>
    <row r="27" spans="1:17">
      <c r="A27" s="36" t="s">
        <v>192</v>
      </c>
      <c r="B27" s="59">
        <v>651</v>
      </c>
      <c r="C27" s="60">
        <v>720</v>
      </c>
      <c r="Q27" s="34"/>
    </row>
    <row r="28" spans="1:17">
      <c r="A28" s="36" t="s">
        <v>193</v>
      </c>
      <c r="B28" s="60">
        <v>537</v>
      </c>
      <c r="C28" s="60">
        <v>720</v>
      </c>
      <c r="Q28" s="34"/>
    </row>
    <row r="29" spans="1:17">
      <c r="A29" s="36" t="s">
        <v>194</v>
      </c>
      <c r="B29" s="60">
        <v>584</v>
      </c>
      <c r="C29" s="60">
        <v>720</v>
      </c>
      <c r="Q29" s="34"/>
    </row>
    <row r="30" spans="1:17">
      <c r="A30" s="36" t="s">
        <v>195</v>
      </c>
      <c r="B30" s="60">
        <v>302</v>
      </c>
      <c r="C30" s="60">
        <v>720</v>
      </c>
      <c r="Q30" s="34"/>
    </row>
    <row r="31" spans="1:17">
      <c r="A31" s="36" t="s">
        <v>196</v>
      </c>
      <c r="B31" s="60">
        <v>529</v>
      </c>
      <c r="C31" s="60">
        <v>720</v>
      </c>
      <c r="Q31" s="34"/>
    </row>
    <row r="32" spans="1:17">
      <c r="A32" s="36" t="s">
        <v>197</v>
      </c>
      <c r="B32" s="60"/>
      <c r="C32" s="60"/>
      <c r="Q32" s="34"/>
    </row>
    <row r="33" spans="1:17">
      <c r="A33" s="37"/>
      <c r="Q33" s="34"/>
    </row>
    <row r="34" spans="1:17" ht="13.5" thickBot="1">
      <c r="A34" s="37"/>
      <c r="Q34" s="34"/>
    </row>
    <row r="35" spans="1:17" ht="17.25" customHeight="1">
      <c r="A35" s="248" t="s">
        <v>198</v>
      </c>
      <c r="B35" s="249"/>
      <c r="C35" s="249"/>
      <c r="D35" s="250"/>
      <c r="E35" s="249" t="s">
        <v>199</v>
      </c>
      <c r="F35" s="249"/>
      <c r="G35" s="249"/>
      <c r="H35" s="249"/>
      <c r="I35" s="249"/>
      <c r="J35" s="249"/>
      <c r="K35" s="249"/>
      <c r="L35" s="249"/>
      <c r="M35" s="249"/>
      <c r="N35" s="249"/>
      <c r="O35" s="249"/>
      <c r="P35" s="249"/>
      <c r="Q35" s="250"/>
    </row>
    <row r="36" spans="1:17" ht="12.75" customHeight="1">
      <c r="A36" s="143" t="s">
        <v>264</v>
      </c>
      <c r="B36" s="244"/>
      <c r="C36" s="244"/>
      <c r="D36" s="144"/>
      <c r="E36" s="248" t="s">
        <v>201</v>
      </c>
      <c r="F36" s="249"/>
      <c r="G36" s="249"/>
      <c r="H36" s="248" t="s">
        <v>202</v>
      </c>
      <c r="I36" s="249"/>
      <c r="J36" s="249"/>
      <c r="K36" s="249"/>
      <c r="L36" s="249"/>
      <c r="M36" s="250"/>
      <c r="N36" s="248" t="s">
        <v>203</v>
      </c>
      <c r="O36" s="250"/>
      <c r="P36" s="249" t="s">
        <v>204</v>
      </c>
      <c r="Q36" s="250"/>
    </row>
    <row r="37" spans="1:17" ht="15" customHeight="1">
      <c r="A37" s="145"/>
      <c r="B37" s="120"/>
      <c r="C37" s="120"/>
      <c r="D37" s="146"/>
      <c r="E37" s="143" t="s">
        <v>265</v>
      </c>
      <c r="F37" s="244"/>
      <c r="G37" s="144"/>
      <c r="H37" s="326" t="s">
        <v>266</v>
      </c>
      <c r="I37" s="244"/>
      <c r="J37" s="244"/>
      <c r="K37" s="244"/>
      <c r="L37" s="244"/>
      <c r="M37" s="144"/>
      <c r="N37" s="234" t="s">
        <v>267</v>
      </c>
      <c r="O37" s="236"/>
      <c r="P37" s="243">
        <v>0.7</v>
      </c>
      <c r="Q37" s="236"/>
    </row>
    <row r="38" spans="1:17" ht="15" customHeight="1">
      <c r="A38" s="145"/>
      <c r="B38" s="120"/>
      <c r="C38" s="120"/>
      <c r="D38" s="146"/>
      <c r="E38" s="145"/>
      <c r="F38" s="120"/>
      <c r="G38" s="146"/>
      <c r="H38" s="145"/>
      <c r="I38" s="120"/>
      <c r="J38" s="120"/>
      <c r="K38" s="120"/>
      <c r="L38" s="120"/>
      <c r="M38" s="146"/>
      <c r="N38" s="237"/>
      <c r="O38" s="239"/>
      <c r="P38" s="237"/>
      <c r="Q38" s="239"/>
    </row>
    <row r="39" spans="1:17" ht="15" customHeight="1">
      <c r="A39" s="145"/>
      <c r="B39" s="120"/>
      <c r="C39" s="120"/>
      <c r="D39" s="146"/>
      <c r="E39" s="145"/>
      <c r="F39" s="120"/>
      <c r="G39" s="146"/>
      <c r="H39" s="145"/>
      <c r="I39" s="120"/>
      <c r="J39" s="120"/>
      <c r="K39" s="120"/>
      <c r="L39" s="120"/>
      <c r="M39" s="146"/>
      <c r="N39" s="237"/>
      <c r="O39" s="239"/>
      <c r="P39" s="237"/>
      <c r="Q39" s="239"/>
    </row>
    <row r="40" spans="1:17" ht="15" customHeight="1">
      <c r="A40" s="145"/>
      <c r="B40" s="120"/>
      <c r="C40" s="120"/>
      <c r="D40" s="146"/>
      <c r="E40" s="145"/>
      <c r="F40" s="120"/>
      <c r="G40" s="146"/>
      <c r="H40" s="145"/>
      <c r="I40" s="120"/>
      <c r="J40" s="120"/>
      <c r="K40" s="120"/>
      <c r="L40" s="120"/>
      <c r="M40" s="146"/>
      <c r="N40" s="237"/>
      <c r="O40" s="239"/>
      <c r="P40" s="237"/>
      <c r="Q40" s="239"/>
    </row>
    <row r="41" spans="1:17" ht="15" customHeight="1">
      <c r="A41" s="276"/>
      <c r="B41" s="277"/>
      <c r="C41" s="277"/>
      <c r="D41" s="278"/>
      <c r="E41" s="145"/>
      <c r="F41" s="120"/>
      <c r="G41" s="146"/>
      <c r="H41" s="145"/>
      <c r="I41" s="120"/>
      <c r="J41" s="120"/>
      <c r="K41" s="120"/>
      <c r="L41" s="120"/>
      <c r="M41" s="146"/>
      <c r="N41" s="237"/>
      <c r="O41" s="239"/>
      <c r="P41" s="237"/>
      <c r="Q41" s="239"/>
    </row>
    <row r="42" spans="1:17" ht="15" customHeight="1">
      <c r="A42" s="145" t="s">
        <v>268</v>
      </c>
      <c r="B42" s="120"/>
      <c r="C42" s="120"/>
      <c r="D42" s="120"/>
      <c r="E42" s="324" t="s">
        <v>265</v>
      </c>
      <c r="F42" s="324"/>
      <c r="G42" s="325"/>
      <c r="H42" s="327" t="s">
        <v>266</v>
      </c>
      <c r="I42" s="324"/>
      <c r="J42" s="324"/>
      <c r="K42" s="324"/>
      <c r="L42" s="324"/>
      <c r="M42" s="324"/>
      <c r="N42" s="238"/>
      <c r="O42" s="239"/>
      <c r="P42" s="237"/>
      <c r="Q42" s="239"/>
    </row>
    <row r="43" spans="1:17" ht="15" customHeight="1">
      <c r="A43" s="145"/>
      <c r="B43" s="120"/>
      <c r="C43" s="120"/>
      <c r="D43" s="120"/>
      <c r="E43" s="324"/>
      <c r="F43" s="324"/>
      <c r="G43" s="325"/>
      <c r="H43" s="324"/>
      <c r="I43" s="324"/>
      <c r="J43" s="324"/>
      <c r="K43" s="324"/>
      <c r="L43" s="324"/>
      <c r="M43" s="324"/>
      <c r="N43" s="238"/>
      <c r="O43" s="239"/>
      <c r="P43" s="237"/>
      <c r="Q43" s="239"/>
    </row>
    <row r="44" spans="1:17" ht="15" customHeight="1">
      <c r="A44" s="145"/>
      <c r="B44" s="120"/>
      <c r="C44" s="120"/>
      <c r="D44" s="120"/>
      <c r="E44" s="324"/>
      <c r="F44" s="324"/>
      <c r="G44" s="325"/>
      <c r="H44" s="324"/>
      <c r="I44" s="324"/>
      <c r="J44" s="324"/>
      <c r="K44" s="324"/>
      <c r="L44" s="324"/>
      <c r="M44" s="324"/>
      <c r="N44" s="238"/>
      <c r="O44" s="239"/>
      <c r="P44" s="237"/>
      <c r="Q44" s="239"/>
    </row>
    <row r="45" spans="1:17" ht="15" customHeight="1">
      <c r="A45" s="145"/>
      <c r="B45" s="120"/>
      <c r="C45" s="120"/>
      <c r="D45" s="120"/>
      <c r="E45" s="324"/>
      <c r="F45" s="324"/>
      <c r="G45" s="325"/>
      <c r="H45" s="324"/>
      <c r="I45" s="324"/>
      <c r="J45" s="324"/>
      <c r="K45" s="324"/>
      <c r="L45" s="324"/>
      <c r="M45" s="324"/>
      <c r="N45" s="238"/>
      <c r="O45" s="239"/>
      <c r="P45" s="237"/>
      <c r="Q45" s="239"/>
    </row>
    <row r="46" spans="1:17" ht="15" customHeight="1">
      <c r="A46" s="145"/>
      <c r="B46" s="120"/>
      <c r="C46" s="120"/>
      <c r="D46" s="120"/>
      <c r="E46" s="324"/>
      <c r="F46" s="324"/>
      <c r="G46" s="325"/>
      <c r="H46" s="324"/>
      <c r="I46" s="324"/>
      <c r="J46" s="324"/>
      <c r="K46" s="324"/>
      <c r="L46" s="324"/>
      <c r="M46" s="324"/>
      <c r="N46" s="238"/>
      <c r="O46" s="239"/>
      <c r="P46" s="237"/>
      <c r="Q46" s="239"/>
    </row>
    <row r="47" spans="1:17" ht="15" customHeight="1">
      <c r="A47" s="145"/>
      <c r="B47" s="120"/>
      <c r="C47" s="120"/>
      <c r="D47" s="120"/>
      <c r="E47" s="324"/>
      <c r="F47" s="324"/>
      <c r="G47" s="325"/>
      <c r="H47" s="324"/>
      <c r="I47" s="324"/>
      <c r="J47" s="324"/>
      <c r="K47" s="324"/>
      <c r="L47" s="324"/>
      <c r="M47" s="324"/>
      <c r="N47" s="238"/>
      <c r="O47" s="239"/>
      <c r="P47" s="237"/>
      <c r="Q47" s="239"/>
    </row>
    <row r="48" spans="1:17" ht="15.75" customHeight="1">
      <c r="A48" s="245"/>
      <c r="B48" s="246"/>
      <c r="C48" s="246"/>
      <c r="D48" s="246"/>
      <c r="E48" s="324"/>
      <c r="F48" s="324"/>
      <c r="G48" s="325"/>
      <c r="H48" s="324"/>
      <c r="I48" s="324"/>
      <c r="J48" s="324"/>
      <c r="K48" s="324"/>
      <c r="L48" s="324"/>
      <c r="M48" s="324"/>
      <c r="N48" s="238"/>
      <c r="O48" s="239"/>
      <c r="P48" s="237"/>
      <c r="Q48" s="239"/>
    </row>
    <row r="49" spans="1:17">
      <c r="A49" s="143" t="s">
        <v>269</v>
      </c>
      <c r="B49" s="244"/>
      <c r="C49" s="244"/>
      <c r="D49" s="244"/>
      <c r="E49" s="323" t="s">
        <v>265</v>
      </c>
      <c r="F49" s="323"/>
      <c r="G49" s="302"/>
      <c r="H49" s="323" t="s">
        <v>266</v>
      </c>
      <c r="I49" s="323"/>
      <c r="J49" s="323"/>
      <c r="K49" s="323"/>
      <c r="L49" s="323"/>
      <c r="M49" s="302"/>
      <c r="N49" s="313" t="s">
        <v>216</v>
      </c>
      <c r="O49" s="314"/>
      <c r="P49" s="316">
        <v>0.3</v>
      </c>
      <c r="Q49" s="313"/>
    </row>
    <row r="50" spans="1:17">
      <c r="A50" s="145"/>
      <c r="B50" s="120"/>
      <c r="C50" s="120"/>
      <c r="D50" s="120"/>
      <c r="E50" s="294"/>
      <c r="F50" s="294"/>
      <c r="G50" s="311"/>
      <c r="H50" s="294"/>
      <c r="I50" s="294"/>
      <c r="J50" s="294"/>
      <c r="K50" s="294"/>
      <c r="L50" s="294"/>
      <c r="M50" s="311"/>
      <c r="N50" s="313"/>
      <c r="O50" s="314"/>
      <c r="P50" s="313"/>
      <c r="Q50" s="313"/>
    </row>
    <row r="51" spans="1:17">
      <c r="A51" s="145"/>
      <c r="B51" s="120"/>
      <c r="C51" s="120"/>
      <c r="D51" s="120"/>
      <c r="E51" s="294"/>
      <c r="F51" s="294"/>
      <c r="G51" s="311"/>
      <c r="H51" s="294"/>
      <c r="I51" s="294"/>
      <c r="J51" s="294"/>
      <c r="K51" s="294"/>
      <c r="L51" s="294"/>
      <c r="M51" s="311"/>
      <c r="N51" s="313"/>
      <c r="O51" s="314"/>
      <c r="P51" s="313"/>
      <c r="Q51" s="313"/>
    </row>
    <row r="52" spans="1:17">
      <c r="A52" s="145"/>
      <c r="B52" s="120"/>
      <c r="C52" s="120"/>
      <c r="D52" s="120"/>
      <c r="E52" s="294"/>
      <c r="F52" s="294"/>
      <c r="G52" s="311"/>
      <c r="H52" s="294"/>
      <c r="I52" s="294"/>
      <c r="J52" s="294"/>
      <c r="K52" s="294"/>
      <c r="L52" s="294"/>
      <c r="M52" s="311"/>
      <c r="N52" s="313"/>
      <c r="O52" s="314"/>
      <c r="P52" s="313"/>
      <c r="Q52" s="313"/>
    </row>
    <row r="53" spans="1:17">
      <c r="A53" s="145"/>
      <c r="B53" s="120"/>
      <c r="C53" s="120"/>
      <c r="D53" s="120"/>
      <c r="E53" s="294"/>
      <c r="F53" s="294"/>
      <c r="G53" s="311"/>
      <c r="H53" s="294"/>
      <c r="I53" s="294"/>
      <c r="J53" s="294"/>
      <c r="K53" s="294"/>
      <c r="L53" s="294"/>
      <c r="M53" s="311"/>
      <c r="N53" s="313"/>
      <c r="O53" s="314"/>
      <c r="P53" s="313"/>
      <c r="Q53" s="313"/>
    </row>
    <row r="54" spans="1:17">
      <c r="A54" s="145"/>
      <c r="B54" s="120"/>
      <c r="C54" s="120"/>
      <c r="D54" s="120"/>
      <c r="E54" s="312"/>
      <c r="F54" s="312"/>
      <c r="G54" s="300"/>
      <c r="H54" s="312"/>
      <c r="I54" s="312"/>
      <c r="J54" s="312"/>
      <c r="K54" s="312"/>
      <c r="L54" s="312"/>
      <c r="M54" s="300"/>
      <c r="N54" s="315"/>
      <c r="O54" s="303"/>
      <c r="P54" s="315"/>
      <c r="Q54" s="315"/>
    </row>
    <row r="55" spans="1:17">
      <c r="A55" s="309" t="s">
        <v>270</v>
      </c>
      <c r="B55" s="309"/>
      <c r="C55" s="309"/>
      <c r="D55" s="328"/>
      <c r="E55" s="292" t="s">
        <v>265</v>
      </c>
      <c r="F55" s="292"/>
      <c r="G55" s="332"/>
      <c r="H55" s="292" t="s">
        <v>266</v>
      </c>
      <c r="I55" s="292"/>
      <c r="J55" s="292"/>
      <c r="K55" s="292"/>
      <c r="L55" s="292"/>
      <c r="M55" s="332"/>
      <c r="N55" s="293" t="s">
        <v>207</v>
      </c>
      <c r="O55" s="331"/>
      <c r="P55" s="329">
        <v>0.7</v>
      </c>
      <c r="Q55" s="329"/>
    </row>
    <row r="56" spans="1:17">
      <c r="A56" s="309"/>
      <c r="B56" s="309"/>
      <c r="C56" s="309"/>
      <c r="D56" s="328"/>
      <c r="E56" s="292"/>
      <c r="F56" s="292"/>
      <c r="G56" s="332"/>
      <c r="H56" s="292"/>
      <c r="I56" s="292"/>
      <c r="J56" s="292"/>
      <c r="K56" s="292"/>
      <c r="L56" s="292"/>
      <c r="M56" s="332"/>
      <c r="N56" s="293"/>
      <c r="O56" s="331"/>
      <c r="P56" s="329"/>
      <c r="Q56" s="329"/>
    </row>
    <row r="57" spans="1:17">
      <c r="A57" s="309"/>
      <c r="B57" s="309"/>
      <c r="C57" s="309"/>
      <c r="D57" s="328"/>
      <c r="E57" s="292"/>
      <c r="F57" s="292"/>
      <c r="G57" s="332"/>
      <c r="H57" s="292"/>
      <c r="I57" s="292"/>
      <c r="J57" s="292"/>
      <c r="K57" s="292"/>
      <c r="L57" s="292"/>
      <c r="M57" s="332"/>
      <c r="N57" s="293"/>
      <c r="O57" s="331"/>
      <c r="P57" s="329"/>
      <c r="Q57" s="329"/>
    </row>
    <row r="58" spans="1:17">
      <c r="A58" s="309"/>
      <c r="B58" s="309"/>
      <c r="C58" s="309"/>
      <c r="D58" s="328"/>
      <c r="E58" s="292"/>
      <c r="F58" s="292"/>
      <c r="G58" s="332"/>
      <c r="H58" s="333"/>
      <c r="I58" s="333"/>
      <c r="J58" s="333"/>
      <c r="K58" s="333"/>
      <c r="L58" s="333"/>
      <c r="M58" s="334"/>
      <c r="N58" s="335"/>
      <c r="O58" s="336"/>
      <c r="P58" s="330"/>
      <c r="Q58" s="330"/>
    </row>
    <row r="59" spans="1:17">
      <c r="A59" s="253" t="s">
        <v>271</v>
      </c>
      <c r="B59" s="253"/>
      <c r="C59" s="253"/>
      <c r="D59" s="289"/>
      <c r="E59" s="292" t="s">
        <v>265</v>
      </c>
      <c r="F59" s="292"/>
      <c r="G59" s="332"/>
      <c r="H59" s="292" t="s">
        <v>266</v>
      </c>
      <c r="I59" s="292"/>
      <c r="J59" s="292"/>
      <c r="K59" s="292"/>
      <c r="L59" s="292"/>
      <c r="M59" s="332"/>
      <c r="N59" s="293" t="s">
        <v>207</v>
      </c>
      <c r="O59" s="331"/>
      <c r="P59" s="329">
        <v>0.7</v>
      </c>
      <c r="Q59" s="329"/>
    </row>
    <row r="60" spans="1:17">
      <c r="A60" s="253"/>
      <c r="B60" s="253"/>
      <c r="C60" s="253"/>
      <c r="D60" s="289"/>
      <c r="E60" s="292"/>
      <c r="F60" s="292"/>
      <c r="G60" s="332"/>
      <c r="H60" s="292"/>
      <c r="I60" s="292"/>
      <c r="J60" s="292"/>
      <c r="K60" s="292"/>
      <c r="L60" s="292"/>
      <c r="M60" s="332"/>
      <c r="N60" s="293"/>
      <c r="O60" s="331"/>
      <c r="P60" s="329"/>
      <c r="Q60" s="329"/>
    </row>
    <row r="61" spans="1:17">
      <c r="A61" s="253"/>
      <c r="B61" s="253"/>
      <c r="C61" s="253"/>
      <c r="D61" s="289"/>
      <c r="E61" s="292"/>
      <c r="F61" s="292"/>
      <c r="G61" s="332"/>
      <c r="H61" s="292"/>
      <c r="I61" s="292"/>
      <c r="J61" s="292"/>
      <c r="K61" s="292"/>
      <c r="L61" s="292"/>
      <c r="M61" s="332"/>
      <c r="N61" s="293"/>
      <c r="O61" s="331"/>
      <c r="P61" s="329"/>
      <c r="Q61" s="329"/>
    </row>
    <row r="62" spans="1:17">
      <c r="A62" s="253"/>
      <c r="B62" s="253"/>
      <c r="C62" s="253"/>
      <c r="D62" s="289"/>
      <c r="E62" s="292"/>
      <c r="F62" s="292"/>
      <c r="G62" s="332"/>
      <c r="H62" s="292"/>
      <c r="I62" s="292"/>
      <c r="J62" s="292"/>
      <c r="K62" s="292"/>
      <c r="L62" s="292"/>
      <c r="M62" s="332"/>
      <c r="N62" s="293"/>
      <c r="O62" s="331"/>
      <c r="P62" s="329"/>
      <c r="Q62" s="329"/>
    </row>
    <row r="63" spans="1:17">
      <c r="A63" s="253"/>
      <c r="B63" s="253"/>
      <c r="C63" s="253"/>
      <c r="D63" s="289"/>
      <c r="E63" s="292"/>
      <c r="F63" s="292"/>
      <c r="G63" s="332"/>
      <c r="H63" s="292"/>
      <c r="I63" s="292"/>
      <c r="J63" s="292"/>
      <c r="K63" s="292"/>
      <c r="L63" s="292"/>
      <c r="M63" s="332"/>
      <c r="N63" s="293"/>
      <c r="O63" s="331"/>
      <c r="P63" s="329"/>
      <c r="Q63" s="329"/>
    </row>
  </sheetData>
  <protectedRanges>
    <protectedRange sqref="A1:E4" name="Rango1"/>
  </protectedRanges>
  <mergeCells count="66">
    <mergeCell ref="P55:Q58"/>
    <mergeCell ref="N59:O63"/>
    <mergeCell ref="P59:Q63"/>
    <mergeCell ref="E55:G58"/>
    <mergeCell ref="E59:G63"/>
    <mergeCell ref="H55:M58"/>
    <mergeCell ref="H59:M63"/>
    <mergeCell ref="N55:O58"/>
    <mergeCell ref="A55:D58"/>
    <mergeCell ref="A59:D63"/>
    <mergeCell ref="A10:Q10"/>
    <mergeCell ref="A11:B11"/>
    <mergeCell ref="D11:G11"/>
    <mergeCell ref="H11:M11"/>
    <mergeCell ref="N11:Q11"/>
    <mergeCell ref="A13:Q13"/>
    <mergeCell ref="A14:A15"/>
    <mergeCell ref="B14:B15"/>
    <mergeCell ref="C14:C15"/>
    <mergeCell ref="D14:D15"/>
    <mergeCell ref="E14:Q14"/>
    <mergeCell ref="A12:B12"/>
    <mergeCell ref="D12:G12"/>
    <mergeCell ref="H12:M12"/>
    <mergeCell ref="A1:A4"/>
    <mergeCell ref="B1:N1"/>
    <mergeCell ref="O1:Q1"/>
    <mergeCell ref="B2:N2"/>
    <mergeCell ref="O2:Q2"/>
    <mergeCell ref="B3:N3"/>
    <mergeCell ref="O3:Q3"/>
    <mergeCell ref="B4:N4"/>
    <mergeCell ref="O4:Q4"/>
    <mergeCell ref="A8:B8"/>
    <mergeCell ref="C8:D8"/>
    <mergeCell ref="E8:H8"/>
    <mergeCell ref="I8:Q8"/>
    <mergeCell ref="A9:B9"/>
    <mergeCell ref="C9:D9"/>
    <mergeCell ref="E9:H9"/>
    <mergeCell ref="I9:Q9"/>
    <mergeCell ref="N12:Q12"/>
    <mergeCell ref="A16:A17"/>
    <mergeCell ref="B16:B17"/>
    <mergeCell ref="B18:C18"/>
    <mergeCell ref="A19:A20"/>
    <mergeCell ref="B19:C19"/>
    <mergeCell ref="N37:O48"/>
    <mergeCell ref="P37:Q48"/>
    <mergeCell ref="A35:D35"/>
    <mergeCell ref="A36:D41"/>
    <mergeCell ref="A42:D48"/>
    <mergeCell ref="E35:Q35"/>
    <mergeCell ref="E36:G36"/>
    <mergeCell ref="H36:M36"/>
    <mergeCell ref="N36:O36"/>
    <mergeCell ref="P36:Q36"/>
    <mergeCell ref="E37:G41"/>
    <mergeCell ref="E42:G48"/>
    <mergeCell ref="H37:M41"/>
    <mergeCell ref="H42:M48"/>
    <mergeCell ref="A49:D54"/>
    <mergeCell ref="E49:G54"/>
    <mergeCell ref="H49:M54"/>
    <mergeCell ref="N49:O54"/>
    <mergeCell ref="P49:Q54"/>
  </mergeCells>
  <conditionalFormatting sqref="D12">
    <cfRule type="containsText" dxfId="45" priority="2" operator="containsText" text="ALTO">
      <formula>NOT(ISERROR(SEARCH("ALTO",D12)))</formula>
    </cfRule>
    <cfRule type="containsText" dxfId="44" priority="3" operator="containsText" text="MEDIO">
      <formula>NOT(ISERROR(SEARCH("MEDIO",D12)))</formula>
    </cfRule>
    <cfRule type="containsText" dxfId="43" priority="4" operator="containsText" text="BAJO">
      <formula>NOT(ISERROR(SEARCH("BAJO",D12)))</formula>
    </cfRule>
  </conditionalFormatting>
  <conditionalFormatting sqref="E16:P16">
    <cfRule type="iconSet" priority="5">
      <iconSet>
        <cfvo type="percent" val="0"/>
        <cfvo type="percent" val="33"/>
        <cfvo type="percent" val="67"/>
      </iconSet>
    </cfRule>
  </conditionalFormatting>
  <conditionalFormatting sqref="Q16">
    <cfRule type="colorScale" priority="1">
      <colorScale>
        <cfvo type="num" val="0.2"/>
        <cfvo type="num" val="0.35"/>
        <cfvo type="num" val="0.66"/>
        <color rgb="FFFF0000"/>
        <color rgb="FFFFEB84"/>
        <color rgb="FF00B050"/>
      </colorScale>
    </cfRule>
  </conditionalFormatting>
  <dataValidations count="1">
    <dataValidation allowBlank="1" showInputMessage="1" showErrorMessage="1" sqref="E9:H9" xr:uid="{00000000-0002-0000-0900-000000000000}"/>
  </dataValidation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1000000}">
          <x14:formula1>
            <xm:f>LISTAS!$B$2:$B$5</xm:f>
          </x14:formula1>
          <xm:sqref>C16</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150"/>
  <sheetViews>
    <sheetView topLeftCell="A109" zoomScale="80" zoomScaleNormal="80" workbookViewId="0">
      <selection activeCell="H59" sqref="H59"/>
    </sheetView>
  </sheetViews>
  <sheetFormatPr defaultColWidth="11.42578125" defaultRowHeight="12.75"/>
  <cols>
    <col min="1" max="1" width="23.42578125" style="23" customWidth="1"/>
    <col min="2" max="2" width="19.28515625" style="23" customWidth="1"/>
    <col min="3" max="3" width="21.28515625" style="23" customWidth="1"/>
    <col min="4" max="4" width="25.28515625" style="23" customWidth="1"/>
    <col min="5" max="5" width="8.7109375" style="23" bestFit="1" customWidth="1"/>
    <col min="6" max="6" width="10.28515625" style="23" bestFit="1" customWidth="1"/>
    <col min="7" max="12" width="8.7109375" style="23" bestFit="1" customWidth="1"/>
    <col min="13" max="13" width="16.7109375" style="23" customWidth="1"/>
    <col min="14" max="14" width="11.42578125" style="23" customWidth="1"/>
    <col min="15" max="15" width="11.5703125" style="23" bestFit="1" customWidth="1"/>
    <col min="16" max="16" width="12.7109375" style="23" customWidth="1"/>
    <col min="17" max="17" width="13.140625" style="23" bestFit="1" customWidth="1"/>
    <col min="18" max="16384" width="11.42578125" style="23"/>
  </cols>
  <sheetData>
    <row r="1" spans="1:17" s="15" customFormat="1" ht="25.5" customHeight="1">
      <c r="A1" s="193"/>
      <c r="B1" s="196" t="s">
        <v>0</v>
      </c>
      <c r="C1" s="197"/>
      <c r="D1" s="197"/>
      <c r="E1" s="197"/>
      <c r="F1" s="197"/>
      <c r="G1" s="197"/>
      <c r="H1" s="197"/>
      <c r="I1" s="197"/>
      <c r="J1" s="197"/>
      <c r="K1" s="197"/>
      <c r="L1" s="197"/>
      <c r="M1" s="197"/>
      <c r="N1" s="198"/>
      <c r="O1" s="199" t="s">
        <v>150</v>
      </c>
      <c r="P1" s="200"/>
      <c r="Q1" s="201"/>
    </row>
    <row r="2" spans="1:17" s="15" customFormat="1" ht="24" customHeight="1">
      <c r="A2" s="194"/>
      <c r="B2" s="202" t="s">
        <v>151</v>
      </c>
      <c r="C2" s="187"/>
      <c r="D2" s="187"/>
      <c r="E2" s="187"/>
      <c r="F2" s="187"/>
      <c r="G2" s="187"/>
      <c r="H2" s="187"/>
      <c r="I2" s="187"/>
      <c r="J2" s="187"/>
      <c r="K2" s="187"/>
      <c r="L2" s="187"/>
      <c r="M2" s="187"/>
      <c r="N2" s="203"/>
      <c r="O2" s="204" t="s">
        <v>152</v>
      </c>
      <c r="P2" s="205"/>
      <c r="Q2" s="206"/>
    </row>
    <row r="3" spans="1:17" s="15" customFormat="1" ht="29.25" customHeight="1">
      <c r="A3" s="194"/>
      <c r="B3" s="207" t="s">
        <v>153</v>
      </c>
      <c r="C3" s="208"/>
      <c r="D3" s="208"/>
      <c r="E3" s="208"/>
      <c r="F3" s="208"/>
      <c r="G3" s="208"/>
      <c r="H3" s="208"/>
      <c r="I3" s="208"/>
      <c r="J3" s="208"/>
      <c r="K3" s="208"/>
      <c r="L3" s="208"/>
      <c r="M3" s="208"/>
      <c r="N3" s="209"/>
      <c r="O3" s="204" t="s">
        <v>154</v>
      </c>
      <c r="P3" s="205"/>
      <c r="Q3" s="206"/>
    </row>
    <row r="4" spans="1:17" s="15" customFormat="1" ht="15">
      <c r="A4" s="195"/>
      <c r="B4" s="210" t="s">
        <v>155</v>
      </c>
      <c r="C4" s="211"/>
      <c r="D4" s="211"/>
      <c r="E4" s="211"/>
      <c r="F4" s="211"/>
      <c r="G4" s="211"/>
      <c r="H4" s="211"/>
      <c r="I4" s="211"/>
      <c r="J4" s="211"/>
      <c r="K4" s="211"/>
      <c r="L4" s="211"/>
      <c r="M4" s="211"/>
      <c r="N4" s="212"/>
      <c r="O4" s="213" t="s">
        <v>156</v>
      </c>
      <c r="P4" s="214"/>
      <c r="Q4" s="215"/>
    </row>
    <row r="5" spans="1:17" s="15" customFormat="1" ht="11.25" customHeight="1">
      <c r="A5" s="16"/>
      <c r="B5" s="17"/>
      <c r="C5" s="17"/>
      <c r="D5" s="17"/>
      <c r="E5" s="17"/>
      <c r="F5" s="17"/>
      <c r="I5" s="18"/>
    </row>
    <row r="6" spans="1:17" s="15" customFormat="1" ht="17.25" customHeight="1">
      <c r="A6" s="19" t="s">
        <v>157</v>
      </c>
      <c r="B6" s="20">
        <v>2023</v>
      </c>
      <c r="C6" s="17"/>
      <c r="D6" s="17"/>
      <c r="E6" s="17"/>
      <c r="F6" s="17"/>
      <c r="I6" s="18"/>
    </row>
    <row r="7" spans="1:17" s="15" customFormat="1" ht="9.75" customHeight="1">
      <c r="A7" s="21"/>
      <c r="B7" s="17"/>
      <c r="C7" s="17"/>
      <c r="D7" s="17"/>
      <c r="E7" s="17"/>
      <c r="F7" s="17"/>
      <c r="I7" s="18"/>
    </row>
    <row r="8" spans="1:17" s="15" customFormat="1" ht="21" customHeight="1">
      <c r="A8" s="175" t="s">
        <v>11</v>
      </c>
      <c r="B8" s="176"/>
      <c r="C8" s="175" t="s">
        <v>12</v>
      </c>
      <c r="D8" s="176"/>
      <c r="E8" s="175" t="s">
        <v>13</v>
      </c>
      <c r="F8" s="177"/>
      <c r="G8" s="177"/>
      <c r="H8" s="176"/>
      <c r="I8" s="175" t="s">
        <v>158</v>
      </c>
      <c r="J8" s="177"/>
      <c r="K8" s="177"/>
      <c r="L8" s="177"/>
      <c r="M8" s="177"/>
      <c r="N8" s="177"/>
      <c r="O8" s="177"/>
      <c r="P8" s="177"/>
      <c r="Q8" s="176"/>
    </row>
    <row r="9" spans="1:17" s="15" customFormat="1" ht="49.5" customHeight="1">
      <c r="A9" s="178" t="str">
        <f>+'CUADRO DE MANDO'!B16</f>
        <v>GESTIÓN TECNOLOGIA INFORMATICA</v>
      </c>
      <c r="B9" s="179"/>
      <c r="C9" s="178" t="str">
        <f>+'CUADRO DE MANDO'!C16</f>
        <v>GESTIÓN DE SOFTWARE</v>
      </c>
      <c r="D9" s="179"/>
      <c r="E9" s="178" t="e">
        <f>+'CUADRO DE MANDO'!#REF!</f>
        <v>#REF!</v>
      </c>
      <c r="F9" s="189"/>
      <c r="G9" s="189"/>
      <c r="H9" s="179"/>
      <c r="I9" s="178" t="str">
        <f>+'CUADRO DE MANDO'!E16</f>
        <v>Software Desarrollado</v>
      </c>
      <c r="J9" s="189"/>
      <c r="K9" s="189"/>
      <c r="L9" s="189"/>
      <c r="M9" s="189"/>
      <c r="N9" s="189"/>
      <c r="O9" s="189"/>
      <c r="P9" s="189"/>
      <c r="Q9" s="179"/>
    </row>
    <row r="10" spans="1:17" s="15" customFormat="1" ht="15" customHeight="1">
      <c r="A10" s="190"/>
      <c r="B10" s="191"/>
      <c r="C10" s="191"/>
      <c r="D10" s="191"/>
      <c r="E10" s="191"/>
      <c r="F10" s="191"/>
      <c r="G10" s="191"/>
      <c r="H10" s="191"/>
      <c r="I10" s="191"/>
      <c r="J10" s="191"/>
      <c r="K10" s="191"/>
      <c r="L10" s="191"/>
      <c r="M10" s="191"/>
      <c r="N10" s="191"/>
      <c r="O10" s="191"/>
      <c r="P10" s="191"/>
      <c r="Q10" s="192"/>
    </row>
    <row r="11" spans="1:17" s="15" customFormat="1" ht="26.25" customHeight="1">
      <c r="A11" s="175" t="s">
        <v>159</v>
      </c>
      <c r="B11" s="176"/>
      <c r="C11" s="22" t="s">
        <v>21</v>
      </c>
      <c r="D11" s="175" t="s">
        <v>160</v>
      </c>
      <c r="E11" s="177"/>
      <c r="F11" s="177"/>
      <c r="G11" s="176"/>
      <c r="H11" s="175" t="s">
        <v>18</v>
      </c>
      <c r="I11" s="177"/>
      <c r="J11" s="177"/>
      <c r="K11" s="177"/>
      <c r="L11" s="177"/>
      <c r="M11" s="176"/>
      <c r="N11" s="175" t="s">
        <v>161</v>
      </c>
      <c r="O11" s="177"/>
      <c r="P11" s="177"/>
      <c r="Q11" s="176"/>
    </row>
    <row r="12" spans="1:17" s="15" customFormat="1" ht="46.5" customHeight="1">
      <c r="A12" s="178" t="str">
        <f>+'CUADRO DE MANDO'!F16</f>
        <v>Medir el nivel de cumplimiento en los proyectos asignados al area</v>
      </c>
      <c r="B12" s="179"/>
      <c r="C12" s="42" t="str">
        <f>+'CUADRO DE MANDO'!L16</f>
        <v>%</v>
      </c>
      <c r="D12" s="180" t="str">
        <f>(IF($Q$16&lt;=33%,"BAJO",IF($Q$16&lt;66%,"MEDIO","ALTO")))</f>
        <v>ALTO</v>
      </c>
      <c r="E12" s="181"/>
      <c r="F12" s="181"/>
      <c r="G12" s="182"/>
      <c r="H12" s="183" t="str">
        <f>+'CUADRO DE MANDO'!I16</f>
        <v>Reporte de Proyectos de Software</v>
      </c>
      <c r="I12" s="183"/>
      <c r="J12" s="183"/>
      <c r="K12" s="183"/>
      <c r="L12" s="183"/>
      <c r="M12" s="183"/>
      <c r="N12" s="180" t="str">
        <f>+'CUADRO DE MANDO'!M16</f>
        <v>Gestor Desarrollo</v>
      </c>
      <c r="O12" s="181"/>
      <c r="P12" s="181"/>
      <c r="Q12" s="182"/>
    </row>
    <row r="13" spans="1:17" s="15" customFormat="1" ht="16.5" customHeight="1">
      <c r="A13" s="186"/>
      <c r="B13" s="187"/>
      <c r="C13" s="187"/>
      <c r="D13" s="187"/>
      <c r="E13" s="187"/>
      <c r="F13" s="187"/>
      <c r="G13" s="187"/>
      <c r="H13" s="187"/>
      <c r="I13" s="187"/>
      <c r="J13" s="187"/>
      <c r="K13" s="187"/>
      <c r="L13" s="187"/>
      <c r="M13" s="187"/>
      <c r="N13" s="187"/>
      <c r="O13" s="187"/>
      <c r="P13" s="187"/>
      <c r="Q13" s="188"/>
    </row>
    <row r="14" spans="1:17" ht="16.5" customHeight="1">
      <c r="A14" s="174" t="s">
        <v>162</v>
      </c>
      <c r="B14" s="167" t="s">
        <v>163</v>
      </c>
      <c r="C14" s="167" t="s">
        <v>20</v>
      </c>
      <c r="D14" s="167" t="s">
        <v>164</v>
      </c>
      <c r="E14" s="167" t="s">
        <v>272</v>
      </c>
      <c r="F14" s="167"/>
      <c r="G14" s="167"/>
      <c r="H14" s="167"/>
      <c r="I14" s="167"/>
      <c r="J14" s="167"/>
      <c r="K14" s="168"/>
      <c r="L14" s="168"/>
      <c r="M14" s="168"/>
      <c r="N14" s="168"/>
      <c r="O14" s="168"/>
      <c r="P14" s="168"/>
      <c r="Q14" s="251"/>
    </row>
    <row r="15" spans="1:17">
      <c r="A15" s="174"/>
      <c r="B15" s="167"/>
      <c r="C15" s="167"/>
      <c r="D15" s="167"/>
      <c r="E15" s="219" t="s">
        <v>273</v>
      </c>
      <c r="F15" s="220"/>
      <c r="G15" s="221"/>
      <c r="H15" s="219" t="s">
        <v>274</v>
      </c>
      <c r="I15" s="220"/>
      <c r="J15" s="221"/>
      <c r="K15" s="219" t="s">
        <v>275</v>
      </c>
      <c r="L15" s="220"/>
      <c r="M15" s="221"/>
      <c r="N15" s="219" t="s">
        <v>276</v>
      </c>
      <c r="O15" s="220"/>
      <c r="P15" s="221"/>
      <c r="Q15" s="27" t="s">
        <v>178</v>
      </c>
    </row>
    <row r="16" spans="1:17" ht="45.75" customHeight="1">
      <c r="A16" s="171" t="s">
        <v>179</v>
      </c>
      <c r="B16" s="184" t="str">
        <f>+'CUADRO DE MANDO'!H16</f>
        <v>(Número de Proyectos de software ejecutados/número de solicitudes desarrollos recibidos)*100</v>
      </c>
      <c r="C16" s="28" t="s">
        <v>113</v>
      </c>
      <c r="D16" s="29" t="s">
        <v>181</v>
      </c>
      <c r="E16" s="231">
        <f>IFERROR($B$21/$C$21,"0%")</f>
        <v>0.77777777777777779</v>
      </c>
      <c r="F16" s="232"/>
      <c r="G16" s="233"/>
      <c r="H16" s="231">
        <f>IFERROR($B$24/$C$24,"0%")</f>
        <v>0.8</v>
      </c>
      <c r="I16" s="232"/>
      <c r="J16" s="233"/>
      <c r="K16" s="231">
        <f>IFERROR($B$27/$C$27,"0%")</f>
        <v>1</v>
      </c>
      <c r="L16" s="232"/>
      <c r="M16" s="233"/>
      <c r="N16" s="231">
        <f>IFERROR($B$30/$C$30,"0%")</f>
        <v>1</v>
      </c>
      <c r="O16" s="232"/>
      <c r="P16" s="233"/>
      <c r="Q16" s="31">
        <f>SUM(E16:P16)/C17</f>
        <v>0.89444444444444449</v>
      </c>
    </row>
    <row r="17" spans="1:17" ht="42.75" customHeight="1">
      <c r="A17" s="171"/>
      <c r="B17" s="185"/>
      <c r="C17" s="28" t="str">
        <f>IF(C16="MENSUAL","12",IF(C16="TRIMESTRAL","4",IF(C16="SEMESTRAL","2","1")))</f>
        <v>4</v>
      </c>
      <c r="D17" s="32" t="s">
        <v>19</v>
      </c>
      <c r="E17" s="228" t="str">
        <f>+'CUADRO DE MANDO'!J16</f>
        <v>linea base</v>
      </c>
      <c r="F17" s="229"/>
      <c r="G17" s="274"/>
      <c r="H17" s="228" t="str">
        <f>+E17</f>
        <v>linea base</v>
      </c>
      <c r="I17" s="229"/>
      <c r="J17" s="274"/>
      <c r="K17" s="228" t="str">
        <f>+E17</f>
        <v>linea base</v>
      </c>
      <c r="L17" s="229"/>
      <c r="M17" s="274"/>
      <c r="N17" s="228" t="str">
        <f>+E17</f>
        <v>linea base</v>
      </c>
      <c r="O17" s="229"/>
      <c r="P17" s="274"/>
      <c r="Q17" s="48"/>
    </row>
    <row r="18" spans="1:17" ht="24" customHeight="1">
      <c r="A18" s="33" t="s">
        <v>182</v>
      </c>
      <c r="B18" s="173" t="str">
        <f>+'CUADRO DE MANDO'!G16</f>
        <v>Eficacia</v>
      </c>
      <c r="C18" s="173"/>
      <c r="Q18" s="34"/>
    </row>
    <row r="19" spans="1:17" ht="12.75" customHeight="1">
      <c r="A19" s="174" t="str">
        <f>+C16</f>
        <v>TRIMESTRAL</v>
      </c>
      <c r="B19" s="172" t="s">
        <v>183</v>
      </c>
      <c r="C19" s="172"/>
      <c r="Q19" s="34"/>
    </row>
    <row r="20" spans="1:17">
      <c r="A20" s="174"/>
      <c r="B20" s="35" t="s">
        <v>184</v>
      </c>
      <c r="C20" s="35" t="s">
        <v>185</v>
      </c>
      <c r="Q20" s="34"/>
    </row>
    <row r="21" spans="1:17">
      <c r="A21" s="216" t="str">
        <f>+E15</f>
        <v>TRIMESTRE 1</v>
      </c>
      <c r="B21" s="222">
        <v>14</v>
      </c>
      <c r="C21" s="225">
        <v>18</v>
      </c>
      <c r="Q21" s="34"/>
    </row>
    <row r="22" spans="1:17">
      <c r="A22" s="217"/>
      <c r="B22" s="223"/>
      <c r="C22" s="226"/>
      <c r="Q22" s="34"/>
    </row>
    <row r="23" spans="1:17">
      <c r="A23" s="218"/>
      <c r="B23" s="224"/>
      <c r="C23" s="227"/>
      <c r="Q23" s="34"/>
    </row>
    <row r="24" spans="1:17">
      <c r="A24" s="216" t="str">
        <f>+H15</f>
        <v>TRIMESTRE 2</v>
      </c>
      <c r="B24" s="222">
        <v>12</v>
      </c>
      <c r="C24" s="225">
        <v>15</v>
      </c>
      <c r="Q24" s="34"/>
    </row>
    <row r="25" spans="1:17">
      <c r="A25" s="217"/>
      <c r="B25" s="223"/>
      <c r="C25" s="226"/>
      <c r="Q25" s="34"/>
    </row>
    <row r="26" spans="1:17">
      <c r="A26" s="218"/>
      <c r="B26" s="224"/>
      <c r="C26" s="227"/>
      <c r="Q26" s="34"/>
    </row>
    <row r="27" spans="1:17">
      <c r="A27" s="216" t="str">
        <f>+K15</f>
        <v>TRIMESTRE 3</v>
      </c>
      <c r="B27" s="222">
        <v>31</v>
      </c>
      <c r="C27" s="225">
        <v>31</v>
      </c>
      <c r="Q27" s="34"/>
    </row>
    <row r="28" spans="1:17">
      <c r="A28" s="217"/>
      <c r="B28" s="223"/>
      <c r="C28" s="226"/>
      <c r="Q28" s="34"/>
    </row>
    <row r="29" spans="1:17">
      <c r="A29" s="218"/>
      <c r="B29" s="224"/>
      <c r="C29" s="227"/>
      <c r="Q29" s="34"/>
    </row>
    <row r="30" spans="1:17">
      <c r="A30" s="216" t="str">
        <f>+N15</f>
        <v>TRIMESTRE 4</v>
      </c>
      <c r="B30" s="225">
        <v>18</v>
      </c>
      <c r="C30" s="225">
        <v>18</v>
      </c>
      <c r="Q30" s="34"/>
    </row>
    <row r="31" spans="1:17">
      <c r="A31" s="217"/>
      <c r="B31" s="226"/>
      <c r="C31" s="226"/>
      <c r="Q31" s="34"/>
    </row>
    <row r="32" spans="1:17">
      <c r="A32" s="218"/>
      <c r="B32" s="227"/>
      <c r="C32" s="227"/>
      <c r="Q32" s="34"/>
    </row>
    <row r="33" spans="1:17">
      <c r="A33" s="37"/>
      <c r="Q33" s="34"/>
    </row>
    <row r="34" spans="1:17">
      <c r="A34" s="37"/>
      <c r="Q34" s="34"/>
    </row>
    <row r="35" spans="1:17" ht="17.25" customHeight="1">
      <c r="A35" s="248" t="s">
        <v>198</v>
      </c>
      <c r="B35" s="249"/>
      <c r="C35" s="249"/>
      <c r="D35" s="250"/>
      <c r="E35" s="249" t="s">
        <v>199</v>
      </c>
      <c r="F35" s="249"/>
      <c r="G35" s="249"/>
      <c r="H35" s="249"/>
      <c r="I35" s="249"/>
      <c r="J35" s="249"/>
      <c r="K35" s="249"/>
      <c r="L35" s="249"/>
      <c r="M35" s="249"/>
      <c r="N35" s="249"/>
      <c r="O35" s="249"/>
      <c r="P35" s="249"/>
      <c r="Q35" s="250"/>
    </row>
    <row r="36" spans="1:17">
      <c r="A36" s="143" t="s">
        <v>277</v>
      </c>
      <c r="B36" s="235"/>
      <c r="C36" s="235"/>
      <c r="D36" s="236"/>
      <c r="E36" s="248" t="s">
        <v>201</v>
      </c>
      <c r="F36" s="249"/>
      <c r="G36" s="249"/>
      <c r="H36" s="248" t="s">
        <v>202</v>
      </c>
      <c r="I36" s="249"/>
      <c r="J36" s="249"/>
      <c r="K36" s="249"/>
      <c r="L36" s="249"/>
      <c r="M36" s="250"/>
      <c r="N36" s="248" t="s">
        <v>203</v>
      </c>
      <c r="O36" s="250"/>
      <c r="P36" s="249" t="s">
        <v>204</v>
      </c>
      <c r="Q36" s="250"/>
    </row>
    <row r="37" spans="1:17" ht="143.25" customHeight="1">
      <c r="A37" s="237"/>
      <c r="B37" s="238"/>
      <c r="C37" s="238"/>
      <c r="D37" s="239"/>
      <c r="E37" s="143" t="s">
        <v>278</v>
      </c>
      <c r="F37" s="235"/>
      <c r="G37" s="236"/>
      <c r="H37" s="346" t="s">
        <v>279</v>
      </c>
      <c r="I37" s="347"/>
      <c r="J37" s="347"/>
      <c r="K37" s="347"/>
      <c r="L37" s="347"/>
      <c r="M37" s="348"/>
      <c r="N37" s="143"/>
      <c r="O37" s="144"/>
      <c r="P37" s="147">
        <v>0.78</v>
      </c>
      <c r="Q37" s="144"/>
    </row>
    <row r="38" spans="1:17" ht="60" customHeight="1">
      <c r="A38" s="237"/>
      <c r="B38" s="238"/>
      <c r="C38" s="238"/>
      <c r="D38" s="239"/>
      <c r="E38" s="237"/>
      <c r="F38" s="238"/>
      <c r="G38" s="239"/>
      <c r="H38" s="349"/>
      <c r="I38" s="350"/>
      <c r="J38" s="350"/>
      <c r="K38" s="350"/>
      <c r="L38" s="350"/>
      <c r="M38" s="351"/>
      <c r="N38" s="145"/>
      <c r="O38" s="146"/>
      <c r="P38" s="145"/>
      <c r="Q38" s="146"/>
    </row>
    <row r="39" spans="1:17" ht="15" customHeight="1">
      <c r="A39" s="237"/>
      <c r="B39" s="238"/>
      <c r="C39" s="238"/>
      <c r="D39" s="239"/>
      <c r="E39" s="237"/>
      <c r="F39" s="238"/>
      <c r="G39" s="239"/>
      <c r="H39" s="349"/>
      <c r="I39" s="350"/>
      <c r="J39" s="350"/>
      <c r="K39" s="350"/>
      <c r="L39" s="350"/>
      <c r="M39" s="351"/>
      <c r="N39" s="145"/>
      <c r="O39" s="146"/>
      <c r="P39" s="145"/>
      <c r="Q39" s="146"/>
    </row>
    <row r="40" spans="1:17" ht="15" customHeight="1">
      <c r="A40" s="237"/>
      <c r="B40" s="238"/>
      <c r="C40" s="238"/>
      <c r="D40" s="239"/>
      <c r="E40" s="237"/>
      <c r="F40" s="238"/>
      <c r="G40" s="239"/>
      <c r="H40" s="349"/>
      <c r="I40" s="350"/>
      <c r="J40" s="350"/>
      <c r="K40" s="350"/>
      <c r="L40" s="350"/>
      <c r="M40" s="351"/>
      <c r="N40" s="145"/>
      <c r="O40" s="146"/>
      <c r="P40" s="145"/>
      <c r="Q40" s="146"/>
    </row>
    <row r="41" spans="1:17" ht="15" customHeight="1">
      <c r="A41" s="237"/>
      <c r="B41" s="238"/>
      <c r="C41" s="238"/>
      <c r="D41" s="239"/>
      <c r="E41" s="237"/>
      <c r="F41" s="238"/>
      <c r="G41" s="239"/>
      <c r="H41" s="349"/>
      <c r="I41" s="350"/>
      <c r="J41" s="350"/>
      <c r="K41" s="350"/>
      <c r="L41" s="350"/>
      <c r="M41" s="351"/>
      <c r="N41" s="145"/>
      <c r="O41" s="146"/>
      <c r="P41" s="145"/>
      <c r="Q41" s="146"/>
    </row>
    <row r="42" spans="1:17" ht="15" customHeight="1">
      <c r="A42" s="237"/>
      <c r="B42" s="238"/>
      <c r="C42" s="238"/>
      <c r="D42" s="239"/>
      <c r="E42" s="237"/>
      <c r="F42" s="238"/>
      <c r="G42" s="239"/>
      <c r="H42" s="349"/>
      <c r="I42" s="350"/>
      <c r="J42" s="350"/>
      <c r="K42" s="350"/>
      <c r="L42" s="350"/>
      <c r="M42" s="351"/>
      <c r="N42" s="145"/>
      <c r="O42" s="146"/>
      <c r="P42" s="145"/>
      <c r="Q42" s="146"/>
    </row>
    <row r="43" spans="1:17" ht="15" customHeight="1">
      <c r="A43" s="237"/>
      <c r="B43" s="238"/>
      <c r="C43" s="238"/>
      <c r="D43" s="239"/>
      <c r="E43" s="237"/>
      <c r="F43" s="238"/>
      <c r="G43" s="239"/>
      <c r="H43" s="349"/>
      <c r="I43" s="350"/>
      <c r="J43" s="350"/>
      <c r="K43" s="350"/>
      <c r="L43" s="350"/>
      <c r="M43" s="351"/>
      <c r="N43" s="145"/>
      <c r="O43" s="146"/>
      <c r="P43" s="145"/>
      <c r="Q43" s="146"/>
    </row>
    <row r="44" spans="1:17" ht="15" customHeight="1">
      <c r="A44" s="237"/>
      <c r="B44" s="238"/>
      <c r="C44" s="238"/>
      <c r="D44" s="239"/>
      <c r="E44" s="237"/>
      <c r="F44" s="238"/>
      <c r="G44" s="239"/>
      <c r="H44" s="349"/>
      <c r="I44" s="350"/>
      <c r="J44" s="350"/>
      <c r="K44" s="350"/>
      <c r="L44" s="350"/>
      <c r="M44" s="351"/>
      <c r="N44" s="145"/>
      <c r="O44" s="146"/>
      <c r="P44" s="145"/>
      <c r="Q44" s="146"/>
    </row>
    <row r="45" spans="1:17" ht="15" customHeight="1">
      <c r="A45" s="237"/>
      <c r="B45" s="238"/>
      <c r="C45" s="238"/>
      <c r="D45" s="239"/>
      <c r="E45" s="237"/>
      <c r="F45" s="238"/>
      <c r="G45" s="239"/>
      <c r="H45" s="349"/>
      <c r="I45" s="350"/>
      <c r="J45" s="350"/>
      <c r="K45" s="350"/>
      <c r="L45" s="350"/>
      <c r="M45" s="351"/>
      <c r="N45" s="145"/>
      <c r="O45" s="146"/>
      <c r="P45" s="145"/>
      <c r="Q45" s="146"/>
    </row>
    <row r="46" spans="1:17" ht="45" customHeight="1">
      <c r="A46" s="237"/>
      <c r="B46" s="238"/>
      <c r="C46" s="238"/>
      <c r="D46" s="239"/>
      <c r="E46" s="237"/>
      <c r="F46" s="238"/>
      <c r="G46" s="239"/>
      <c r="H46" s="349"/>
      <c r="I46" s="350"/>
      <c r="J46" s="350"/>
      <c r="K46" s="350"/>
      <c r="L46" s="350"/>
      <c r="M46" s="351"/>
      <c r="N46" s="145"/>
      <c r="O46" s="146"/>
      <c r="P46" s="145"/>
      <c r="Q46" s="146"/>
    </row>
    <row r="47" spans="1:17" ht="15" customHeight="1">
      <c r="A47" s="237"/>
      <c r="B47" s="238"/>
      <c r="C47" s="238"/>
      <c r="D47" s="239"/>
      <c r="E47" s="237"/>
      <c r="F47" s="238"/>
      <c r="G47" s="239"/>
      <c r="H47" s="349"/>
      <c r="I47" s="350"/>
      <c r="J47" s="350"/>
      <c r="K47" s="350"/>
      <c r="L47" s="350"/>
      <c r="M47" s="351"/>
      <c r="N47" s="145"/>
      <c r="O47" s="146"/>
      <c r="P47" s="145"/>
      <c r="Q47" s="146"/>
    </row>
    <row r="48" spans="1:17" ht="251.25" customHeight="1">
      <c r="A48" s="237"/>
      <c r="B48" s="238"/>
      <c r="C48" s="238"/>
      <c r="D48" s="239"/>
      <c r="E48" s="237"/>
      <c r="F48" s="238"/>
      <c r="G48" s="239"/>
      <c r="H48" s="349"/>
      <c r="I48" s="350"/>
      <c r="J48" s="350"/>
      <c r="K48" s="350"/>
      <c r="L48" s="350"/>
      <c r="M48" s="351"/>
      <c r="N48" s="145"/>
      <c r="O48" s="146"/>
      <c r="P48" s="145"/>
      <c r="Q48" s="146"/>
    </row>
    <row r="49" spans="1:17" ht="12.75" customHeight="1">
      <c r="A49" s="292" t="s">
        <v>280</v>
      </c>
      <c r="B49" s="293"/>
      <c r="C49" s="293"/>
      <c r="D49" s="331"/>
      <c r="E49" s="313" t="s">
        <v>278</v>
      </c>
      <c r="F49" s="313"/>
      <c r="G49" s="313"/>
      <c r="H49" s="345" t="s">
        <v>281</v>
      </c>
      <c r="I49" s="324"/>
      <c r="J49" s="324"/>
      <c r="K49" s="324"/>
      <c r="L49" s="324"/>
      <c r="M49" s="324"/>
      <c r="N49" s="293"/>
      <c r="O49" s="293"/>
      <c r="P49" s="316">
        <v>0.8</v>
      </c>
      <c r="Q49" s="316"/>
    </row>
    <row r="50" spans="1:17">
      <c r="A50" s="293"/>
      <c r="B50" s="293"/>
      <c r="C50" s="293"/>
      <c r="D50" s="331"/>
      <c r="E50" s="313"/>
      <c r="F50" s="313"/>
      <c r="G50" s="313"/>
      <c r="H50" s="345"/>
      <c r="I50" s="324"/>
      <c r="J50" s="324"/>
      <c r="K50" s="324"/>
      <c r="L50" s="324"/>
      <c r="M50" s="324"/>
      <c r="N50" s="293"/>
      <c r="O50" s="293"/>
      <c r="P50" s="316"/>
      <c r="Q50" s="316"/>
    </row>
    <row r="51" spans="1:17">
      <c r="A51" s="293"/>
      <c r="B51" s="293"/>
      <c r="C51" s="293"/>
      <c r="D51" s="331"/>
      <c r="E51" s="313"/>
      <c r="F51" s="313"/>
      <c r="G51" s="313"/>
      <c r="H51" s="345"/>
      <c r="I51" s="324"/>
      <c r="J51" s="324"/>
      <c r="K51" s="324"/>
      <c r="L51" s="324"/>
      <c r="M51" s="324"/>
      <c r="N51" s="293"/>
      <c r="O51" s="293"/>
      <c r="P51" s="316"/>
      <c r="Q51" s="316"/>
    </row>
    <row r="52" spans="1:17" ht="14.25" customHeight="1">
      <c r="A52" s="293"/>
      <c r="B52" s="293"/>
      <c r="C52" s="293"/>
      <c r="D52" s="331"/>
      <c r="E52" s="313"/>
      <c r="F52" s="313"/>
      <c r="G52" s="313"/>
      <c r="H52" s="345"/>
      <c r="I52" s="324"/>
      <c r="J52" s="324"/>
      <c r="K52" s="324"/>
      <c r="L52" s="324"/>
      <c r="M52" s="324"/>
      <c r="N52" s="293"/>
      <c r="O52" s="293"/>
      <c r="P52" s="316"/>
      <c r="Q52" s="316"/>
    </row>
    <row r="53" spans="1:17" ht="69.75" customHeight="1">
      <c r="A53" s="293"/>
      <c r="B53" s="293"/>
      <c r="C53" s="293"/>
      <c r="D53" s="331"/>
      <c r="E53" s="313"/>
      <c r="F53" s="313"/>
      <c r="G53" s="313"/>
      <c r="H53" s="345"/>
      <c r="I53" s="324"/>
      <c r="J53" s="324"/>
      <c r="K53" s="324"/>
      <c r="L53" s="324"/>
      <c r="M53" s="324"/>
      <c r="N53" s="293"/>
      <c r="O53" s="293"/>
      <c r="P53" s="316"/>
      <c r="Q53" s="316"/>
    </row>
    <row r="54" spans="1:17" ht="48.75" customHeight="1">
      <c r="A54" s="293"/>
      <c r="B54" s="293"/>
      <c r="C54" s="293"/>
      <c r="D54" s="331"/>
      <c r="E54" s="313"/>
      <c r="F54" s="313"/>
      <c r="G54" s="313"/>
      <c r="H54" s="345"/>
      <c r="I54" s="324"/>
      <c r="J54" s="324"/>
      <c r="K54" s="324"/>
      <c r="L54" s="324"/>
      <c r="M54" s="324"/>
      <c r="N54" s="293"/>
      <c r="O54" s="293"/>
      <c r="P54" s="316"/>
      <c r="Q54" s="316"/>
    </row>
    <row r="55" spans="1:17" ht="30.75" customHeight="1">
      <c r="A55" s="293"/>
      <c r="B55" s="293"/>
      <c r="C55" s="293"/>
      <c r="D55" s="331"/>
      <c r="E55" s="313"/>
      <c r="F55" s="313"/>
      <c r="G55" s="313"/>
      <c r="H55" s="345"/>
      <c r="I55" s="324"/>
      <c r="J55" s="324"/>
      <c r="K55" s="324"/>
      <c r="L55" s="324"/>
      <c r="M55" s="324"/>
      <c r="N55" s="293"/>
      <c r="O55" s="293"/>
      <c r="P55" s="316"/>
      <c r="Q55" s="316"/>
    </row>
    <row r="56" spans="1:17" ht="56.25" customHeight="1">
      <c r="A56" s="293"/>
      <c r="B56" s="293"/>
      <c r="C56" s="293"/>
      <c r="D56" s="331"/>
      <c r="E56" s="313"/>
      <c r="F56" s="313"/>
      <c r="G56" s="313"/>
      <c r="H56" s="345"/>
      <c r="I56" s="324"/>
      <c r="J56" s="324"/>
      <c r="K56" s="324"/>
      <c r="L56" s="324"/>
      <c r="M56" s="324"/>
      <c r="N56" s="293"/>
      <c r="O56" s="293"/>
      <c r="P56" s="316"/>
      <c r="Q56" s="316"/>
    </row>
    <row r="57" spans="1:17" ht="227.25" customHeight="1">
      <c r="A57" s="293"/>
      <c r="B57" s="293"/>
      <c r="C57" s="293"/>
      <c r="D57" s="331"/>
      <c r="E57" s="313"/>
      <c r="F57" s="313"/>
      <c r="G57" s="313"/>
      <c r="H57" s="345"/>
      <c r="I57" s="324"/>
      <c r="J57" s="324"/>
      <c r="K57" s="324"/>
      <c r="L57" s="324"/>
      <c r="M57" s="324"/>
      <c r="N57" s="293"/>
      <c r="O57" s="293"/>
      <c r="P57" s="316"/>
      <c r="Q57" s="316"/>
    </row>
    <row r="58" spans="1:17" ht="227.25" customHeight="1">
      <c r="A58" s="293"/>
      <c r="B58" s="293"/>
      <c r="C58" s="293"/>
      <c r="D58" s="331"/>
      <c r="E58" s="313"/>
      <c r="F58" s="313"/>
      <c r="G58" s="313"/>
      <c r="H58" s="345"/>
      <c r="I58" s="324"/>
      <c r="J58" s="324"/>
      <c r="K58" s="324"/>
      <c r="L58" s="324"/>
      <c r="M58" s="324"/>
      <c r="N58" s="293"/>
      <c r="O58" s="293"/>
      <c r="P58" s="316"/>
      <c r="Q58" s="316"/>
    </row>
    <row r="59" spans="1:17" ht="12.75" customHeight="1">
      <c r="A59" s="292" t="s">
        <v>282</v>
      </c>
      <c r="B59" s="293"/>
      <c r="C59" s="293"/>
      <c r="D59" s="293"/>
      <c r="E59" s="352" t="s">
        <v>278</v>
      </c>
      <c r="F59" s="353"/>
      <c r="G59" s="354"/>
      <c r="H59" s="355" t="s">
        <v>283</v>
      </c>
      <c r="I59" s="295"/>
      <c r="J59" s="295"/>
      <c r="K59" s="295"/>
      <c r="L59" s="295"/>
      <c r="M59" s="296"/>
      <c r="N59" s="293"/>
      <c r="O59" s="293"/>
      <c r="P59" s="356">
        <v>1</v>
      </c>
      <c r="Q59" s="357"/>
    </row>
    <row r="60" spans="1:17" ht="12.75" customHeight="1">
      <c r="A60" s="293"/>
      <c r="B60" s="293"/>
      <c r="C60" s="293"/>
      <c r="D60" s="293"/>
      <c r="E60" s="352"/>
      <c r="F60" s="353"/>
      <c r="G60" s="354"/>
      <c r="H60" s="301"/>
      <c r="I60" s="129"/>
      <c r="J60" s="129"/>
      <c r="K60" s="129"/>
      <c r="L60" s="129"/>
      <c r="M60" s="297"/>
      <c r="N60" s="293"/>
      <c r="O60" s="293"/>
      <c r="P60" s="352"/>
      <c r="Q60" s="354"/>
    </row>
    <row r="61" spans="1:17">
      <c r="A61" s="293"/>
      <c r="B61" s="293"/>
      <c r="C61" s="293"/>
      <c r="D61" s="293"/>
      <c r="E61" s="352"/>
      <c r="F61" s="353"/>
      <c r="G61" s="354"/>
      <c r="H61" s="301"/>
      <c r="I61" s="129"/>
      <c r="J61" s="129"/>
      <c r="K61" s="129"/>
      <c r="L61" s="129"/>
      <c r="M61" s="297"/>
      <c r="N61" s="293"/>
      <c r="O61" s="293"/>
      <c r="P61" s="352"/>
      <c r="Q61" s="354"/>
    </row>
    <row r="62" spans="1:17">
      <c r="A62" s="293"/>
      <c r="B62" s="293"/>
      <c r="C62" s="293"/>
      <c r="D62" s="293"/>
      <c r="E62" s="352"/>
      <c r="F62" s="353"/>
      <c r="G62" s="354"/>
      <c r="H62" s="301"/>
      <c r="I62" s="129"/>
      <c r="J62" s="129"/>
      <c r="K62" s="129"/>
      <c r="L62" s="129"/>
      <c r="M62" s="297"/>
      <c r="N62" s="293"/>
      <c r="O62" s="293"/>
      <c r="P62" s="352"/>
      <c r="Q62" s="354"/>
    </row>
    <row r="63" spans="1:17">
      <c r="A63" s="293"/>
      <c r="B63" s="293"/>
      <c r="C63" s="293"/>
      <c r="D63" s="293"/>
      <c r="E63" s="352"/>
      <c r="F63" s="353"/>
      <c r="G63" s="354"/>
      <c r="H63" s="301"/>
      <c r="I63" s="129"/>
      <c r="J63" s="129"/>
      <c r="K63" s="129"/>
      <c r="L63" s="129"/>
      <c r="M63" s="297"/>
      <c r="N63" s="293"/>
      <c r="O63" s="293"/>
      <c r="P63" s="352"/>
      <c r="Q63" s="354"/>
    </row>
    <row r="64" spans="1:17">
      <c r="A64" s="293"/>
      <c r="B64" s="293"/>
      <c r="C64" s="293"/>
      <c r="D64" s="293"/>
      <c r="E64" s="352"/>
      <c r="F64" s="353"/>
      <c r="G64" s="354"/>
      <c r="H64" s="301"/>
      <c r="I64" s="129"/>
      <c r="J64" s="129"/>
      <c r="K64" s="129"/>
      <c r="L64" s="129"/>
      <c r="M64" s="297"/>
      <c r="N64" s="293"/>
      <c r="O64" s="293"/>
      <c r="P64" s="352"/>
      <c r="Q64" s="354"/>
    </row>
    <row r="65" spans="1:17">
      <c r="A65" s="293"/>
      <c r="B65" s="293"/>
      <c r="C65" s="293"/>
      <c r="D65" s="293"/>
      <c r="E65" s="352"/>
      <c r="F65" s="353"/>
      <c r="G65" s="354"/>
      <c r="H65" s="301"/>
      <c r="I65" s="129"/>
      <c r="J65" s="129"/>
      <c r="K65" s="129"/>
      <c r="L65" s="129"/>
      <c r="M65" s="297"/>
      <c r="N65" s="293"/>
      <c r="O65" s="293"/>
      <c r="P65" s="352"/>
      <c r="Q65" s="354"/>
    </row>
    <row r="66" spans="1:17">
      <c r="A66" s="293"/>
      <c r="B66" s="293"/>
      <c r="C66" s="293"/>
      <c r="D66" s="293"/>
      <c r="E66" s="352"/>
      <c r="F66" s="353"/>
      <c r="G66" s="354"/>
      <c r="H66" s="301"/>
      <c r="I66" s="129"/>
      <c r="J66" s="129"/>
      <c r="K66" s="129"/>
      <c r="L66" s="129"/>
      <c r="M66" s="297"/>
      <c r="N66" s="293"/>
      <c r="O66" s="293"/>
      <c r="P66" s="352"/>
      <c r="Q66" s="354"/>
    </row>
    <row r="67" spans="1:17">
      <c r="A67" s="293"/>
      <c r="B67" s="293"/>
      <c r="C67" s="293"/>
      <c r="D67" s="293"/>
      <c r="E67" s="352"/>
      <c r="F67" s="353"/>
      <c r="G67" s="354"/>
      <c r="H67" s="301"/>
      <c r="I67" s="129"/>
      <c r="J67" s="129"/>
      <c r="K67" s="129"/>
      <c r="L67" s="129"/>
      <c r="M67" s="297"/>
      <c r="N67" s="293"/>
      <c r="O67" s="293"/>
      <c r="P67" s="352"/>
      <c r="Q67" s="354"/>
    </row>
    <row r="68" spans="1:17">
      <c r="A68" s="293"/>
      <c r="B68" s="293"/>
      <c r="C68" s="293"/>
      <c r="D68" s="293"/>
      <c r="E68" s="352"/>
      <c r="F68" s="353"/>
      <c r="G68" s="354"/>
      <c r="H68" s="301"/>
      <c r="I68" s="129"/>
      <c r="J68" s="129"/>
      <c r="K68" s="129"/>
      <c r="L68" s="129"/>
      <c r="M68" s="297"/>
      <c r="N68" s="293"/>
      <c r="O68" s="293"/>
      <c r="P68" s="352"/>
      <c r="Q68" s="354"/>
    </row>
    <row r="69" spans="1:17">
      <c r="A69" s="293"/>
      <c r="B69" s="293"/>
      <c r="C69" s="293"/>
      <c r="D69" s="293"/>
      <c r="E69" s="352"/>
      <c r="F69" s="353"/>
      <c r="G69" s="354"/>
      <c r="H69" s="301"/>
      <c r="I69" s="129"/>
      <c r="J69" s="129"/>
      <c r="K69" s="129"/>
      <c r="L69" s="129"/>
      <c r="M69" s="297"/>
      <c r="N69" s="293"/>
      <c r="O69" s="293"/>
      <c r="P69" s="352"/>
      <c r="Q69" s="354"/>
    </row>
    <row r="70" spans="1:17">
      <c r="A70" s="293"/>
      <c r="B70" s="293"/>
      <c r="C70" s="293"/>
      <c r="D70" s="293"/>
      <c r="E70" s="352"/>
      <c r="F70" s="353"/>
      <c r="G70" s="354"/>
      <c r="H70" s="301"/>
      <c r="I70" s="129"/>
      <c r="J70" s="129"/>
      <c r="K70" s="129"/>
      <c r="L70" s="129"/>
      <c r="M70" s="297"/>
      <c r="N70" s="293"/>
      <c r="O70" s="293"/>
      <c r="P70" s="352"/>
      <c r="Q70" s="354"/>
    </row>
    <row r="71" spans="1:17">
      <c r="A71" s="293"/>
      <c r="B71" s="293"/>
      <c r="C71" s="293"/>
      <c r="D71" s="293"/>
      <c r="E71" s="352"/>
      <c r="F71" s="353"/>
      <c r="G71" s="354"/>
      <c r="H71" s="301"/>
      <c r="I71" s="129"/>
      <c r="J71" s="129"/>
      <c r="K71" s="129"/>
      <c r="L71" s="129"/>
      <c r="M71" s="297"/>
      <c r="N71" s="293"/>
      <c r="O71" s="293"/>
      <c r="P71" s="352"/>
      <c r="Q71" s="354"/>
    </row>
    <row r="72" spans="1:17">
      <c r="A72" s="293"/>
      <c r="B72" s="293"/>
      <c r="C72" s="293"/>
      <c r="D72" s="293"/>
      <c r="E72" s="352"/>
      <c r="F72" s="353"/>
      <c r="G72" s="354"/>
      <c r="H72" s="301"/>
      <c r="I72" s="129"/>
      <c r="J72" s="129"/>
      <c r="K72" s="129"/>
      <c r="L72" s="129"/>
      <c r="M72" s="297"/>
      <c r="N72" s="293"/>
      <c r="O72" s="293"/>
      <c r="P72" s="352"/>
      <c r="Q72" s="354"/>
    </row>
    <row r="73" spans="1:17">
      <c r="A73" s="293"/>
      <c r="B73" s="293"/>
      <c r="C73" s="293"/>
      <c r="D73" s="293"/>
      <c r="E73" s="352"/>
      <c r="F73" s="353"/>
      <c r="G73" s="354"/>
      <c r="H73" s="301"/>
      <c r="I73" s="129"/>
      <c r="J73" s="129"/>
      <c r="K73" s="129"/>
      <c r="L73" s="129"/>
      <c r="M73" s="297"/>
      <c r="N73" s="293"/>
      <c r="O73" s="293"/>
      <c r="P73" s="352"/>
      <c r="Q73" s="354"/>
    </row>
    <row r="74" spans="1:17">
      <c r="A74" s="293"/>
      <c r="B74" s="293"/>
      <c r="C74" s="293"/>
      <c r="D74" s="293"/>
      <c r="E74" s="352"/>
      <c r="F74" s="353"/>
      <c r="G74" s="354"/>
      <c r="H74" s="301"/>
      <c r="I74" s="129"/>
      <c r="J74" s="129"/>
      <c r="K74" s="129"/>
      <c r="L74" s="129"/>
      <c r="M74" s="297"/>
      <c r="N74" s="293"/>
      <c r="O74" s="293"/>
      <c r="P74" s="352"/>
      <c r="Q74" s="354"/>
    </row>
    <row r="75" spans="1:17">
      <c r="A75" s="293"/>
      <c r="B75" s="293"/>
      <c r="C75" s="293"/>
      <c r="D75" s="293"/>
      <c r="E75" s="352"/>
      <c r="F75" s="353"/>
      <c r="G75" s="354"/>
      <c r="H75" s="301"/>
      <c r="I75" s="129"/>
      <c r="J75" s="129"/>
      <c r="K75" s="129"/>
      <c r="L75" s="129"/>
      <c r="M75" s="297"/>
      <c r="N75" s="293"/>
      <c r="O75" s="293"/>
      <c r="P75" s="352"/>
      <c r="Q75" s="354"/>
    </row>
    <row r="76" spans="1:17">
      <c r="A76" s="293"/>
      <c r="B76" s="293"/>
      <c r="C76" s="293"/>
      <c r="D76" s="293"/>
      <c r="E76" s="352"/>
      <c r="F76" s="353"/>
      <c r="G76" s="354"/>
      <c r="H76" s="301"/>
      <c r="I76" s="129"/>
      <c r="J76" s="129"/>
      <c r="K76" s="129"/>
      <c r="L76" s="129"/>
      <c r="M76" s="297"/>
      <c r="N76" s="293"/>
      <c r="O76" s="293"/>
      <c r="P76" s="352"/>
      <c r="Q76" s="354"/>
    </row>
    <row r="77" spans="1:17">
      <c r="A77" s="293"/>
      <c r="B77" s="293"/>
      <c r="C77" s="293"/>
      <c r="D77" s="293"/>
      <c r="E77" s="352"/>
      <c r="F77" s="353"/>
      <c r="G77" s="354"/>
      <c r="H77" s="301"/>
      <c r="I77" s="129"/>
      <c r="J77" s="129"/>
      <c r="K77" s="129"/>
      <c r="L77" s="129"/>
      <c r="M77" s="297"/>
      <c r="N77" s="293"/>
      <c r="O77" s="293"/>
      <c r="P77" s="352"/>
      <c r="Q77" s="354"/>
    </row>
    <row r="78" spans="1:17">
      <c r="A78" s="293"/>
      <c r="B78" s="293"/>
      <c r="C78" s="293"/>
      <c r="D78" s="293"/>
      <c r="E78" s="352"/>
      <c r="F78" s="353"/>
      <c r="G78" s="354"/>
      <c r="H78" s="301"/>
      <c r="I78" s="129"/>
      <c r="J78" s="129"/>
      <c r="K78" s="129"/>
      <c r="L78" s="129"/>
      <c r="M78" s="297"/>
      <c r="N78" s="293"/>
      <c r="O78" s="293"/>
      <c r="P78" s="352"/>
      <c r="Q78" s="354"/>
    </row>
    <row r="79" spans="1:17" ht="209.25" customHeight="1">
      <c r="A79" s="293"/>
      <c r="B79" s="293"/>
      <c r="C79" s="293"/>
      <c r="D79" s="293"/>
      <c r="E79" s="352"/>
      <c r="F79" s="353"/>
      <c r="G79" s="354"/>
      <c r="H79" s="301"/>
      <c r="I79" s="129"/>
      <c r="J79" s="129"/>
      <c r="K79" s="129"/>
      <c r="L79" s="129"/>
      <c r="M79" s="297"/>
      <c r="N79" s="293"/>
      <c r="O79" s="293"/>
      <c r="P79" s="352"/>
      <c r="Q79" s="354"/>
    </row>
    <row r="80" spans="1:17" ht="398.25" customHeight="1">
      <c r="A80" s="335"/>
      <c r="B80" s="335"/>
      <c r="C80" s="335"/>
      <c r="D80" s="335"/>
      <c r="E80" s="352"/>
      <c r="F80" s="353"/>
      <c r="G80" s="354"/>
      <c r="H80" s="301"/>
      <c r="I80" s="129"/>
      <c r="J80" s="129"/>
      <c r="K80" s="129"/>
      <c r="L80" s="129"/>
      <c r="M80" s="297"/>
      <c r="N80" s="335"/>
      <c r="O80" s="335"/>
      <c r="P80" s="352"/>
      <c r="Q80" s="354"/>
    </row>
    <row r="81" spans="1:17">
      <c r="A81" s="309" t="s">
        <v>284</v>
      </c>
      <c r="B81" s="337"/>
      <c r="C81" s="337"/>
      <c r="D81" s="337"/>
      <c r="E81" s="338" t="s">
        <v>278</v>
      </c>
      <c r="F81" s="291"/>
      <c r="G81" s="291"/>
      <c r="H81" s="339" t="s">
        <v>285</v>
      </c>
      <c r="I81" s="340"/>
      <c r="J81" s="340"/>
      <c r="K81" s="340"/>
      <c r="L81" s="340"/>
      <c r="M81" s="340"/>
      <c r="N81" s="341"/>
      <c r="O81" s="337"/>
      <c r="P81" s="342">
        <v>1</v>
      </c>
      <c r="Q81" s="264"/>
    </row>
    <row r="82" spans="1:17">
      <c r="A82" s="337"/>
      <c r="B82" s="337"/>
      <c r="C82" s="337"/>
      <c r="D82" s="337"/>
      <c r="E82" s="338"/>
      <c r="F82" s="291"/>
      <c r="G82" s="291"/>
      <c r="H82" s="339"/>
      <c r="I82" s="340"/>
      <c r="J82" s="340"/>
      <c r="K82" s="340"/>
      <c r="L82" s="340"/>
      <c r="M82" s="340"/>
      <c r="N82" s="341"/>
      <c r="O82" s="337"/>
      <c r="P82" s="343"/>
      <c r="Q82" s="266"/>
    </row>
    <row r="83" spans="1:17">
      <c r="A83" s="337"/>
      <c r="B83" s="337"/>
      <c r="C83" s="337"/>
      <c r="D83" s="337"/>
      <c r="E83" s="338"/>
      <c r="F83" s="291"/>
      <c r="G83" s="291"/>
      <c r="H83" s="339"/>
      <c r="I83" s="340"/>
      <c r="J83" s="340"/>
      <c r="K83" s="340"/>
      <c r="L83" s="340"/>
      <c r="M83" s="340"/>
      <c r="N83" s="341"/>
      <c r="O83" s="337"/>
      <c r="P83" s="343"/>
      <c r="Q83" s="266"/>
    </row>
    <row r="84" spans="1:17">
      <c r="A84" s="337"/>
      <c r="B84" s="337"/>
      <c r="C84" s="337"/>
      <c r="D84" s="337"/>
      <c r="E84" s="338"/>
      <c r="F84" s="291"/>
      <c r="G84" s="291"/>
      <c r="H84" s="339"/>
      <c r="I84" s="340"/>
      <c r="J84" s="340"/>
      <c r="K84" s="340"/>
      <c r="L84" s="340"/>
      <c r="M84" s="340"/>
      <c r="N84" s="341"/>
      <c r="O84" s="337"/>
      <c r="P84" s="343"/>
      <c r="Q84" s="266"/>
    </row>
    <row r="85" spans="1:17">
      <c r="A85" s="337"/>
      <c r="B85" s="337"/>
      <c r="C85" s="337"/>
      <c r="D85" s="337"/>
      <c r="E85" s="338"/>
      <c r="F85" s="291"/>
      <c r="G85" s="291"/>
      <c r="H85" s="339"/>
      <c r="I85" s="340"/>
      <c r="J85" s="340"/>
      <c r="K85" s="340"/>
      <c r="L85" s="340"/>
      <c r="M85" s="340"/>
      <c r="N85" s="341"/>
      <c r="O85" s="337"/>
      <c r="P85" s="343"/>
      <c r="Q85" s="266"/>
    </row>
    <row r="86" spans="1:17">
      <c r="A86" s="337"/>
      <c r="B86" s="337"/>
      <c r="C86" s="337"/>
      <c r="D86" s="337"/>
      <c r="E86" s="338"/>
      <c r="F86" s="291"/>
      <c r="G86" s="291"/>
      <c r="H86" s="339"/>
      <c r="I86" s="340"/>
      <c r="J86" s="340"/>
      <c r="K86" s="340"/>
      <c r="L86" s="340"/>
      <c r="M86" s="340"/>
      <c r="N86" s="341"/>
      <c r="O86" s="337"/>
      <c r="P86" s="343"/>
      <c r="Q86" s="266"/>
    </row>
    <row r="87" spans="1:17">
      <c r="A87" s="337"/>
      <c r="B87" s="337"/>
      <c r="C87" s="337"/>
      <c r="D87" s="337"/>
      <c r="E87" s="338"/>
      <c r="F87" s="291"/>
      <c r="G87" s="291"/>
      <c r="H87" s="339"/>
      <c r="I87" s="340"/>
      <c r="J87" s="340"/>
      <c r="K87" s="340"/>
      <c r="L87" s="340"/>
      <c r="M87" s="340"/>
      <c r="N87" s="341"/>
      <c r="O87" s="337"/>
      <c r="P87" s="343"/>
      <c r="Q87" s="266"/>
    </row>
    <row r="88" spans="1:17">
      <c r="A88" s="337"/>
      <c r="B88" s="337"/>
      <c r="C88" s="337"/>
      <c r="D88" s="337"/>
      <c r="E88" s="338"/>
      <c r="F88" s="291"/>
      <c r="G88" s="291"/>
      <c r="H88" s="339"/>
      <c r="I88" s="340"/>
      <c r="J88" s="340"/>
      <c r="K88" s="340"/>
      <c r="L88" s="340"/>
      <c r="M88" s="340"/>
      <c r="N88" s="341"/>
      <c r="O88" s="337"/>
      <c r="P88" s="343"/>
      <c r="Q88" s="266"/>
    </row>
    <row r="89" spans="1:17">
      <c r="A89" s="337"/>
      <c r="B89" s="337"/>
      <c r="C89" s="337"/>
      <c r="D89" s="337"/>
      <c r="E89" s="338"/>
      <c r="F89" s="291"/>
      <c r="G89" s="291"/>
      <c r="H89" s="339"/>
      <c r="I89" s="340"/>
      <c r="J89" s="340"/>
      <c r="K89" s="340"/>
      <c r="L89" s="340"/>
      <c r="M89" s="340"/>
      <c r="N89" s="341"/>
      <c r="O89" s="337"/>
      <c r="P89" s="343"/>
      <c r="Q89" s="266"/>
    </row>
    <row r="90" spans="1:17">
      <c r="A90" s="337"/>
      <c r="B90" s="337"/>
      <c r="C90" s="337"/>
      <c r="D90" s="337"/>
      <c r="E90" s="338"/>
      <c r="F90" s="291"/>
      <c r="G90" s="291"/>
      <c r="H90" s="339"/>
      <c r="I90" s="340"/>
      <c r="J90" s="340"/>
      <c r="K90" s="340"/>
      <c r="L90" s="340"/>
      <c r="M90" s="340"/>
      <c r="N90" s="341"/>
      <c r="O90" s="337"/>
      <c r="P90" s="343"/>
      <c r="Q90" s="266"/>
    </row>
    <row r="91" spans="1:17">
      <c r="A91" s="337"/>
      <c r="B91" s="337"/>
      <c r="C91" s="337"/>
      <c r="D91" s="337"/>
      <c r="E91" s="338"/>
      <c r="F91" s="291"/>
      <c r="G91" s="291"/>
      <c r="H91" s="339"/>
      <c r="I91" s="340"/>
      <c r="J91" s="340"/>
      <c r="K91" s="340"/>
      <c r="L91" s="340"/>
      <c r="M91" s="340"/>
      <c r="N91" s="341"/>
      <c r="O91" s="337"/>
      <c r="P91" s="343"/>
      <c r="Q91" s="266"/>
    </row>
    <row r="92" spans="1:17">
      <c r="A92" s="337"/>
      <c r="B92" s="337"/>
      <c r="C92" s="337"/>
      <c r="D92" s="337"/>
      <c r="E92" s="338"/>
      <c r="F92" s="291"/>
      <c r="G92" s="291"/>
      <c r="H92" s="339"/>
      <c r="I92" s="340"/>
      <c r="J92" s="340"/>
      <c r="K92" s="340"/>
      <c r="L92" s="340"/>
      <c r="M92" s="340"/>
      <c r="N92" s="341"/>
      <c r="O92" s="337"/>
      <c r="P92" s="343"/>
      <c r="Q92" s="266"/>
    </row>
    <row r="93" spans="1:17">
      <c r="A93" s="337"/>
      <c r="B93" s="337"/>
      <c r="C93" s="337"/>
      <c r="D93" s="337"/>
      <c r="E93" s="338"/>
      <c r="F93" s="291"/>
      <c r="G93" s="291"/>
      <c r="H93" s="339"/>
      <c r="I93" s="340"/>
      <c r="J93" s="340"/>
      <c r="K93" s="340"/>
      <c r="L93" s="340"/>
      <c r="M93" s="340"/>
      <c r="N93" s="341"/>
      <c r="O93" s="337"/>
      <c r="P93" s="343"/>
      <c r="Q93" s="266"/>
    </row>
    <row r="94" spans="1:17">
      <c r="A94" s="337"/>
      <c r="B94" s="337"/>
      <c r="C94" s="337"/>
      <c r="D94" s="337"/>
      <c r="E94" s="338"/>
      <c r="F94" s="291"/>
      <c r="G94" s="291"/>
      <c r="H94" s="339"/>
      <c r="I94" s="340"/>
      <c r="J94" s="340"/>
      <c r="K94" s="340"/>
      <c r="L94" s="340"/>
      <c r="M94" s="340"/>
      <c r="N94" s="341"/>
      <c r="O94" s="337"/>
      <c r="P94" s="343"/>
      <c r="Q94" s="266"/>
    </row>
    <row r="95" spans="1:17">
      <c r="A95" s="337"/>
      <c r="B95" s="337"/>
      <c r="C95" s="337"/>
      <c r="D95" s="337"/>
      <c r="E95" s="338"/>
      <c r="F95" s="291"/>
      <c r="G95" s="291"/>
      <c r="H95" s="339"/>
      <c r="I95" s="340"/>
      <c r="J95" s="340"/>
      <c r="K95" s="340"/>
      <c r="L95" s="340"/>
      <c r="M95" s="340"/>
      <c r="N95" s="341"/>
      <c r="O95" s="337"/>
      <c r="P95" s="343"/>
      <c r="Q95" s="266"/>
    </row>
    <row r="96" spans="1:17">
      <c r="A96" s="337"/>
      <c r="B96" s="337"/>
      <c r="C96" s="337"/>
      <c r="D96" s="337"/>
      <c r="E96" s="338"/>
      <c r="F96" s="291"/>
      <c r="G96" s="291"/>
      <c r="H96" s="339"/>
      <c r="I96" s="340"/>
      <c r="J96" s="340"/>
      <c r="K96" s="340"/>
      <c r="L96" s="340"/>
      <c r="M96" s="340"/>
      <c r="N96" s="341"/>
      <c r="O96" s="337"/>
      <c r="P96" s="343"/>
      <c r="Q96" s="266"/>
    </row>
    <row r="97" spans="1:17">
      <c r="A97" s="337"/>
      <c r="B97" s="337"/>
      <c r="C97" s="337"/>
      <c r="D97" s="337"/>
      <c r="E97" s="338"/>
      <c r="F97" s="291"/>
      <c r="G97" s="291"/>
      <c r="H97" s="339"/>
      <c r="I97" s="340"/>
      <c r="J97" s="340"/>
      <c r="K97" s="340"/>
      <c r="L97" s="340"/>
      <c r="M97" s="340"/>
      <c r="N97" s="341"/>
      <c r="O97" s="337"/>
      <c r="P97" s="343"/>
      <c r="Q97" s="266"/>
    </row>
    <row r="98" spans="1:17">
      <c r="A98" s="337"/>
      <c r="B98" s="337"/>
      <c r="C98" s="337"/>
      <c r="D98" s="337"/>
      <c r="E98" s="338"/>
      <c r="F98" s="291"/>
      <c r="G98" s="291"/>
      <c r="H98" s="339"/>
      <c r="I98" s="340"/>
      <c r="J98" s="340"/>
      <c r="K98" s="340"/>
      <c r="L98" s="340"/>
      <c r="M98" s="340"/>
      <c r="N98" s="341"/>
      <c r="O98" s="337"/>
      <c r="P98" s="343"/>
      <c r="Q98" s="266"/>
    </row>
    <row r="99" spans="1:17">
      <c r="A99" s="337"/>
      <c r="B99" s="337"/>
      <c r="C99" s="337"/>
      <c r="D99" s="337"/>
      <c r="E99" s="338"/>
      <c r="F99" s="291"/>
      <c r="G99" s="291"/>
      <c r="H99" s="339"/>
      <c r="I99" s="340"/>
      <c r="J99" s="340"/>
      <c r="K99" s="340"/>
      <c r="L99" s="340"/>
      <c r="M99" s="340"/>
      <c r="N99" s="341"/>
      <c r="O99" s="337"/>
      <c r="P99" s="343"/>
      <c r="Q99" s="266"/>
    </row>
    <row r="100" spans="1:17">
      <c r="A100" s="337"/>
      <c r="B100" s="337"/>
      <c r="C100" s="337"/>
      <c r="D100" s="337"/>
      <c r="E100" s="338"/>
      <c r="F100" s="291"/>
      <c r="G100" s="291"/>
      <c r="H100" s="339"/>
      <c r="I100" s="340"/>
      <c r="J100" s="340"/>
      <c r="K100" s="340"/>
      <c r="L100" s="340"/>
      <c r="M100" s="340"/>
      <c r="N100" s="341"/>
      <c r="O100" s="337"/>
      <c r="P100" s="343"/>
      <c r="Q100" s="266"/>
    </row>
    <row r="101" spans="1:17">
      <c r="A101" s="337"/>
      <c r="B101" s="337"/>
      <c r="C101" s="337"/>
      <c r="D101" s="337"/>
      <c r="E101" s="338"/>
      <c r="F101" s="291"/>
      <c r="G101" s="291"/>
      <c r="H101" s="339"/>
      <c r="I101" s="340"/>
      <c r="J101" s="340"/>
      <c r="K101" s="340"/>
      <c r="L101" s="340"/>
      <c r="M101" s="340"/>
      <c r="N101" s="341"/>
      <c r="O101" s="337"/>
      <c r="P101" s="343"/>
      <c r="Q101" s="266"/>
    </row>
    <row r="102" spans="1:17">
      <c r="A102" s="337"/>
      <c r="B102" s="337"/>
      <c r="C102" s="337"/>
      <c r="D102" s="337"/>
      <c r="E102" s="338"/>
      <c r="F102" s="291"/>
      <c r="G102" s="291"/>
      <c r="H102" s="339"/>
      <c r="I102" s="340"/>
      <c r="J102" s="340"/>
      <c r="K102" s="340"/>
      <c r="L102" s="340"/>
      <c r="M102" s="340"/>
      <c r="N102" s="341"/>
      <c r="O102" s="337"/>
      <c r="P102" s="343"/>
      <c r="Q102" s="266"/>
    </row>
    <row r="103" spans="1:17">
      <c r="A103" s="337"/>
      <c r="B103" s="337"/>
      <c r="C103" s="337"/>
      <c r="D103" s="337"/>
      <c r="E103" s="338"/>
      <c r="F103" s="291"/>
      <c r="G103" s="291"/>
      <c r="H103" s="339"/>
      <c r="I103" s="340"/>
      <c r="J103" s="340"/>
      <c r="K103" s="340"/>
      <c r="L103" s="340"/>
      <c r="M103" s="340"/>
      <c r="N103" s="341"/>
      <c r="O103" s="337"/>
      <c r="P103" s="343"/>
      <c r="Q103" s="266"/>
    </row>
    <row r="104" spans="1:17">
      <c r="A104" s="337"/>
      <c r="B104" s="337"/>
      <c r="C104" s="337"/>
      <c r="D104" s="337"/>
      <c r="E104" s="338"/>
      <c r="F104" s="291"/>
      <c r="G104" s="291"/>
      <c r="H104" s="339"/>
      <c r="I104" s="340"/>
      <c r="J104" s="340"/>
      <c r="K104" s="340"/>
      <c r="L104" s="340"/>
      <c r="M104" s="340"/>
      <c r="N104" s="341"/>
      <c r="O104" s="337"/>
      <c r="P104" s="343"/>
      <c r="Q104" s="266"/>
    </row>
    <row r="105" spans="1:17">
      <c r="A105" s="337"/>
      <c r="B105" s="337"/>
      <c r="C105" s="337"/>
      <c r="D105" s="337"/>
      <c r="E105" s="338"/>
      <c r="F105" s="291"/>
      <c r="G105" s="291"/>
      <c r="H105" s="339"/>
      <c r="I105" s="340"/>
      <c r="J105" s="340"/>
      <c r="K105" s="340"/>
      <c r="L105" s="340"/>
      <c r="M105" s="340"/>
      <c r="N105" s="341"/>
      <c r="O105" s="337"/>
      <c r="P105" s="343"/>
      <c r="Q105" s="266"/>
    </row>
    <row r="106" spans="1:17">
      <c r="A106" s="337"/>
      <c r="B106" s="337"/>
      <c r="C106" s="337"/>
      <c r="D106" s="337"/>
      <c r="E106" s="338"/>
      <c r="F106" s="291"/>
      <c r="G106" s="291"/>
      <c r="H106" s="339"/>
      <c r="I106" s="340"/>
      <c r="J106" s="340"/>
      <c r="K106" s="340"/>
      <c r="L106" s="340"/>
      <c r="M106" s="340"/>
      <c r="N106" s="341"/>
      <c r="O106" s="337"/>
      <c r="P106" s="343"/>
      <c r="Q106" s="266"/>
    </row>
    <row r="107" spans="1:17">
      <c r="A107" s="337"/>
      <c r="B107" s="337"/>
      <c r="C107" s="337"/>
      <c r="D107" s="337"/>
      <c r="E107" s="338"/>
      <c r="F107" s="291"/>
      <c r="G107" s="291"/>
      <c r="H107" s="339"/>
      <c r="I107" s="340"/>
      <c r="J107" s="340"/>
      <c r="K107" s="340"/>
      <c r="L107" s="340"/>
      <c r="M107" s="340"/>
      <c r="N107" s="341"/>
      <c r="O107" s="337"/>
      <c r="P107" s="343"/>
      <c r="Q107" s="266"/>
    </row>
    <row r="108" spans="1:17">
      <c r="A108" s="337"/>
      <c r="B108" s="337"/>
      <c r="C108" s="337"/>
      <c r="D108" s="337"/>
      <c r="E108" s="338"/>
      <c r="F108" s="291"/>
      <c r="G108" s="291"/>
      <c r="H108" s="339"/>
      <c r="I108" s="340"/>
      <c r="J108" s="340"/>
      <c r="K108" s="340"/>
      <c r="L108" s="340"/>
      <c r="M108" s="340"/>
      <c r="N108" s="341"/>
      <c r="O108" s="337"/>
      <c r="P108" s="343"/>
      <c r="Q108" s="266"/>
    </row>
    <row r="109" spans="1:17">
      <c r="A109" s="337"/>
      <c r="B109" s="337"/>
      <c r="C109" s="337"/>
      <c r="D109" s="337"/>
      <c r="E109" s="338"/>
      <c r="F109" s="291"/>
      <c r="G109" s="291"/>
      <c r="H109" s="339"/>
      <c r="I109" s="340"/>
      <c r="J109" s="340"/>
      <c r="K109" s="340"/>
      <c r="L109" s="340"/>
      <c r="M109" s="340"/>
      <c r="N109" s="341"/>
      <c r="O109" s="337"/>
      <c r="P109" s="343"/>
      <c r="Q109" s="266"/>
    </row>
    <row r="110" spans="1:17">
      <c r="A110" s="337"/>
      <c r="B110" s="337"/>
      <c r="C110" s="337"/>
      <c r="D110" s="337"/>
      <c r="E110" s="338"/>
      <c r="F110" s="291"/>
      <c r="G110" s="291"/>
      <c r="H110" s="339"/>
      <c r="I110" s="340"/>
      <c r="J110" s="340"/>
      <c r="K110" s="340"/>
      <c r="L110" s="340"/>
      <c r="M110" s="340"/>
      <c r="N110" s="341"/>
      <c r="O110" s="337"/>
      <c r="P110" s="343"/>
      <c r="Q110" s="266"/>
    </row>
    <row r="111" spans="1:17">
      <c r="A111" s="337"/>
      <c r="B111" s="337"/>
      <c r="C111" s="337"/>
      <c r="D111" s="337"/>
      <c r="E111" s="338"/>
      <c r="F111" s="291"/>
      <c r="G111" s="291"/>
      <c r="H111" s="339"/>
      <c r="I111" s="340"/>
      <c r="J111" s="340"/>
      <c r="K111" s="340"/>
      <c r="L111" s="340"/>
      <c r="M111" s="340"/>
      <c r="N111" s="341"/>
      <c r="O111" s="337"/>
      <c r="P111" s="343"/>
      <c r="Q111" s="266"/>
    </row>
    <row r="112" spans="1:17">
      <c r="A112" s="337"/>
      <c r="B112" s="337"/>
      <c r="C112" s="337"/>
      <c r="D112" s="337"/>
      <c r="E112" s="338"/>
      <c r="F112" s="291"/>
      <c r="G112" s="291"/>
      <c r="H112" s="339"/>
      <c r="I112" s="340"/>
      <c r="J112" s="340"/>
      <c r="K112" s="340"/>
      <c r="L112" s="340"/>
      <c r="M112" s="340"/>
      <c r="N112" s="341"/>
      <c r="O112" s="337"/>
      <c r="P112" s="343"/>
      <c r="Q112" s="266"/>
    </row>
    <row r="113" spans="1:17">
      <c r="A113" s="337"/>
      <c r="B113" s="337"/>
      <c r="C113" s="337"/>
      <c r="D113" s="337"/>
      <c r="E113" s="338"/>
      <c r="F113" s="291"/>
      <c r="G113" s="291"/>
      <c r="H113" s="339"/>
      <c r="I113" s="340"/>
      <c r="J113" s="340"/>
      <c r="K113" s="340"/>
      <c r="L113" s="340"/>
      <c r="M113" s="340"/>
      <c r="N113" s="341"/>
      <c r="O113" s="337"/>
      <c r="P113" s="343"/>
      <c r="Q113" s="266"/>
    </row>
    <row r="114" spans="1:17">
      <c r="A114" s="337"/>
      <c r="B114" s="337"/>
      <c r="C114" s="337"/>
      <c r="D114" s="337"/>
      <c r="E114" s="338"/>
      <c r="F114" s="291"/>
      <c r="G114" s="291"/>
      <c r="H114" s="339"/>
      <c r="I114" s="340"/>
      <c r="J114" s="340"/>
      <c r="K114" s="340"/>
      <c r="L114" s="340"/>
      <c r="M114" s="340"/>
      <c r="N114" s="341"/>
      <c r="O114" s="337"/>
      <c r="P114" s="343"/>
      <c r="Q114" s="266"/>
    </row>
    <row r="115" spans="1:17">
      <c r="A115" s="337"/>
      <c r="B115" s="337"/>
      <c r="C115" s="337"/>
      <c r="D115" s="337"/>
      <c r="E115" s="338"/>
      <c r="F115" s="291"/>
      <c r="G115" s="291"/>
      <c r="H115" s="339"/>
      <c r="I115" s="340"/>
      <c r="J115" s="340"/>
      <c r="K115" s="340"/>
      <c r="L115" s="340"/>
      <c r="M115" s="340"/>
      <c r="N115" s="341"/>
      <c r="O115" s="337"/>
      <c r="P115" s="343"/>
      <c r="Q115" s="266"/>
    </row>
    <row r="116" spans="1:17">
      <c r="A116" s="337"/>
      <c r="B116" s="337"/>
      <c r="C116" s="337"/>
      <c r="D116" s="337"/>
      <c r="E116" s="338"/>
      <c r="F116" s="291"/>
      <c r="G116" s="291"/>
      <c r="H116" s="339"/>
      <c r="I116" s="340"/>
      <c r="J116" s="340"/>
      <c r="K116" s="340"/>
      <c r="L116" s="340"/>
      <c r="M116" s="340"/>
      <c r="N116" s="341"/>
      <c r="O116" s="337"/>
      <c r="P116" s="343"/>
      <c r="Q116" s="266"/>
    </row>
    <row r="117" spans="1:17">
      <c r="A117" s="337"/>
      <c r="B117" s="337"/>
      <c r="C117" s="337"/>
      <c r="D117" s="337"/>
      <c r="E117" s="338"/>
      <c r="F117" s="291"/>
      <c r="G117" s="291"/>
      <c r="H117" s="339"/>
      <c r="I117" s="340"/>
      <c r="J117" s="340"/>
      <c r="K117" s="340"/>
      <c r="L117" s="340"/>
      <c r="M117" s="340"/>
      <c r="N117" s="341"/>
      <c r="O117" s="337"/>
      <c r="P117" s="343"/>
      <c r="Q117" s="266"/>
    </row>
    <row r="118" spans="1:17">
      <c r="A118" s="337"/>
      <c r="B118" s="337"/>
      <c r="C118" s="337"/>
      <c r="D118" s="337"/>
      <c r="E118" s="338"/>
      <c r="F118" s="291"/>
      <c r="G118" s="291"/>
      <c r="H118" s="339"/>
      <c r="I118" s="340"/>
      <c r="J118" s="340"/>
      <c r="K118" s="340"/>
      <c r="L118" s="340"/>
      <c r="M118" s="340"/>
      <c r="N118" s="341"/>
      <c r="O118" s="337"/>
      <c r="P118" s="343"/>
      <c r="Q118" s="266"/>
    </row>
    <row r="119" spans="1:17">
      <c r="A119" s="337"/>
      <c r="B119" s="337"/>
      <c r="C119" s="337"/>
      <c r="D119" s="337"/>
      <c r="E119" s="338"/>
      <c r="F119" s="291"/>
      <c r="G119" s="291"/>
      <c r="H119" s="339"/>
      <c r="I119" s="340"/>
      <c r="J119" s="340"/>
      <c r="K119" s="340"/>
      <c r="L119" s="340"/>
      <c r="M119" s="340"/>
      <c r="N119" s="341"/>
      <c r="O119" s="337"/>
      <c r="P119" s="343"/>
      <c r="Q119" s="266"/>
    </row>
    <row r="120" spans="1:17">
      <c r="A120" s="337"/>
      <c r="B120" s="337"/>
      <c r="C120" s="337"/>
      <c r="D120" s="337"/>
      <c r="E120" s="338"/>
      <c r="F120" s="291"/>
      <c r="G120" s="291"/>
      <c r="H120" s="339"/>
      <c r="I120" s="340"/>
      <c r="J120" s="340"/>
      <c r="K120" s="340"/>
      <c r="L120" s="340"/>
      <c r="M120" s="340"/>
      <c r="N120" s="341"/>
      <c r="O120" s="337"/>
      <c r="P120" s="343"/>
      <c r="Q120" s="266"/>
    </row>
    <row r="121" spans="1:17">
      <c r="A121" s="337"/>
      <c r="B121" s="337"/>
      <c r="C121" s="337"/>
      <c r="D121" s="337"/>
      <c r="E121" s="338"/>
      <c r="F121" s="291"/>
      <c r="G121" s="291"/>
      <c r="H121" s="339"/>
      <c r="I121" s="340"/>
      <c r="J121" s="340"/>
      <c r="K121" s="340"/>
      <c r="L121" s="340"/>
      <c r="M121" s="340"/>
      <c r="N121" s="341"/>
      <c r="O121" s="337"/>
      <c r="P121" s="343"/>
      <c r="Q121" s="266"/>
    </row>
    <row r="122" spans="1:17">
      <c r="A122" s="337"/>
      <c r="B122" s="337"/>
      <c r="C122" s="337"/>
      <c r="D122" s="337"/>
      <c r="E122" s="338"/>
      <c r="F122" s="291"/>
      <c r="G122" s="291"/>
      <c r="H122" s="339"/>
      <c r="I122" s="340"/>
      <c r="J122" s="340"/>
      <c r="K122" s="340"/>
      <c r="L122" s="340"/>
      <c r="M122" s="340"/>
      <c r="N122" s="341"/>
      <c r="O122" s="337"/>
      <c r="P122" s="343"/>
      <c r="Q122" s="266"/>
    </row>
    <row r="123" spans="1:17">
      <c r="A123" s="337"/>
      <c r="B123" s="337"/>
      <c r="C123" s="337"/>
      <c r="D123" s="337"/>
      <c r="E123" s="338"/>
      <c r="F123" s="291"/>
      <c r="G123" s="291"/>
      <c r="H123" s="339"/>
      <c r="I123" s="340"/>
      <c r="J123" s="340"/>
      <c r="K123" s="340"/>
      <c r="L123" s="340"/>
      <c r="M123" s="340"/>
      <c r="N123" s="341"/>
      <c r="O123" s="337"/>
      <c r="P123" s="343"/>
      <c r="Q123" s="266"/>
    </row>
    <row r="124" spans="1:17">
      <c r="A124" s="337"/>
      <c r="B124" s="337"/>
      <c r="C124" s="337"/>
      <c r="D124" s="337"/>
      <c r="E124" s="338"/>
      <c r="F124" s="291"/>
      <c r="G124" s="291"/>
      <c r="H124" s="339"/>
      <c r="I124" s="340"/>
      <c r="J124" s="340"/>
      <c r="K124" s="340"/>
      <c r="L124" s="340"/>
      <c r="M124" s="340"/>
      <c r="N124" s="341"/>
      <c r="O124" s="337"/>
      <c r="P124" s="343"/>
      <c r="Q124" s="266"/>
    </row>
    <row r="125" spans="1:17">
      <c r="A125" s="337"/>
      <c r="B125" s="337"/>
      <c r="C125" s="337"/>
      <c r="D125" s="337"/>
      <c r="E125" s="338"/>
      <c r="F125" s="291"/>
      <c r="G125" s="291"/>
      <c r="H125" s="339"/>
      <c r="I125" s="340"/>
      <c r="J125" s="340"/>
      <c r="K125" s="340"/>
      <c r="L125" s="340"/>
      <c r="M125" s="340"/>
      <c r="N125" s="341"/>
      <c r="O125" s="337"/>
      <c r="P125" s="343"/>
      <c r="Q125" s="266"/>
    </row>
    <row r="126" spans="1:17">
      <c r="A126" s="337"/>
      <c r="B126" s="337"/>
      <c r="C126" s="337"/>
      <c r="D126" s="337"/>
      <c r="E126" s="338"/>
      <c r="F126" s="291"/>
      <c r="G126" s="291"/>
      <c r="H126" s="339"/>
      <c r="I126" s="340"/>
      <c r="J126" s="340"/>
      <c r="K126" s="340"/>
      <c r="L126" s="340"/>
      <c r="M126" s="340"/>
      <c r="N126" s="341"/>
      <c r="O126" s="337"/>
      <c r="P126" s="343"/>
      <c r="Q126" s="266"/>
    </row>
    <row r="127" spans="1:17">
      <c r="A127" s="337"/>
      <c r="B127" s="337"/>
      <c r="C127" s="337"/>
      <c r="D127" s="337"/>
      <c r="E127" s="338"/>
      <c r="F127" s="291"/>
      <c r="G127" s="291"/>
      <c r="H127" s="339"/>
      <c r="I127" s="340"/>
      <c r="J127" s="340"/>
      <c r="K127" s="340"/>
      <c r="L127" s="340"/>
      <c r="M127" s="340"/>
      <c r="N127" s="341"/>
      <c r="O127" s="337"/>
      <c r="P127" s="343"/>
      <c r="Q127" s="266"/>
    </row>
    <row r="128" spans="1:17">
      <c r="A128" s="337"/>
      <c r="B128" s="337"/>
      <c r="C128" s="337"/>
      <c r="D128" s="337"/>
      <c r="E128" s="338"/>
      <c r="F128" s="291"/>
      <c r="G128" s="291"/>
      <c r="H128" s="339"/>
      <c r="I128" s="340"/>
      <c r="J128" s="340"/>
      <c r="K128" s="340"/>
      <c r="L128" s="340"/>
      <c r="M128" s="340"/>
      <c r="N128" s="341"/>
      <c r="O128" s="337"/>
      <c r="P128" s="343"/>
      <c r="Q128" s="266"/>
    </row>
    <row r="129" spans="1:17">
      <c r="A129" s="337"/>
      <c r="B129" s="337"/>
      <c r="C129" s="337"/>
      <c r="D129" s="337"/>
      <c r="E129" s="338"/>
      <c r="F129" s="291"/>
      <c r="G129" s="291"/>
      <c r="H129" s="339"/>
      <c r="I129" s="340"/>
      <c r="J129" s="340"/>
      <c r="K129" s="340"/>
      <c r="L129" s="340"/>
      <c r="M129" s="340"/>
      <c r="N129" s="341"/>
      <c r="O129" s="337"/>
      <c r="P129" s="343"/>
      <c r="Q129" s="266"/>
    </row>
    <row r="130" spans="1:17">
      <c r="A130" s="337"/>
      <c r="B130" s="337"/>
      <c r="C130" s="337"/>
      <c r="D130" s="337"/>
      <c r="E130" s="338"/>
      <c r="F130" s="291"/>
      <c r="G130" s="291"/>
      <c r="H130" s="339"/>
      <c r="I130" s="340"/>
      <c r="J130" s="340"/>
      <c r="K130" s="340"/>
      <c r="L130" s="340"/>
      <c r="M130" s="340"/>
      <c r="N130" s="341"/>
      <c r="O130" s="337"/>
      <c r="P130" s="343"/>
      <c r="Q130" s="266"/>
    </row>
    <row r="131" spans="1:17">
      <c r="A131" s="337"/>
      <c r="B131" s="337"/>
      <c r="C131" s="337"/>
      <c r="D131" s="337"/>
      <c r="E131" s="338"/>
      <c r="F131" s="291"/>
      <c r="G131" s="291"/>
      <c r="H131" s="339"/>
      <c r="I131" s="340"/>
      <c r="J131" s="340"/>
      <c r="K131" s="340"/>
      <c r="L131" s="340"/>
      <c r="M131" s="340"/>
      <c r="N131" s="341"/>
      <c r="O131" s="337"/>
      <c r="P131" s="343"/>
      <c r="Q131" s="266"/>
    </row>
    <row r="132" spans="1:17">
      <c r="A132" s="337"/>
      <c r="B132" s="337"/>
      <c r="C132" s="337"/>
      <c r="D132" s="337"/>
      <c r="E132" s="338"/>
      <c r="F132" s="291"/>
      <c r="G132" s="291"/>
      <c r="H132" s="339"/>
      <c r="I132" s="340"/>
      <c r="J132" s="340"/>
      <c r="K132" s="340"/>
      <c r="L132" s="340"/>
      <c r="M132" s="340"/>
      <c r="N132" s="341"/>
      <c r="O132" s="337"/>
      <c r="P132" s="343"/>
      <c r="Q132" s="266"/>
    </row>
    <row r="133" spans="1:17">
      <c r="A133" s="337"/>
      <c r="B133" s="337"/>
      <c r="C133" s="337"/>
      <c r="D133" s="337"/>
      <c r="E133" s="338"/>
      <c r="F133" s="291"/>
      <c r="G133" s="291"/>
      <c r="H133" s="339"/>
      <c r="I133" s="340"/>
      <c r="J133" s="340"/>
      <c r="K133" s="340"/>
      <c r="L133" s="340"/>
      <c r="M133" s="340"/>
      <c r="N133" s="341"/>
      <c r="O133" s="337"/>
      <c r="P133" s="343"/>
      <c r="Q133" s="266"/>
    </row>
    <row r="134" spans="1:17">
      <c r="A134" s="337"/>
      <c r="B134" s="337"/>
      <c r="C134" s="337"/>
      <c r="D134" s="337"/>
      <c r="E134" s="338"/>
      <c r="F134" s="291"/>
      <c r="G134" s="291"/>
      <c r="H134" s="339"/>
      <c r="I134" s="340"/>
      <c r="J134" s="340"/>
      <c r="K134" s="340"/>
      <c r="L134" s="340"/>
      <c r="M134" s="340"/>
      <c r="N134" s="341"/>
      <c r="O134" s="337"/>
      <c r="P134" s="343"/>
      <c r="Q134" s="266"/>
    </row>
    <row r="135" spans="1:17">
      <c r="A135" s="337"/>
      <c r="B135" s="337"/>
      <c r="C135" s="337"/>
      <c r="D135" s="337"/>
      <c r="E135" s="338"/>
      <c r="F135" s="291"/>
      <c r="G135" s="291"/>
      <c r="H135" s="339"/>
      <c r="I135" s="340"/>
      <c r="J135" s="340"/>
      <c r="K135" s="340"/>
      <c r="L135" s="340"/>
      <c r="M135" s="340"/>
      <c r="N135" s="341"/>
      <c r="O135" s="337"/>
      <c r="P135" s="343"/>
      <c r="Q135" s="266"/>
    </row>
    <row r="136" spans="1:17">
      <c r="A136" s="337"/>
      <c r="B136" s="337"/>
      <c r="C136" s="337"/>
      <c r="D136" s="337"/>
      <c r="E136" s="338"/>
      <c r="F136" s="291"/>
      <c r="G136" s="291"/>
      <c r="H136" s="339"/>
      <c r="I136" s="340"/>
      <c r="J136" s="340"/>
      <c r="K136" s="340"/>
      <c r="L136" s="340"/>
      <c r="M136" s="340"/>
      <c r="N136" s="341"/>
      <c r="O136" s="337"/>
      <c r="P136" s="343"/>
      <c r="Q136" s="266"/>
    </row>
    <row r="137" spans="1:17">
      <c r="A137" s="337"/>
      <c r="B137" s="337"/>
      <c r="C137" s="337"/>
      <c r="D137" s="337"/>
      <c r="E137" s="338"/>
      <c r="F137" s="291"/>
      <c r="G137" s="291"/>
      <c r="H137" s="339"/>
      <c r="I137" s="340"/>
      <c r="J137" s="340"/>
      <c r="K137" s="340"/>
      <c r="L137" s="340"/>
      <c r="M137" s="340"/>
      <c r="N137" s="341"/>
      <c r="O137" s="337"/>
      <c r="P137" s="343"/>
      <c r="Q137" s="266"/>
    </row>
    <row r="138" spans="1:17">
      <c r="A138" s="337"/>
      <c r="B138" s="337"/>
      <c r="C138" s="337"/>
      <c r="D138" s="337"/>
      <c r="E138" s="338"/>
      <c r="F138" s="291"/>
      <c r="G138" s="291"/>
      <c r="H138" s="339"/>
      <c r="I138" s="340"/>
      <c r="J138" s="340"/>
      <c r="K138" s="340"/>
      <c r="L138" s="340"/>
      <c r="M138" s="340"/>
      <c r="N138" s="341"/>
      <c r="O138" s="337"/>
      <c r="P138" s="343"/>
      <c r="Q138" s="266"/>
    </row>
    <row r="139" spans="1:17">
      <c r="A139" s="337"/>
      <c r="B139" s="337"/>
      <c r="C139" s="337"/>
      <c r="D139" s="337"/>
      <c r="E139" s="338"/>
      <c r="F139" s="291"/>
      <c r="G139" s="291"/>
      <c r="H139" s="339"/>
      <c r="I139" s="340"/>
      <c r="J139" s="340"/>
      <c r="K139" s="340"/>
      <c r="L139" s="340"/>
      <c r="M139" s="340"/>
      <c r="N139" s="341"/>
      <c r="O139" s="337"/>
      <c r="P139" s="343"/>
      <c r="Q139" s="266"/>
    </row>
    <row r="140" spans="1:17">
      <c r="A140" s="337"/>
      <c r="B140" s="337"/>
      <c r="C140" s="337"/>
      <c r="D140" s="337"/>
      <c r="E140" s="338"/>
      <c r="F140" s="291"/>
      <c r="G140" s="291"/>
      <c r="H140" s="339"/>
      <c r="I140" s="340"/>
      <c r="J140" s="340"/>
      <c r="K140" s="340"/>
      <c r="L140" s="340"/>
      <c r="M140" s="340"/>
      <c r="N140" s="341"/>
      <c r="O140" s="337"/>
      <c r="P140" s="343"/>
      <c r="Q140" s="266"/>
    </row>
    <row r="141" spans="1:17">
      <c r="A141" s="337"/>
      <c r="B141" s="337"/>
      <c r="C141" s="337"/>
      <c r="D141" s="337"/>
      <c r="E141" s="338"/>
      <c r="F141" s="291"/>
      <c r="G141" s="291"/>
      <c r="H141" s="339"/>
      <c r="I141" s="340"/>
      <c r="J141" s="340"/>
      <c r="K141" s="340"/>
      <c r="L141" s="340"/>
      <c r="M141" s="340"/>
      <c r="N141" s="341"/>
      <c r="O141" s="337"/>
      <c r="P141" s="343"/>
      <c r="Q141" s="266"/>
    </row>
    <row r="142" spans="1:17">
      <c r="A142" s="337"/>
      <c r="B142" s="337"/>
      <c r="C142" s="337"/>
      <c r="D142" s="337"/>
      <c r="E142" s="338"/>
      <c r="F142" s="291"/>
      <c r="G142" s="291"/>
      <c r="H142" s="339"/>
      <c r="I142" s="340"/>
      <c r="J142" s="340"/>
      <c r="K142" s="340"/>
      <c r="L142" s="340"/>
      <c r="M142" s="340"/>
      <c r="N142" s="341"/>
      <c r="O142" s="337"/>
      <c r="P142" s="343"/>
      <c r="Q142" s="266"/>
    </row>
    <row r="143" spans="1:17">
      <c r="A143" s="337"/>
      <c r="B143" s="337"/>
      <c r="C143" s="337"/>
      <c r="D143" s="337"/>
      <c r="E143" s="338"/>
      <c r="F143" s="291"/>
      <c r="G143" s="291"/>
      <c r="H143" s="339"/>
      <c r="I143" s="340"/>
      <c r="J143" s="340"/>
      <c r="K143" s="340"/>
      <c r="L143" s="340"/>
      <c r="M143" s="340"/>
      <c r="N143" s="341"/>
      <c r="O143" s="337"/>
      <c r="P143" s="343"/>
      <c r="Q143" s="266"/>
    </row>
    <row r="144" spans="1:17">
      <c r="A144" s="337"/>
      <c r="B144" s="337"/>
      <c r="C144" s="337"/>
      <c r="D144" s="337"/>
      <c r="E144" s="338"/>
      <c r="F144" s="291"/>
      <c r="G144" s="291"/>
      <c r="H144" s="339"/>
      <c r="I144" s="340"/>
      <c r="J144" s="340"/>
      <c r="K144" s="340"/>
      <c r="L144" s="340"/>
      <c r="M144" s="340"/>
      <c r="N144" s="341"/>
      <c r="O144" s="337"/>
      <c r="P144" s="343"/>
      <c r="Q144" s="266"/>
    </row>
    <row r="145" spans="1:17">
      <c r="A145" s="337"/>
      <c r="B145" s="337"/>
      <c r="C145" s="337"/>
      <c r="D145" s="337"/>
      <c r="E145" s="338"/>
      <c r="F145" s="291"/>
      <c r="G145" s="291"/>
      <c r="H145" s="339"/>
      <c r="I145" s="340"/>
      <c r="J145" s="340"/>
      <c r="K145" s="340"/>
      <c r="L145" s="340"/>
      <c r="M145" s="340"/>
      <c r="N145" s="341"/>
      <c r="O145" s="337"/>
      <c r="P145" s="343"/>
      <c r="Q145" s="266"/>
    </row>
    <row r="146" spans="1:17">
      <c r="A146" s="337"/>
      <c r="B146" s="337"/>
      <c r="C146" s="337"/>
      <c r="D146" s="337"/>
      <c r="E146" s="338"/>
      <c r="F146" s="291"/>
      <c r="G146" s="291"/>
      <c r="H146" s="339"/>
      <c r="I146" s="340"/>
      <c r="J146" s="340"/>
      <c r="K146" s="340"/>
      <c r="L146" s="340"/>
      <c r="M146" s="340"/>
      <c r="N146" s="341"/>
      <c r="O146" s="337"/>
      <c r="P146" s="343"/>
      <c r="Q146" s="266"/>
    </row>
    <row r="147" spans="1:17">
      <c r="A147" s="337"/>
      <c r="B147" s="337"/>
      <c r="C147" s="337"/>
      <c r="D147" s="337"/>
      <c r="E147" s="338"/>
      <c r="F147" s="291"/>
      <c r="G147" s="291"/>
      <c r="H147" s="339"/>
      <c r="I147" s="340"/>
      <c r="J147" s="340"/>
      <c r="K147" s="340"/>
      <c r="L147" s="340"/>
      <c r="M147" s="340"/>
      <c r="N147" s="341"/>
      <c r="O147" s="337"/>
      <c r="P147" s="343"/>
      <c r="Q147" s="266"/>
    </row>
    <row r="148" spans="1:17">
      <c r="A148" s="337"/>
      <c r="B148" s="337"/>
      <c r="C148" s="337"/>
      <c r="D148" s="337"/>
      <c r="E148" s="338"/>
      <c r="F148" s="291"/>
      <c r="G148" s="291"/>
      <c r="H148" s="339"/>
      <c r="I148" s="340"/>
      <c r="J148" s="340"/>
      <c r="K148" s="340"/>
      <c r="L148" s="340"/>
      <c r="M148" s="340"/>
      <c r="N148" s="341"/>
      <c r="O148" s="337"/>
      <c r="P148" s="343"/>
      <c r="Q148" s="266"/>
    </row>
    <row r="149" spans="1:17">
      <c r="A149" s="337"/>
      <c r="B149" s="337"/>
      <c r="C149" s="337"/>
      <c r="D149" s="337"/>
      <c r="E149" s="338"/>
      <c r="F149" s="291"/>
      <c r="G149" s="291"/>
      <c r="H149" s="339"/>
      <c r="I149" s="340"/>
      <c r="J149" s="340"/>
      <c r="K149" s="340"/>
      <c r="L149" s="340"/>
      <c r="M149" s="340"/>
      <c r="N149" s="341"/>
      <c r="O149" s="337"/>
      <c r="P149" s="343"/>
      <c r="Q149" s="266"/>
    </row>
    <row r="150" spans="1:17">
      <c r="A150" s="337"/>
      <c r="B150" s="337"/>
      <c r="C150" s="337"/>
      <c r="D150" s="337"/>
      <c r="E150" s="338"/>
      <c r="F150" s="291"/>
      <c r="G150" s="291"/>
      <c r="H150" s="339"/>
      <c r="I150" s="340"/>
      <c r="J150" s="340"/>
      <c r="K150" s="340"/>
      <c r="L150" s="340"/>
      <c r="M150" s="340"/>
      <c r="N150" s="341"/>
      <c r="O150" s="337"/>
      <c r="P150" s="344"/>
      <c r="Q150" s="268"/>
    </row>
  </sheetData>
  <sheetProtection formatCells="0" formatColumns="0" formatRows="0" insertColumns="0" insertRows="0"/>
  <protectedRanges>
    <protectedRange sqref="A1:E4" name="Rango1"/>
  </protectedRanges>
  <mergeCells count="87">
    <mergeCell ref="A59:D80"/>
    <mergeCell ref="N59:O80"/>
    <mergeCell ref="E59:G80"/>
    <mergeCell ref="H59:M80"/>
    <mergeCell ref="P59:Q80"/>
    <mergeCell ref="A1:A4"/>
    <mergeCell ref="B1:N1"/>
    <mergeCell ref="O1:Q1"/>
    <mergeCell ref="B2:N2"/>
    <mergeCell ref="O2:Q2"/>
    <mergeCell ref="B3:N3"/>
    <mergeCell ref="O3:Q3"/>
    <mergeCell ref="B4:N4"/>
    <mergeCell ref="O4:Q4"/>
    <mergeCell ref="H15:J15"/>
    <mergeCell ref="K15:M15"/>
    <mergeCell ref="I8:Q8"/>
    <mergeCell ref="A9:B9"/>
    <mergeCell ref="C9:D9"/>
    <mergeCell ref="E9:H9"/>
    <mergeCell ref="I9:Q9"/>
    <mergeCell ref="A10:Q10"/>
    <mergeCell ref="A11:B11"/>
    <mergeCell ref="D11:G11"/>
    <mergeCell ref="H11:M11"/>
    <mergeCell ref="A8:B8"/>
    <mergeCell ref="C8:D8"/>
    <mergeCell ref="E8:H8"/>
    <mergeCell ref="E17:G17"/>
    <mergeCell ref="H17:J17"/>
    <mergeCell ref="K17:M17"/>
    <mergeCell ref="N17:P17"/>
    <mergeCell ref="N11:Q11"/>
    <mergeCell ref="A13:Q13"/>
    <mergeCell ref="A14:A15"/>
    <mergeCell ref="B14:B15"/>
    <mergeCell ref="C14:C15"/>
    <mergeCell ref="D14:D15"/>
    <mergeCell ref="E14:Q14"/>
    <mergeCell ref="A12:B12"/>
    <mergeCell ref="D12:G12"/>
    <mergeCell ref="H12:M12"/>
    <mergeCell ref="N12:Q12"/>
    <mergeCell ref="E15:G15"/>
    <mergeCell ref="C21:C23"/>
    <mergeCell ref="A24:A26"/>
    <mergeCell ref="B24:B26"/>
    <mergeCell ref="C24:C26"/>
    <mergeCell ref="A16:A17"/>
    <mergeCell ref="B16:B17"/>
    <mergeCell ref="H37:M48"/>
    <mergeCell ref="N37:O48"/>
    <mergeCell ref="P37:Q48"/>
    <mergeCell ref="A35:D35"/>
    <mergeCell ref="E35:Q35"/>
    <mergeCell ref="A36:D48"/>
    <mergeCell ref="E36:G36"/>
    <mergeCell ref="H36:M36"/>
    <mergeCell ref="N36:O36"/>
    <mergeCell ref="P36:Q36"/>
    <mergeCell ref="E37:G48"/>
    <mergeCell ref="C27:C29"/>
    <mergeCell ref="A30:A32"/>
    <mergeCell ref="B30:B32"/>
    <mergeCell ref="C30:C32"/>
    <mergeCell ref="N15:P15"/>
    <mergeCell ref="E16:G16"/>
    <mergeCell ref="H16:J16"/>
    <mergeCell ref="K16:M16"/>
    <mergeCell ref="N16:P16"/>
    <mergeCell ref="A27:A29"/>
    <mergeCell ref="B27:B29"/>
    <mergeCell ref="B18:C18"/>
    <mergeCell ref="A19:A20"/>
    <mergeCell ref="B19:C19"/>
    <mergeCell ref="A21:A23"/>
    <mergeCell ref="B21:B23"/>
    <mergeCell ref="E49:G58"/>
    <mergeCell ref="N49:O58"/>
    <mergeCell ref="P49:Q58"/>
    <mergeCell ref="A49:D58"/>
    <mergeCell ref="H49:M58"/>
    <mergeCell ref="A81:D150"/>
    <mergeCell ref="E81:G150"/>
    <mergeCell ref="H81:M150"/>
    <mergeCell ref="N81:O150"/>
    <mergeCell ref="P81:Q150"/>
  </mergeCells>
  <conditionalFormatting sqref="D12">
    <cfRule type="containsText" dxfId="42" priority="6" operator="containsText" text="ALTO">
      <formula>NOT(ISERROR(SEARCH("ALTO",D12)))</formula>
    </cfRule>
    <cfRule type="containsText" dxfId="41" priority="7" operator="containsText" text="MEDIO">
      <formula>NOT(ISERROR(SEARCH("MEDIO",D12)))</formula>
    </cfRule>
    <cfRule type="containsText" dxfId="40" priority="8" operator="containsText" text="BAJO">
      <formula>NOT(ISERROR(SEARCH("BAJO",D12)))</formula>
    </cfRule>
  </conditionalFormatting>
  <conditionalFormatting sqref="E16">
    <cfRule type="iconSet" priority="1">
      <iconSet>
        <cfvo type="percent" val="0"/>
        <cfvo type="percent" val="33"/>
        <cfvo type="percent" val="67"/>
      </iconSet>
    </cfRule>
  </conditionalFormatting>
  <conditionalFormatting sqref="H16 K16 N16">
    <cfRule type="iconSet" priority="3">
      <iconSet>
        <cfvo type="percent" val="0"/>
        <cfvo type="percent" val="33"/>
        <cfvo type="percent" val="67"/>
      </iconSet>
    </cfRule>
  </conditionalFormatting>
  <conditionalFormatting sqref="Q16">
    <cfRule type="colorScale" priority="2">
      <colorScale>
        <cfvo type="num" val="0.2"/>
        <cfvo type="num" val="0.35"/>
        <cfvo type="num" val="0.66"/>
        <color rgb="FFFF0000"/>
        <color rgb="FFFFEB84"/>
        <color rgb="FF00B050"/>
      </colorScale>
    </cfRule>
  </conditionalFormatting>
  <dataValidations count="1">
    <dataValidation allowBlank="1" showInputMessage="1" showErrorMessage="1" sqref="E9:H9" xr:uid="{00000000-0002-0000-0A00-000000000000}"/>
  </dataValidation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A00-000001000000}">
          <x14:formula1>
            <xm:f>LISTAS!$B$2:$B$5</xm:f>
          </x14:formula1>
          <xm:sqref>C16</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48"/>
  <sheetViews>
    <sheetView topLeftCell="A31" zoomScale="80" zoomScaleNormal="80" workbookViewId="0">
      <selection activeCell="C30" sqref="C30:C32"/>
    </sheetView>
  </sheetViews>
  <sheetFormatPr defaultColWidth="11.42578125" defaultRowHeight="12.75"/>
  <cols>
    <col min="1" max="1" width="23.42578125" style="23" customWidth="1"/>
    <col min="2" max="2" width="19.28515625" style="23" customWidth="1"/>
    <col min="3" max="3" width="21.28515625" style="23" customWidth="1"/>
    <col min="4" max="4" width="25.28515625" style="23" customWidth="1"/>
    <col min="5" max="5" width="8.7109375" style="23" bestFit="1" customWidth="1"/>
    <col min="6" max="6" width="10.28515625" style="23" bestFit="1" customWidth="1"/>
    <col min="7" max="12" width="8.7109375" style="23" bestFit="1" customWidth="1"/>
    <col min="13" max="13" width="11.7109375" style="23" bestFit="1" customWidth="1"/>
    <col min="14" max="14" width="8.7109375" style="23" customWidth="1"/>
    <col min="15" max="15" width="11.5703125" style="23" bestFit="1" customWidth="1"/>
    <col min="16" max="16" width="12.7109375" style="23" customWidth="1"/>
    <col min="17" max="17" width="13.140625" style="23" bestFit="1" customWidth="1"/>
    <col min="18" max="16384" width="11.42578125" style="23"/>
  </cols>
  <sheetData>
    <row r="1" spans="1:17" s="15" customFormat="1" ht="25.5" customHeight="1">
      <c r="A1" s="193"/>
      <c r="B1" s="196" t="s">
        <v>0</v>
      </c>
      <c r="C1" s="197"/>
      <c r="D1" s="197"/>
      <c r="E1" s="197"/>
      <c r="F1" s="197"/>
      <c r="G1" s="197"/>
      <c r="H1" s="197"/>
      <c r="I1" s="197"/>
      <c r="J1" s="197"/>
      <c r="K1" s="197"/>
      <c r="L1" s="197"/>
      <c r="M1" s="197"/>
      <c r="N1" s="198"/>
      <c r="O1" s="199" t="s">
        <v>150</v>
      </c>
      <c r="P1" s="200"/>
      <c r="Q1" s="201"/>
    </row>
    <row r="2" spans="1:17" s="15" customFormat="1" ht="24" customHeight="1">
      <c r="A2" s="194"/>
      <c r="B2" s="202" t="s">
        <v>151</v>
      </c>
      <c r="C2" s="187"/>
      <c r="D2" s="187"/>
      <c r="E2" s="187"/>
      <c r="F2" s="187"/>
      <c r="G2" s="187"/>
      <c r="H2" s="187"/>
      <c r="I2" s="187"/>
      <c r="J2" s="187"/>
      <c r="K2" s="187"/>
      <c r="L2" s="187"/>
      <c r="M2" s="187"/>
      <c r="N2" s="203"/>
      <c r="O2" s="204" t="s">
        <v>152</v>
      </c>
      <c r="P2" s="205"/>
      <c r="Q2" s="206"/>
    </row>
    <row r="3" spans="1:17" s="15" customFormat="1" ht="29.25" customHeight="1">
      <c r="A3" s="194"/>
      <c r="B3" s="207" t="s">
        <v>153</v>
      </c>
      <c r="C3" s="208"/>
      <c r="D3" s="208"/>
      <c r="E3" s="208"/>
      <c r="F3" s="208"/>
      <c r="G3" s="208"/>
      <c r="H3" s="208"/>
      <c r="I3" s="208"/>
      <c r="J3" s="208"/>
      <c r="K3" s="208"/>
      <c r="L3" s="208"/>
      <c r="M3" s="208"/>
      <c r="N3" s="209"/>
      <c r="O3" s="204" t="s">
        <v>154</v>
      </c>
      <c r="P3" s="205"/>
      <c r="Q3" s="206"/>
    </row>
    <row r="4" spans="1:17" s="15" customFormat="1" ht="15.75" thickBot="1">
      <c r="A4" s="195"/>
      <c r="B4" s="210" t="s">
        <v>155</v>
      </c>
      <c r="C4" s="211"/>
      <c r="D4" s="211"/>
      <c r="E4" s="211"/>
      <c r="F4" s="211"/>
      <c r="G4" s="211"/>
      <c r="H4" s="211"/>
      <c r="I4" s="211"/>
      <c r="J4" s="211"/>
      <c r="K4" s="211"/>
      <c r="L4" s="211"/>
      <c r="M4" s="211"/>
      <c r="N4" s="212"/>
      <c r="O4" s="213" t="s">
        <v>156</v>
      </c>
      <c r="P4" s="214"/>
      <c r="Q4" s="215"/>
    </row>
    <row r="5" spans="1:17" s="15" customFormat="1" ht="11.25" customHeight="1" thickBot="1">
      <c r="A5" s="16"/>
      <c r="B5" s="17"/>
      <c r="C5" s="17"/>
      <c r="D5" s="17"/>
      <c r="E5" s="17"/>
      <c r="F5" s="17"/>
      <c r="I5" s="18"/>
    </row>
    <row r="6" spans="1:17" s="15" customFormat="1" ht="17.25" customHeight="1" thickBot="1">
      <c r="A6" s="19" t="s">
        <v>157</v>
      </c>
      <c r="B6" s="20">
        <v>2023</v>
      </c>
      <c r="C6" s="17"/>
      <c r="D6" s="17"/>
      <c r="E6" s="17"/>
      <c r="F6" s="17"/>
      <c r="I6" s="18"/>
    </row>
    <row r="7" spans="1:17" s="15" customFormat="1" ht="9.75" customHeight="1" thickBot="1">
      <c r="A7" s="21"/>
      <c r="B7" s="17"/>
      <c r="C7" s="17"/>
      <c r="D7" s="17"/>
      <c r="E7" s="17"/>
      <c r="F7" s="17"/>
      <c r="I7" s="18"/>
    </row>
    <row r="8" spans="1:17" s="15" customFormat="1" ht="21" customHeight="1" thickBot="1">
      <c r="A8" s="175" t="s">
        <v>11</v>
      </c>
      <c r="B8" s="176"/>
      <c r="C8" s="175" t="s">
        <v>12</v>
      </c>
      <c r="D8" s="176"/>
      <c r="E8" s="175" t="s">
        <v>13</v>
      </c>
      <c r="F8" s="177"/>
      <c r="G8" s="177"/>
      <c r="H8" s="176"/>
      <c r="I8" s="175" t="s">
        <v>158</v>
      </c>
      <c r="J8" s="177"/>
      <c r="K8" s="177"/>
      <c r="L8" s="177"/>
      <c r="M8" s="177"/>
      <c r="N8" s="177"/>
      <c r="O8" s="177"/>
      <c r="P8" s="177"/>
      <c r="Q8" s="176"/>
    </row>
    <row r="9" spans="1:17" s="15" customFormat="1" ht="37.5" customHeight="1">
      <c r="A9" s="178" t="str">
        <f>+'CUADRO DE MANDO'!B17</f>
        <v>GESTIÓN TECNOLOGIA INFORMATICA</v>
      </c>
      <c r="B9" s="179"/>
      <c r="C9" s="178" t="str">
        <f>+'CUADRO DE MANDO'!C17</f>
        <v>GESTION DE PROYECTOS DE TECNOLOGIAS DE LA INFORMACION</v>
      </c>
      <c r="D9" s="179"/>
      <c r="E9" s="178" t="e">
        <f>+'CUADRO DE MANDO'!#REF!</f>
        <v>#REF!</v>
      </c>
      <c r="F9" s="189"/>
      <c r="G9" s="189"/>
      <c r="H9" s="179"/>
      <c r="I9" s="178" t="str">
        <f>+'CUADRO DE MANDO'!E17</f>
        <v>Metas del plan de desarrollo cumplidas</v>
      </c>
      <c r="J9" s="189"/>
      <c r="K9" s="189"/>
      <c r="L9" s="189"/>
      <c r="M9" s="189"/>
      <c r="N9" s="189"/>
      <c r="O9" s="189"/>
      <c r="P9" s="189"/>
      <c r="Q9" s="179"/>
    </row>
    <row r="10" spans="1:17" s="15" customFormat="1" ht="15" customHeight="1" thickBot="1">
      <c r="A10" s="190"/>
      <c r="B10" s="191"/>
      <c r="C10" s="191"/>
      <c r="D10" s="191"/>
      <c r="E10" s="191"/>
      <c r="F10" s="191"/>
      <c r="G10" s="191"/>
      <c r="H10" s="191"/>
      <c r="I10" s="191"/>
      <c r="J10" s="191"/>
      <c r="K10" s="191"/>
      <c r="L10" s="191"/>
      <c r="M10" s="191"/>
      <c r="N10" s="191"/>
      <c r="O10" s="191"/>
      <c r="P10" s="191"/>
      <c r="Q10" s="192"/>
    </row>
    <row r="11" spans="1:17" s="15" customFormat="1" ht="26.25" customHeight="1" thickBot="1">
      <c r="A11" s="175" t="s">
        <v>159</v>
      </c>
      <c r="B11" s="176"/>
      <c r="C11" s="22" t="s">
        <v>21</v>
      </c>
      <c r="D11" s="175" t="s">
        <v>160</v>
      </c>
      <c r="E11" s="177"/>
      <c r="F11" s="177"/>
      <c r="G11" s="176"/>
      <c r="H11" s="175" t="s">
        <v>18</v>
      </c>
      <c r="I11" s="177"/>
      <c r="J11" s="177"/>
      <c r="K11" s="177"/>
      <c r="L11" s="177"/>
      <c r="M11" s="176"/>
      <c r="N11" s="175" t="s">
        <v>161</v>
      </c>
      <c r="O11" s="177"/>
      <c r="P11" s="177"/>
      <c r="Q11" s="176"/>
    </row>
    <row r="12" spans="1:17" s="15" customFormat="1" ht="46.5" customHeight="1">
      <c r="A12" s="178" t="str">
        <f>+'CUADRO DE MANDO'!F17</f>
        <v>Mide el porcentaje de avance de las actividades programadas en cada uno de los proyectos del plan de desarrollo</v>
      </c>
      <c r="B12" s="179"/>
      <c r="C12" s="42" t="str">
        <f>+'CUADRO DE MANDO'!L17</f>
        <v>%</v>
      </c>
      <c r="D12" s="180" t="str">
        <f>(IF($Q$16&lt;=33%,"BAJO",IF($Q$16&lt;66%,"MEDIO","ALTO")))</f>
        <v>ALTO</v>
      </c>
      <c r="E12" s="181"/>
      <c r="F12" s="181"/>
      <c r="G12" s="182"/>
      <c r="H12" s="183" t="str">
        <f>+'CUADRO DE MANDO'!I17</f>
        <v xml:space="preserve">plan de accion </v>
      </c>
      <c r="I12" s="183"/>
      <c r="J12" s="183"/>
      <c r="K12" s="183"/>
      <c r="L12" s="183"/>
      <c r="M12" s="183"/>
      <c r="N12" s="180" t="str">
        <f>+'CUADRO DE MANDO'!M17</f>
        <v>Coordinador de proyectos</v>
      </c>
      <c r="O12" s="181"/>
      <c r="P12" s="181"/>
      <c r="Q12" s="182"/>
    </row>
    <row r="13" spans="1:17" s="15" customFormat="1" ht="16.5" customHeight="1">
      <c r="A13" s="186"/>
      <c r="B13" s="187"/>
      <c r="C13" s="187"/>
      <c r="D13" s="187"/>
      <c r="E13" s="187"/>
      <c r="F13" s="187"/>
      <c r="G13" s="187"/>
      <c r="H13" s="187"/>
      <c r="I13" s="187"/>
      <c r="J13" s="187"/>
      <c r="K13" s="187"/>
      <c r="L13" s="187"/>
      <c r="M13" s="187"/>
      <c r="N13" s="187"/>
      <c r="O13" s="187"/>
      <c r="P13" s="187"/>
      <c r="Q13" s="188"/>
    </row>
    <row r="14" spans="1:17" ht="16.5" customHeight="1">
      <c r="A14" s="174" t="s">
        <v>162</v>
      </c>
      <c r="B14" s="167" t="s">
        <v>163</v>
      </c>
      <c r="C14" s="167" t="s">
        <v>20</v>
      </c>
      <c r="D14" s="167" t="s">
        <v>164</v>
      </c>
      <c r="E14" s="167" t="s">
        <v>272</v>
      </c>
      <c r="F14" s="167"/>
      <c r="G14" s="167"/>
      <c r="H14" s="167"/>
      <c r="I14" s="167"/>
      <c r="J14" s="167"/>
      <c r="K14" s="168"/>
      <c r="L14" s="168"/>
      <c r="M14" s="168"/>
      <c r="N14" s="168"/>
      <c r="O14" s="168"/>
      <c r="P14" s="168"/>
      <c r="Q14" s="251"/>
    </row>
    <row r="15" spans="1:17" ht="15" customHeight="1">
      <c r="A15" s="174"/>
      <c r="B15" s="167"/>
      <c r="C15" s="167"/>
      <c r="D15" s="167"/>
      <c r="E15" s="219" t="s">
        <v>273</v>
      </c>
      <c r="F15" s="220"/>
      <c r="G15" s="221"/>
      <c r="H15" s="219" t="s">
        <v>274</v>
      </c>
      <c r="I15" s="220"/>
      <c r="J15" s="221"/>
      <c r="K15" s="219" t="s">
        <v>275</v>
      </c>
      <c r="L15" s="220"/>
      <c r="M15" s="221"/>
      <c r="N15" s="219" t="s">
        <v>276</v>
      </c>
      <c r="O15" s="220"/>
      <c r="P15" s="221"/>
      <c r="Q15" s="27" t="s">
        <v>178</v>
      </c>
    </row>
    <row r="16" spans="1:17" ht="54" customHeight="1">
      <c r="A16" s="171" t="s">
        <v>179</v>
      </c>
      <c r="B16" s="184" t="str">
        <f>+'CUADRO DE MANDO'!H17</f>
        <v>X= (sumatoria de los porcentajes de avances de las metas del plan de desarrollo/ total de metas de cada uno de los proyectos del plan de desarrollo)*100</v>
      </c>
      <c r="C16" s="28" t="s">
        <v>113</v>
      </c>
      <c r="D16" s="29" t="s">
        <v>181</v>
      </c>
      <c r="E16" s="231">
        <f>IFERROR($B$21/$C$21,"0%")</f>
        <v>0.17</v>
      </c>
      <c r="F16" s="232"/>
      <c r="G16" s="233"/>
      <c r="H16" s="231">
        <f>IFERROR($B$24/$C$24,"0%")</f>
        <v>0.82340000000000002</v>
      </c>
      <c r="I16" s="232"/>
      <c r="J16" s="233"/>
      <c r="K16" s="231">
        <f>IFERROR($B$27/$C$27,"0%")</f>
        <v>0.90200000000000002</v>
      </c>
      <c r="L16" s="232"/>
      <c r="M16" s="233"/>
      <c r="N16" s="231">
        <f>IFERROR($B$30/$C$30,"0%")</f>
        <v>0.92710000000000004</v>
      </c>
      <c r="O16" s="232"/>
      <c r="P16" s="233"/>
      <c r="Q16" s="31">
        <f>SUM(E16:P16)/C17</f>
        <v>0.70562499999999995</v>
      </c>
    </row>
    <row r="17" spans="1:17" ht="60" customHeight="1">
      <c r="A17" s="171"/>
      <c r="B17" s="185"/>
      <c r="C17" s="28" t="str">
        <f>IF(C16="MENSUAL","12",IF(C16="TRIMESTRAL","4",IF(C16="SEMESTRAL","2","1")))</f>
        <v>4</v>
      </c>
      <c r="D17" s="32" t="s">
        <v>19</v>
      </c>
      <c r="E17" s="228">
        <f>+'CUADRO DE MANDO'!J17</f>
        <v>0.9</v>
      </c>
      <c r="F17" s="229"/>
      <c r="G17" s="274"/>
      <c r="H17" s="228">
        <f>+E17</f>
        <v>0.9</v>
      </c>
      <c r="I17" s="229"/>
      <c r="J17" s="274"/>
      <c r="K17" s="228">
        <f>+E17</f>
        <v>0.9</v>
      </c>
      <c r="L17" s="229"/>
      <c r="M17" s="274"/>
      <c r="N17" s="228">
        <f>+E17</f>
        <v>0.9</v>
      </c>
      <c r="O17" s="229"/>
      <c r="P17" s="274"/>
      <c r="Q17" s="48"/>
    </row>
    <row r="18" spans="1:17" ht="24" customHeight="1">
      <c r="A18" s="33" t="s">
        <v>182</v>
      </c>
      <c r="B18" s="173" t="str">
        <f>+'CUADRO DE MANDO'!G17</f>
        <v>Eficacia</v>
      </c>
      <c r="C18" s="173"/>
      <c r="Q18" s="34"/>
    </row>
    <row r="19" spans="1:17">
      <c r="A19" s="174" t="str">
        <f>+C16</f>
        <v>TRIMESTRAL</v>
      </c>
      <c r="B19" s="172" t="s">
        <v>183</v>
      </c>
      <c r="C19" s="365"/>
      <c r="Q19" s="34"/>
    </row>
    <row r="20" spans="1:17">
      <c r="A20" s="174"/>
      <c r="B20" s="35" t="s">
        <v>184</v>
      </c>
      <c r="C20" s="35" t="s">
        <v>185</v>
      </c>
      <c r="Q20" s="34"/>
    </row>
    <row r="21" spans="1:17" ht="15" customHeight="1">
      <c r="A21" s="216" t="str">
        <f>+E15</f>
        <v>TRIMESTRE 1</v>
      </c>
      <c r="B21" s="366">
        <v>0.17</v>
      </c>
      <c r="C21" s="362">
        <v>1</v>
      </c>
      <c r="Q21" s="34"/>
    </row>
    <row r="22" spans="1:17">
      <c r="A22" s="217"/>
      <c r="B22" s="367"/>
      <c r="C22" s="363"/>
      <c r="Q22" s="34"/>
    </row>
    <row r="23" spans="1:17">
      <c r="A23" s="218"/>
      <c r="B23" s="368"/>
      <c r="C23" s="364"/>
      <c r="Q23" s="34"/>
    </row>
    <row r="24" spans="1:17">
      <c r="A24" s="216" t="str">
        <f>+H15</f>
        <v>TRIMESTRE 2</v>
      </c>
      <c r="B24" s="366">
        <v>0.82340000000000002</v>
      </c>
      <c r="C24" s="362">
        <v>1</v>
      </c>
      <c r="Q24" s="34"/>
    </row>
    <row r="25" spans="1:17">
      <c r="A25" s="217"/>
      <c r="B25" s="367"/>
      <c r="C25" s="363"/>
      <c r="Q25" s="34"/>
    </row>
    <row r="26" spans="1:17">
      <c r="A26" s="218"/>
      <c r="B26" s="368"/>
      <c r="C26" s="364"/>
      <c r="Q26" s="34"/>
    </row>
    <row r="27" spans="1:17">
      <c r="A27" s="216" t="str">
        <f>+K15</f>
        <v>TRIMESTRE 3</v>
      </c>
      <c r="B27" s="366">
        <v>0.90200000000000002</v>
      </c>
      <c r="C27" s="362">
        <v>1</v>
      </c>
      <c r="Q27" s="34"/>
    </row>
    <row r="28" spans="1:17">
      <c r="A28" s="217"/>
      <c r="B28" s="367"/>
      <c r="C28" s="363"/>
      <c r="Q28" s="34"/>
    </row>
    <row r="29" spans="1:17">
      <c r="A29" s="218"/>
      <c r="B29" s="368"/>
      <c r="C29" s="364"/>
      <c r="Q29" s="34"/>
    </row>
    <row r="30" spans="1:17">
      <c r="A30" s="216" t="str">
        <f>+N15</f>
        <v>TRIMESTRE 4</v>
      </c>
      <c r="B30" s="366">
        <v>0.92710000000000004</v>
      </c>
      <c r="C30" s="362">
        <v>1</v>
      </c>
      <c r="Q30" s="34"/>
    </row>
    <row r="31" spans="1:17">
      <c r="A31" s="217"/>
      <c r="B31" s="367"/>
      <c r="C31" s="363"/>
      <c r="Q31" s="34"/>
    </row>
    <row r="32" spans="1:17">
      <c r="A32" s="218"/>
      <c r="B32" s="368"/>
      <c r="C32" s="364"/>
      <c r="Q32" s="34"/>
    </row>
    <row r="33" spans="1:17">
      <c r="A33" s="37"/>
      <c r="Q33" s="34"/>
    </row>
    <row r="34" spans="1:17" ht="13.5" thickBot="1">
      <c r="A34" s="37"/>
      <c r="Q34" s="34"/>
    </row>
    <row r="35" spans="1:17" ht="17.25" customHeight="1">
      <c r="A35" s="152" t="s">
        <v>198</v>
      </c>
      <c r="B35" s="153"/>
      <c r="C35" s="153"/>
      <c r="D35" s="154"/>
      <c r="E35" s="153" t="s">
        <v>199</v>
      </c>
      <c r="F35" s="153"/>
      <c r="G35" s="153"/>
      <c r="H35" s="153"/>
      <c r="I35" s="153"/>
      <c r="J35" s="153"/>
      <c r="K35" s="153"/>
      <c r="L35" s="153"/>
      <c r="M35" s="153"/>
      <c r="N35" s="153"/>
      <c r="O35" s="153"/>
      <c r="P35" s="153"/>
      <c r="Q35" s="154"/>
    </row>
    <row r="36" spans="1:17">
      <c r="A36" s="324" t="s">
        <v>286</v>
      </c>
      <c r="B36" s="358"/>
      <c r="C36" s="358"/>
      <c r="D36" s="358"/>
      <c r="E36" s="359" t="s">
        <v>201</v>
      </c>
      <c r="F36" s="359"/>
      <c r="G36" s="359"/>
      <c r="H36" s="359" t="s">
        <v>202</v>
      </c>
      <c r="I36" s="359"/>
      <c r="J36" s="359"/>
      <c r="K36" s="359"/>
      <c r="L36" s="359"/>
      <c r="M36" s="359"/>
      <c r="N36" s="359" t="s">
        <v>203</v>
      </c>
      <c r="O36" s="359"/>
      <c r="P36" s="359" t="s">
        <v>204</v>
      </c>
      <c r="Q36" s="359"/>
    </row>
    <row r="37" spans="1:17" ht="15" customHeight="1">
      <c r="A37" s="358"/>
      <c r="B37" s="358"/>
      <c r="C37" s="358"/>
      <c r="D37" s="358"/>
      <c r="E37" s="360" t="s">
        <v>287</v>
      </c>
      <c r="F37" s="358"/>
      <c r="G37" s="358"/>
      <c r="H37" s="360" t="s">
        <v>288</v>
      </c>
      <c r="I37" s="358"/>
      <c r="J37" s="358"/>
      <c r="K37" s="358"/>
      <c r="L37" s="358"/>
      <c r="M37" s="358"/>
      <c r="N37" s="358" t="s">
        <v>289</v>
      </c>
      <c r="O37" s="358"/>
      <c r="P37" s="361">
        <v>1</v>
      </c>
      <c r="Q37" s="358"/>
    </row>
    <row r="38" spans="1:17" ht="15" customHeight="1">
      <c r="A38" s="358"/>
      <c r="B38" s="358"/>
      <c r="C38" s="358"/>
      <c r="D38" s="358"/>
      <c r="E38" s="358"/>
      <c r="F38" s="358"/>
      <c r="G38" s="358"/>
      <c r="H38" s="358"/>
      <c r="I38" s="358"/>
      <c r="J38" s="358"/>
      <c r="K38" s="358"/>
      <c r="L38" s="358"/>
      <c r="M38" s="358"/>
      <c r="N38" s="358"/>
      <c r="O38" s="358"/>
      <c r="P38" s="358"/>
      <c r="Q38" s="358"/>
    </row>
    <row r="39" spans="1:17" ht="15" customHeight="1">
      <c r="A39" s="358"/>
      <c r="B39" s="358"/>
      <c r="C39" s="358"/>
      <c r="D39" s="358"/>
      <c r="E39" s="358"/>
      <c r="F39" s="358"/>
      <c r="G39" s="358"/>
      <c r="H39" s="358"/>
      <c r="I39" s="358"/>
      <c r="J39" s="358"/>
      <c r="K39" s="358"/>
      <c r="L39" s="358"/>
      <c r="M39" s="358"/>
      <c r="N39" s="358"/>
      <c r="O39" s="358"/>
      <c r="P39" s="358"/>
      <c r="Q39" s="358"/>
    </row>
    <row r="40" spans="1:17" ht="15" customHeight="1">
      <c r="A40" s="358"/>
      <c r="B40" s="358"/>
      <c r="C40" s="358"/>
      <c r="D40" s="358"/>
      <c r="E40" s="358"/>
      <c r="F40" s="358"/>
      <c r="G40" s="358"/>
      <c r="H40" s="358"/>
      <c r="I40" s="358"/>
      <c r="J40" s="358"/>
      <c r="K40" s="358"/>
      <c r="L40" s="358"/>
      <c r="M40" s="358"/>
      <c r="N40" s="358"/>
      <c r="O40" s="358"/>
      <c r="P40" s="358"/>
      <c r="Q40" s="358"/>
    </row>
    <row r="41" spans="1:17" ht="15" customHeight="1">
      <c r="A41" s="358"/>
      <c r="B41" s="358"/>
      <c r="C41" s="358"/>
      <c r="D41" s="358"/>
      <c r="E41" s="358"/>
      <c r="F41" s="358"/>
      <c r="G41" s="358"/>
      <c r="H41" s="358"/>
      <c r="I41" s="358"/>
      <c r="J41" s="358"/>
      <c r="K41" s="358"/>
      <c r="L41" s="358"/>
      <c r="M41" s="358"/>
      <c r="N41" s="358"/>
      <c r="O41" s="358"/>
      <c r="P41" s="358"/>
      <c r="Q41" s="358"/>
    </row>
    <row r="42" spans="1:17" ht="15" customHeight="1">
      <c r="A42" s="358"/>
      <c r="B42" s="358"/>
      <c r="C42" s="358"/>
      <c r="D42" s="358"/>
      <c r="E42" s="358"/>
      <c r="F42" s="358"/>
      <c r="G42" s="358"/>
      <c r="H42" s="358"/>
      <c r="I42" s="358"/>
      <c r="J42" s="358"/>
      <c r="K42" s="358"/>
      <c r="L42" s="358"/>
      <c r="M42" s="358"/>
      <c r="N42" s="358"/>
      <c r="O42" s="358"/>
      <c r="P42" s="358"/>
      <c r="Q42" s="358"/>
    </row>
    <row r="43" spans="1:17" ht="15" customHeight="1">
      <c r="A43" s="358"/>
      <c r="B43" s="358"/>
      <c r="C43" s="358"/>
      <c r="D43" s="358"/>
      <c r="E43" s="358"/>
      <c r="F43" s="358"/>
      <c r="G43" s="358"/>
      <c r="H43" s="358"/>
      <c r="I43" s="358"/>
      <c r="J43" s="358"/>
      <c r="K43" s="358"/>
      <c r="L43" s="358"/>
      <c r="M43" s="358"/>
      <c r="N43" s="358"/>
      <c r="O43" s="358"/>
      <c r="P43" s="358"/>
      <c r="Q43" s="358"/>
    </row>
    <row r="44" spans="1:17" ht="15" customHeight="1">
      <c r="A44" s="358"/>
      <c r="B44" s="358"/>
      <c r="C44" s="358"/>
      <c r="D44" s="358"/>
      <c r="E44" s="358"/>
      <c r="F44" s="358"/>
      <c r="G44" s="358"/>
      <c r="H44" s="358"/>
      <c r="I44" s="358"/>
      <c r="J44" s="358"/>
      <c r="K44" s="358"/>
      <c r="L44" s="358"/>
      <c r="M44" s="358"/>
      <c r="N44" s="358"/>
      <c r="O44" s="358"/>
      <c r="P44" s="358"/>
      <c r="Q44" s="358"/>
    </row>
    <row r="45" spans="1:17" ht="15" customHeight="1">
      <c r="A45" s="358"/>
      <c r="B45" s="358"/>
      <c r="C45" s="358"/>
      <c r="D45" s="358"/>
      <c r="E45" s="358"/>
      <c r="F45" s="358"/>
      <c r="G45" s="358"/>
      <c r="H45" s="358"/>
      <c r="I45" s="358"/>
      <c r="J45" s="358"/>
      <c r="K45" s="358"/>
      <c r="L45" s="358"/>
      <c r="M45" s="358"/>
      <c r="N45" s="358"/>
      <c r="O45" s="358"/>
      <c r="P45" s="358"/>
      <c r="Q45" s="358"/>
    </row>
    <row r="46" spans="1:17" ht="15" customHeight="1">
      <c r="A46" s="358"/>
      <c r="B46" s="358"/>
      <c r="C46" s="358"/>
      <c r="D46" s="358"/>
      <c r="E46" s="358"/>
      <c r="F46" s="358"/>
      <c r="G46" s="358"/>
      <c r="H46" s="358"/>
      <c r="I46" s="358"/>
      <c r="J46" s="358"/>
      <c r="K46" s="358"/>
      <c r="L46" s="358"/>
      <c r="M46" s="358"/>
      <c r="N46" s="358"/>
      <c r="O46" s="358"/>
      <c r="P46" s="358"/>
      <c r="Q46" s="358"/>
    </row>
    <row r="47" spans="1:17" ht="15" customHeight="1">
      <c r="A47" s="358"/>
      <c r="B47" s="358"/>
      <c r="C47" s="358"/>
      <c r="D47" s="358"/>
      <c r="E47" s="358"/>
      <c r="F47" s="358"/>
      <c r="G47" s="358"/>
      <c r="H47" s="358"/>
      <c r="I47" s="358"/>
      <c r="J47" s="358"/>
      <c r="K47" s="358"/>
      <c r="L47" s="358"/>
      <c r="M47" s="358"/>
      <c r="N47" s="358"/>
      <c r="O47" s="358"/>
      <c r="P47" s="358"/>
      <c r="Q47" s="358"/>
    </row>
    <row r="48" spans="1:17" ht="75" customHeight="1">
      <c r="A48" s="358"/>
      <c r="B48" s="358"/>
      <c r="C48" s="358"/>
      <c r="D48" s="358"/>
      <c r="E48" s="358"/>
      <c r="F48" s="358"/>
      <c r="G48" s="358"/>
      <c r="H48" s="358"/>
      <c r="I48" s="358"/>
      <c r="J48" s="358"/>
      <c r="K48" s="358"/>
      <c r="L48" s="358"/>
      <c r="M48" s="358"/>
      <c r="N48" s="358"/>
      <c r="O48" s="358"/>
      <c r="P48" s="358"/>
      <c r="Q48" s="358"/>
    </row>
  </sheetData>
  <protectedRanges>
    <protectedRange sqref="A1:E4" name="Rango1"/>
  </protectedRanges>
  <mergeCells count="72">
    <mergeCell ref="B24:B26"/>
    <mergeCell ref="C24:C26"/>
    <mergeCell ref="C27:C29"/>
    <mergeCell ref="B27:B29"/>
    <mergeCell ref="B30:B32"/>
    <mergeCell ref="C30:C32"/>
    <mergeCell ref="A1:A4"/>
    <mergeCell ref="B1:N1"/>
    <mergeCell ref="O1:Q1"/>
    <mergeCell ref="B2:N2"/>
    <mergeCell ref="O2:Q2"/>
    <mergeCell ref="B3:N3"/>
    <mergeCell ref="O3:Q3"/>
    <mergeCell ref="B4:N4"/>
    <mergeCell ref="O4:Q4"/>
    <mergeCell ref="A12:B12"/>
    <mergeCell ref="D12:G12"/>
    <mergeCell ref="H12:M12"/>
    <mergeCell ref="N12:Q12"/>
    <mergeCell ref="A8:B8"/>
    <mergeCell ref="C8:D8"/>
    <mergeCell ref="E8:H8"/>
    <mergeCell ref="I8:Q8"/>
    <mergeCell ref="A9:B9"/>
    <mergeCell ref="C9:D9"/>
    <mergeCell ref="E9:H9"/>
    <mergeCell ref="I9:Q9"/>
    <mergeCell ref="A10:Q10"/>
    <mergeCell ref="A11:B11"/>
    <mergeCell ref="D11:G11"/>
    <mergeCell ref="H11:M11"/>
    <mergeCell ref="N11:Q11"/>
    <mergeCell ref="A35:D35"/>
    <mergeCell ref="A13:Q13"/>
    <mergeCell ref="A14:A15"/>
    <mergeCell ref="B14:B15"/>
    <mergeCell ref="C14:C15"/>
    <mergeCell ref="D14:D15"/>
    <mergeCell ref="E14:Q14"/>
    <mergeCell ref="E15:G15"/>
    <mergeCell ref="H15:J15"/>
    <mergeCell ref="K15:M15"/>
    <mergeCell ref="A21:A23"/>
    <mergeCell ref="A24:A26"/>
    <mergeCell ref="A27:A29"/>
    <mergeCell ref="A30:A32"/>
    <mergeCell ref="B21:B23"/>
    <mergeCell ref="C21:C23"/>
    <mergeCell ref="A16:A17"/>
    <mergeCell ref="B16:B17"/>
    <mergeCell ref="B18:C18"/>
    <mergeCell ref="A19:A20"/>
    <mergeCell ref="B19:C19"/>
    <mergeCell ref="A36:D48"/>
    <mergeCell ref="E36:G36"/>
    <mergeCell ref="H36:M36"/>
    <mergeCell ref="N36:O36"/>
    <mergeCell ref="P36:Q36"/>
    <mergeCell ref="H37:M48"/>
    <mergeCell ref="N37:O48"/>
    <mergeCell ref="P37:Q48"/>
    <mergeCell ref="E37:G48"/>
    <mergeCell ref="N17:P17"/>
    <mergeCell ref="K17:M17"/>
    <mergeCell ref="H17:J17"/>
    <mergeCell ref="E17:G17"/>
    <mergeCell ref="E35:Q35"/>
    <mergeCell ref="N15:P15"/>
    <mergeCell ref="E16:G16"/>
    <mergeCell ref="H16:J16"/>
    <mergeCell ref="K16:M16"/>
    <mergeCell ref="N16:P16"/>
  </mergeCells>
  <conditionalFormatting sqref="D12">
    <cfRule type="containsText" dxfId="39" priority="3" operator="containsText" text="ALTO">
      <formula>NOT(ISERROR(SEARCH("ALTO",D12)))</formula>
    </cfRule>
    <cfRule type="containsText" dxfId="38" priority="4" operator="containsText" text="MEDIO">
      <formula>NOT(ISERROR(SEARCH("MEDIO",D12)))</formula>
    </cfRule>
    <cfRule type="containsText" dxfId="37" priority="5" operator="containsText" text="BAJO">
      <formula>NOT(ISERROR(SEARCH("BAJO",D12)))</formula>
    </cfRule>
  </conditionalFormatting>
  <conditionalFormatting sqref="E16">
    <cfRule type="iconSet" priority="1">
      <iconSet>
        <cfvo type="percent" val="0"/>
        <cfvo type="percent" val="33"/>
        <cfvo type="percent" val="67"/>
      </iconSet>
    </cfRule>
  </conditionalFormatting>
  <conditionalFormatting sqref="H16 K16 N16">
    <cfRule type="iconSet" priority="6">
      <iconSet>
        <cfvo type="percent" val="0"/>
        <cfvo type="percent" val="33"/>
        <cfvo type="percent" val="67"/>
      </iconSet>
    </cfRule>
  </conditionalFormatting>
  <conditionalFormatting sqref="Q16">
    <cfRule type="colorScale" priority="2">
      <colorScale>
        <cfvo type="num" val="0.2"/>
        <cfvo type="num" val="0.35"/>
        <cfvo type="num" val="0.66"/>
        <color rgb="FFFF0000"/>
        <color rgb="FFFFEB84"/>
        <color rgb="FF00B050"/>
      </colorScale>
    </cfRule>
  </conditionalFormatting>
  <dataValidations disablePrompts="1" count="1">
    <dataValidation allowBlank="1" showInputMessage="1" showErrorMessage="1" sqref="E9:H9" xr:uid="{00000000-0002-0000-0B00-000000000000}"/>
  </dataValidations>
  <pageMargins left="0.7" right="0.7" top="0.75" bottom="0.75" header="0.3" footer="0.3"/>
  <drawing r:id="rId1"/>
  <legacy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B00-000001000000}">
          <x14:formula1>
            <xm:f>LISTAS!$B$2:$B$5</xm:f>
          </x14:formula1>
          <xm:sqref>C16</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Q87"/>
  <sheetViews>
    <sheetView topLeftCell="A10" zoomScale="80" zoomScaleNormal="80" workbookViewId="0">
      <selection activeCell="A88" sqref="A88"/>
    </sheetView>
  </sheetViews>
  <sheetFormatPr defaultColWidth="11.42578125" defaultRowHeight="12.75"/>
  <cols>
    <col min="1" max="1" width="23.42578125" style="23" customWidth="1"/>
    <col min="2" max="2" width="19.28515625" style="23" customWidth="1"/>
    <col min="3" max="3" width="21.28515625" style="23" customWidth="1"/>
    <col min="4" max="4" width="25.28515625" style="23" customWidth="1"/>
    <col min="5" max="5" width="8.7109375" style="23" bestFit="1" customWidth="1"/>
    <col min="6" max="6" width="10.28515625" style="23" bestFit="1" customWidth="1"/>
    <col min="7" max="12" width="8.7109375" style="23" bestFit="1" customWidth="1"/>
    <col min="13" max="13" width="11.7109375" style="23" bestFit="1" customWidth="1"/>
    <col min="14" max="14" width="8.7109375" style="23" customWidth="1"/>
    <col min="15" max="15" width="11.5703125" style="23" bestFit="1" customWidth="1"/>
    <col min="16" max="16" width="12.7109375" style="23" customWidth="1"/>
    <col min="17" max="17" width="13.140625" style="23" bestFit="1" customWidth="1"/>
    <col min="18" max="16384" width="11.42578125" style="23"/>
  </cols>
  <sheetData>
    <row r="1" spans="1:17" s="15" customFormat="1" ht="25.5" customHeight="1">
      <c r="A1" s="193"/>
      <c r="B1" s="196" t="s">
        <v>0</v>
      </c>
      <c r="C1" s="197"/>
      <c r="D1" s="197"/>
      <c r="E1" s="197"/>
      <c r="F1" s="197"/>
      <c r="G1" s="197"/>
      <c r="H1" s="197"/>
      <c r="I1" s="197"/>
      <c r="J1" s="197"/>
      <c r="K1" s="197"/>
      <c r="L1" s="197"/>
      <c r="M1" s="197"/>
      <c r="N1" s="198"/>
      <c r="O1" s="199" t="s">
        <v>150</v>
      </c>
      <c r="P1" s="200"/>
      <c r="Q1" s="201"/>
    </row>
    <row r="2" spans="1:17" s="15" customFormat="1" ht="24" customHeight="1">
      <c r="A2" s="194"/>
      <c r="B2" s="202" t="s">
        <v>151</v>
      </c>
      <c r="C2" s="187"/>
      <c r="D2" s="187"/>
      <c r="E2" s="187"/>
      <c r="F2" s="187"/>
      <c r="G2" s="187"/>
      <c r="H2" s="187"/>
      <c r="I2" s="187"/>
      <c r="J2" s="187"/>
      <c r="K2" s="187"/>
      <c r="L2" s="187"/>
      <c r="M2" s="187"/>
      <c r="N2" s="203"/>
      <c r="O2" s="204" t="s">
        <v>152</v>
      </c>
      <c r="P2" s="205"/>
      <c r="Q2" s="206"/>
    </row>
    <row r="3" spans="1:17" s="15" customFormat="1" ht="29.25" customHeight="1">
      <c r="A3" s="194"/>
      <c r="B3" s="207" t="s">
        <v>153</v>
      </c>
      <c r="C3" s="208"/>
      <c r="D3" s="208"/>
      <c r="E3" s="208"/>
      <c r="F3" s="208"/>
      <c r="G3" s="208"/>
      <c r="H3" s="208"/>
      <c r="I3" s="208"/>
      <c r="J3" s="208"/>
      <c r="K3" s="208"/>
      <c r="L3" s="208"/>
      <c r="M3" s="208"/>
      <c r="N3" s="209"/>
      <c r="O3" s="204" t="s">
        <v>154</v>
      </c>
      <c r="P3" s="205"/>
      <c r="Q3" s="206"/>
    </row>
    <row r="4" spans="1:17" s="15" customFormat="1" ht="15.75" thickBot="1">
      <c r="A4" s="195"/>
      <c r="B4" s="210" t="s">
        <v>155</v>
      </c>
      <c r="C4" s="211"/>
      <c r="D4" s="211"/>
      <c r="E4" s="211"/>
      <c r="F4" s="211"/>
      <c r="G4" s="211"/>
      <c r="H4" s="211"/>
      <c r="I4" s="211"/>
      <c r="J4" s="211"/>
      <c r="K4" s="211"/>
      <c r="L4" s="211"/>
      <c r="M4" s="211"/>
      <c r="N4" s="212"/>
      <c r="O4" s="213" t="s">
        <v>156</v>
      </c>
      <c r="P4" s="214"/>
      <c r="Q4" s="215"/>
    </row>
    <row r="5" spans="1:17" s="15" customFormat="1" ht="11.25" customHeight="1" thickBot="1">
      <c r="A5" s="16"/>
      <c r="B5" s="17"/>
      <c r="C5" s="17"/>
      <c r="D5" s="17"/>
      <c r="E5" s="17"/>
      <c r="F5" s="17"/>
      <c r="I5" s="18"/>
    </row>
    <row r="6" spans="1:17" s="15" customFormat="1" ht="17.25" customHeight="1" thickBot="1">
      <c r="A6" s="19" t="s">
        <v>157</v>
      </c>
      <c r="B6" s="20">
        <v>2023</v>
      </c>
      <c r="C6" s="17"/>
      <c r="D6" s="17"/>
      <c r="E6" s="17"/>
      <c r="F6" s="17"/>
      <c r="I6" s="18"/>
    </row>
    <row r="7" spans="1:17" s="15" customFormat="1" ht="9.75" customHeight="1" thickBot="1">
      <c r="A7" s="21"/>
      <c r="B7" s="17"/>
      <c r="C7" s="17"/>
      <c r="D7" s="17"/>
      <c r="E7" s="17"/>
      <c r="F7" s="17"/>
      <c r="I7" s="18"/>
    </row>
    <row r="8" spans="1:17" s="15" customFormat="1" ht="21" customHeight="1" thickBot="1">
      <c r="A8" s="175" t="s">
        <v>11</v>
      </c>
      <c r="B8" s="176"/>
      <c r="C8" s="175" t="s">
        <v>12</v>
      </c>
      <c r="D8" s="176"/>
      <c r="E8" s="175" t="s">
        <v>13</v>
      </c>
      <c r="F8" s="177"/>
      <c r="G8" s="177"/>
      <c r="H8" s="176"/>
      <c r="I8" s="175" t="s">
        <v>158</v>
      </c>
      <c r="J8" s="177"/>
      <c r="K8" s="177"/>
      <c r="L8" s="177"/>
      <c r="M8" s="177"/>
      <c r="N8" s="177"/>
      <c r="O8" s="177"/>
      <c r="P8" s="177"/>
      <c r="Q8" s="176"/>
    </row>
    <row r="9" spans="1:17" s="15" customFormat="1" ht="49.5" customHeight="1">
      <c r="A9" s="178" t="str">
        <f>+'CUADRO DE MANDO'!B18</f>
        <v>GESTIÓN TECNOLOGIA INFORMATICA</v>
      </c>
      <c r="B9" s="179"/>
      <c r="C9" s="178" t="str">
        <f>+'CUADRO DE MANDO'!C18</f>
        <v>GESTION DE PROYECTOS DE TECNOLOGIAS DE LA INFORMACION</v>
      </c>
      <c r="D9" s="179"/>
      <c r="E9" s="178" t="str">
        <f>+'CUADRO DE MANDO'!D18</f>
        <v>GERENCIA DE PROYECTOS</v>
      </c>
      <c r="F9" s="189"/>
      <c r="G9" s="189"/>
      <c r="H9" s="179"/>
      <c r="I9" s="178" t="str">
        <f>+'CUADRO DE MANDO'!E18</f>
        <v>Politica de gobierno digital cumplida</v>
      </c>
      <c r="J9" s="189"/>
      <c r="K9" s="189"/>
      <c r="L9" s="189"/>
      <c r="M9" s="189"/>
      <c r="N9" s="189"/>
      <c r="O9" s="189"/>
      <c r="P9" s="189"/>
      <c r="Q9" s="179"/>
    </row>
    <row r="10" spans="1:17" s="15" customFormat="1" ht="15" customHeight="1" thickBot="1">
      <c r="A10" s="190"/>
      <c r="B10" s="191"/>
      <c r="C10" s="191"/>
      <c r="D10" s="191"/>
      <c r="E10" s="191"/>
      <c r="F10" s="191"/>
      <c r="G10" s="191"/>
      <c r="H10" s="191"/>
      <c r="I10" s="191"/>
      <c r="J10" s="191"/>
      <c r="K10" s="191"/>
      <c r="L10" s="191"/>
      <c r="M10" s="191"/>
      <c r="N10" s="191"/>
      <c r="O10" s="191"/>
      <c r="P10" s="191"/>
      <c r="Q10" s="192"/>
    </row>
    <row r="11" spans="1:17" s="15" customFormat="1" ht="26.25" customHeight="1" thickBot="1">
      <c r="A11" s="175" t="s">
        <v>159</v>
      </c>
      <c r="B11" s="176"/>
      <c r="C11" s="22" t="s">
        <v>21</v>
      </c>
      <c r="D11" s="175" t="s">
        <v>160</v>
      </c>
      <c r="E11" s="177"/>
      <c r="F11" s="177"/>
      <c r="G11" s="176"/>
      <c r="H11" s="175" t="s">
        <v>18</v>
      </c>
      <c r="I11" s="177"/>
      <c r="J11" s="177"/>
      <c r="K11" s="177"/>
      <c r="L11" s="177"/>
      <c r="M11" s="176"/>
      <c r="N11" s="175" t="s">
        <v>161</v>
      </c>
      <c r="O11" s="177"/>
      <c r="P11" s="177"/>
      <c r="Q11" s="176"/>
    </row>
    <row r="12" spans="1:17" s="15" customFormat="1" ht="46.5" customHeight="1">
      <c r="A12" s="178" t="str">
        <f>+'CUADRO DE MANDO'!F18</f>
        <v>Mide el porcentaje de avance de la implementacion de la Politica de gobierno digital</v>
      </c>
      <c r="B12" s="179"/>
      <c r="C12" s="42" t="str">
        <f>+'CUADRO DE MANDO'!L18</f>
        <v>%</v>
      </c>
      <c r="D12" s="180" t="str">
        <f>(IF($Q$16&lt;=33%,"BAJO",IF($Q$16&lt;66%,"MEDIO","ALTO")))</f>
        <v>ALTO</v>
      </c>
      <c r="E12" s="181"/>
      <c r="F12" s="181"/>
      <c r="G12" s="182"/>
      <c r="H12" s="183" t="str">
        <f>+'CUADRO DE MANDO'!I18</f>
        <v>plan de accion politica de gobierno digital</v>
      </c>
      <c r="I12" s="183"/>
      <c r="J12" s="183"/>
      <c r="K12" s="183"/>
      <c r="L12" s="183"/>
      <c r="M12" s="183"/>
      <c r="N12" s="180" t="str">
        <f>+'CUADRO DE MANDO'!M18</f>
        <v>Coordinador de proyectos</v>
      </c>
      <c r="O12" s="181"/>
      <c r="P12" s="181"/>
      <c r="Q12" s="182"/>
    </row>
    <row r="13" spans="1:17" s="15" customFormat="1" ht="16.5" customHeight="1">
      <c r="A13" s="186"/>
      <c r="B13" s="187"/>
      <c r="C13" s="187"/>
      <c r="D13" s="187"/>
      <c r="E13" s="187"/>
      <c r="F13" s="187"/>
      <c r="G13" s="187"/>
      <c r="H13" s="187"/>
      <c r="I13" s="187"/>
      <c r="J13" s="187"/>
      <c r="K13" s="187"/>
      <c r="L13" s="187"/>
      <c r="M13" s="187"/>
      <c r="N13" s="187"/>
      <c r="O13" s="187"/>
      <c r="P13" s="187"/>
      <c r="Q13" s="188"/>
    </row>
    <row r="14" spans="1:17" ht="16.5" customHeight="1">
      <c r="A14" s="174" t="s">
        <v>162</v>
      </c>
      <c r="B14" s="167" t="s">
        <v>163</v>
      </c>
      <c r="C14" s="167" t="s">
        <v>20</v>
      </c>
      <c r="D14" s="167" t="s">
        <v>164</v>
      </c>
      <c r="E14" s="167" t="s">
        <v>272</v>
      </c>
      <c r="F14" s="167"/>
      <c r="G14" s="167"/>
      <c r="H14" s="167"/>
      <c r="I14" s="167"/>
      <c r="J14" s="167"/>
      <c r="K14" s="168"/>
      <c r="L14" s="168"/>
      <c r="M14" s="168"/>
      <c r="N14" s="168"/>
      <c r="O14" s="168"/>
      <c r="P14" s="168"/>
      <c r="Q14" s="251"/>
    </row>
    <row r="15" spans="1:17" ht="15" customHeight="1">
      <c r="A15" s="174"/>
      <c r="B15" s="167"/>
      <c r="C15" s="167"/>
      <c r="D15" s="167"/>
      <c r="E15" s="219" t="s">
        <v>273</v>
      </c>
      <c r="F15" s="220"/>
      <c r="G15" s="221"/>
      <c r="H15" s="219" t="s">
        <v>274</v>
      </c>
      <c r="I15" s="220"/>
      <c r="J15" s="221"/>
      <c r="K15" s="219" t="s">
        <v>275</v>
      </c>
      <c r="L15" s="220"/>
      <c r="M15" s="221"/>
      <c r="N15" s="219" t="s">
        <v>276</v>
      </c>
      <c r="O15" s="220"/>
      <c r="P15" s="221"/>
      <c r="Q15" s="27" t="s">
        <v>178</v>
      </c>
    </row>
    <row r="16" spans="1:17" ht="55.5" customHeight="1">
      <c r="A16" s="171" t="s">
        <v>179</v>
      </c>
      <c r="B16" s="184" t="str">
        <f>+'CUADRO DE MANDO'!H18</f>
        <v>X= Porcentaje de avance de las actividades/ Porcentaje total de las metas x 100%</v>
      </c>
      <c r="C16" s="28" t="s">
        <v>113</v>
      </c>
      <c r="D16" s="29" t="s">
        <v>181</v>
      </c>
      <c r="E16" s="231">
        <f>IFERROR(B21/C21,"0%")</f>
        <v>0.45</v>
      </c>
      <c r="F16" s="232"/>
      <c r="G16" s="233"/>
      <c r="H16" s="231">
        <f>IFERROR(B24/C24,"0%")</f>
        <v>0.61</v>
      </c>
      <c r="I16" s="232"/>
      <c r="J16" s="233"/>
      <c r="K16" s="231">
        <f>IFERROR(B27/C27,"0%")</f>
        <v>0.84</v>
      </c>
      <c r="L16" s="232"/>
      <c r="M16" s="233"/>
      <c r="N16" s="231">
        <f>IFERROR(B30/C30,"0%")</f>
        <v>0.93</v>
      </c>
      <c r="O16" s="232"/>
      <c r="P16" s="233"/>
      <c r="Q16" s="31">
        <f>SUM(E16:P16)/C17</f>
        <v>0.70750000000000002</v>
      </c>
    </row>
    <row r="17" spans="1:17" ht="67.5" customHeight="1">
      <c r="A17" s="171"/>
      <c r="B17" s="185"/>
      <c r="C17" s="28" t="str">
        <f>IF(C16="MENSUAL","12",IF(C16="TRIMESTRAL","4",IF(C16="SEMESTRAL","2","1")))</f>
        <v>4</v>
      </c>
      <c r="D17" s="32" t="s">
        <v>19</v>
      </c>
      <c r="E17" s="228">
        <f>+'CUADRO DE MANDO'!J18</f>
        <v>1</v>
      </c>
      <c r="F17" s="229"/>
      <c r="G17" s="274"/>
      <c r="H17" s="228">
        <f>+E17</f>
        <v>1</v>
      </c>
      <c r="I17" s="229"/>
      <c r="J17" s="274"/>
      <c r="K17" s="228">
        <f>+E17</f>
        <v>1</v>
      </c>
      <c r="L17" s="229"/>
      <c r="M17" s="274"/>
      <c r="N17" s="228">
        <f>+E17</f>
        <v>1</v>
      </c>
      <c r="O17" s="229"/>
      <c r="P17" s="274"/>
      <c r="Q17" s="48"/>
    </row>
    <row r="18" spans="1:17" ht="24" customHeight="1">
      <c r="A18" s="33" t="s">
        <v>182</v>
      </c>
      <c r="B18" s="173" t="str">
        <f>+'CUADRO DE MANDO'!G18</f>
        <v>Eficacia</v>
      </c>
      <c r="C18" s="173"/>
      <c r="Q18" s="34"/>
    </row>
    <row r="19" spans="1:17" ht="12.75" customHeight="1">
      <c r="A19" s="174" t="str">
        <f>+C16</f>
        <v>TRIMESTRAL</v>
      </c>
      <c r="B19" s="172" t="s">
        <v>183</v>
      </c>
      <c r="C19" s="172"/>
      <c r="Q19" s="34"/>
    </row>
    <row r="20" spans="1:17">
      <c r="A20" s="174"/>
      <c r="B20" s="35" t="s">
        <v>184</v>
      </c>
      <c r="C20" s="35" t="s">
        <v>185</v>
      </c>
      <c r="Q20" s="34"/>
    </row>
    <row r="21" spans="1:17" ht="15" customHeight="1">
      <c r="A21" s="216" t="str">
        <f>+E15</f>
        <v>TRIMESTRE 1</v>
      </c>
      <c r="B21" s="222">
        <v>45</v>
      </c>
      <c r="C21" s="225">
        <v>100</v>
      </c>
      <c r="Q21" s="34"/>
    </row>
    <row r="22" spans="1:17">
      <c r="A22" s="217"/>
      <c r="B22" s="223"/>
      <c r="C22" s="226"/>
      <c r="Q22" s="34"/>
    </row>
    <row r="23" spans="1:17">
      <c r="A23" s="218"/>
      <c r="B23" s="224"/>
      <c r="C23" s="227"/>
      <c r="Q23" s="34"/>
    </row>
    <row r="24" spans="1:17">
      <c r="A24" s="216" t="str">
        <f>+H15</f>
        <v>TRIMESTRE 2</v>
      </c>
      <c r="B24" s="222">
        <v>61</v>
      </c>
      <c r="C24" s="225">
        <v>100</v>
      </c>
      <c r="Q24" s="34"/>
    </row>
    <row r="25" spans="1:17">
      <c r="A25" s="217"/>
      <c r="B25" s="223"/>
      <c r="C25" s="226"/>
      <c r="Q25" s="34"/>
    </row>
    <row r="26" spans="1:17">
      <c r="A26" s="218"/>
      <c r="B26" s="224"/>
      <c r="C26" s="227"/>
      <c r="Q26" s="34"/>
    </row>
    <row r="27" spans="1:17">
      <c r="A27" s="216" t="str">
        <f>+K15</f>
        <v>TRIMESTRE 3</v>
      </c>
      <c r="B27" s="222">
        <v>84</v>
      </c>
      <c r="C27" s="225">
        <v>100</v>
      </c>
      <c r="Q27" s="34"/>
    </row>
    <row r="28" spans="1:17">
      <c r="A28" s="217"/>
      <c r="B28" s="223"/>
      <c r="C28" s="226"/>
      <c r="Q28" s="34"/>
    </row>
    <row r="29" spans="1:17">
      <c r="A29" s="218"/>
      <c r="B29" s="224"/>
      <c r="C29" s="227"/>
      <c r="Q29" s="34"/>
    </row>
    <row r="30" spans="1:17">
      <c r="A30" s="216" t="str">
        <f>+N15</f>
        <v>TRIMESTRE 4</v>
      </c>
      <c r="B30" s="225">
        <v>93</v>
      </c>
      <c r="C30" s="225">
        <v>100</v>
      </c>
      <c r="Q30" s="34"/>
    </row>
    <row r="31" spans="1:17">
      <c r="A31" s="217"/>
      <c r="B31" s="226"/>
      <c r="C31" s="226"/>
      <c r="Q31" s="34"/>
    </row>
    <row r="32" spans="1:17">
      <c r="A32" s="218"/>
      <c r="B32" s="227"/>
      <c r="C32" s="227"/>
      <c r="Q32" s="34"/>
    </row>
    <row r="33" spans="1:17">
      <c r="A33" s="37"/>
      <c r="Q33" s="34"/>
    </row>
    <row r="34" spans="1:17" ht="13.5" thickBot="1">
      <c r="A34" s="37"/>
      <c r="Q34" s="34"/>
    </row>
    <row r="35" spans="1:17" ht="17.25" customHeight="1" thickBot="1">
      <c r="A35" s="248" t="s">
        <v>198</v>
      </c>
      <c r="B35" s="249"/>
      <c r="C35" s="249"/>
      <c r="D35" s="250"/>
      <c r="E35" s="249" t="s">
        <v>199</v>
      </c>
      <c r="F35" s="249"/>
      <c r="G35" s="249"/>
      <c r="H35" s="249"/>
      <c r="I35" s="249"/>
      <c r="J35" s="249"/>
      <c r="K35" s="249"/>
      <c r="L35" s="249"/>
      <c r="M35" s="249"/>
      <c r="N35" s="249"/>
      <c r="O35" s="249"/>
      <c r="P35" s="249"/>
      <c r="Q35" s="250"/>
    </row>
    <row r="36" spans="1:17">
      <c r="A36" s="395" t="s">
        <v>290</v>
      </c>
      <c r="B36" s="235"/>
      <c r="C36" s="235"/>
      <c r="D36" s="236"/>
      <c r="E36" s="248" t="s">
        <v>201</v>
      </c>
      <c r="F36" s="249"/>
      <c r="G36" s="249"/>
      <c r="H36" s="248" t="s">
        <v>202</v>
      </c>
      <c r="I36" s="249"/>
      <c r="J36" s="249"/>
      <c r="K36" s="249"/>
      <c r="L36" s="249"/>
      <c r="M36" s="250"/>
      <c r="N36" s="248" t="s">
        <v>203</v>
      </c>
      <c r="O36" s="250"/>
      <c r="P36" s="249" t="s">
        <v>204</v>
      </c>
      <c r="Q36" s="250"/>
    </row>
    <row r="37" spans="1:17" ht="15" customHeight="1">
      <c r="A37" s="237"/>
      <c r="B37" s="238"/>
      <c r="C37" s="238"/>
      <c r="D37" s="239"/>
      <c r="E37" s="396" t="s">
        <v>291</v>
      </c>
      <c r="F37" s="235"/>
      <c r="G37" s="236"/>
      <c r="H37" s="143" t="s">
        <v>292</v>
      </c>
      <c r="I37" s="235"/>
      <c r="J37" s="235"/>
      <c r="K37" s="235"/>
      <c r="L37" s="235"/>
      <c r="M37" s="236"/>
      <c r="N37" s="391" t="s">
        <v>289</v>
      </c>
      <c r="O37" s="392"/>
      <c r="P37" s="243">
        <v>1</v>
      </c>
      <c r="Q37" s="236"/>
    </row>
    <row r="38" spans="1:17" ht="15" customHeight="1">
      <c r="A38" s="237"/>
      <c r="B38" s="238"/>
      <c r="C38" s="238"/>
      <c r="D38" s="239"/>
      <c r="E38" s="237"/>
      <c r="F38" s="238"/>
      <c r="G38" s="239"/>
      <c r="H38" s="237"/>
      <c r="I38" s="238"/>
      <c r="J38" s="238"/>
      <c r="K38" s="238"/>
      <c r="L38" s="238"/>
      <c r="M38" s="239"/>
      <c r="N38" s="393"/>
      <c r="O38" s="394"/>
      <c r="P38" s="237"/>
      <c r="Q38" s="239"/>
    </row>
    <row r="39" spans="1:17" ht="15" customHeight="1">
      <c r="A39" s="237"/>
      <c r="B39" s="238"/>
      <c r="C39" s="238"/>
      <c r="D39" s="239"/>
      <c r="E39" s="237"/>
      <c r="F39" s="238"/>
      <c r="G39" s="239"/>
      <c r="H39" s="237"/>
      <c r="I39" s="238"/>
      <c r="J39" s="238"/>
      <c r="K39" s="238"/>
      <c r="L39" s="238"/>
      <c r="M39" s="239"/>
      <c r="N39" s="393"/>
      <c r="O39" s="394"/>
      <c r="P39" s="237"/>
      <c r="Q39" s="239"/>
    </row>
    <row r="40" spans="1:17" ht="15" customHeight="1">
      <c r="A40" s="237"/>
      <c r="B40" s="238"/>
      <c r="C40" s="238"/>
      <c r="D40" s="239"/>
      <c r="E40" s="237"/>
      <c r="F40" s="238"/>
      <c r="G40" s="239"/>
      <c r="H40" s="237"/>
      <c r="I40" s="238"/>
      <c r="J40" s="238"/>
      <c r="K40" s="238"/>
      <c r="L40" s="238"/>
      <c r="M40" s="239"/>
      <c r="N40" s="393"/>
      <c r="O40" s="394"/>
      <c r="P40" s="237"/>
      <c r="Q40" s="239"/>
    </row>
    <row r="41" spans="1:17" ht="15" customHeight="1">
      <c r="A41" s="237"/>
      <c r="B41" s="238"/>
      <c r="C41" s="238"/>
      <c r="D41" s="239"/>
      <c r="E41" s="237"/>
      <c r="F41" s="238"/>
      <c r="G41" s="239"/>
      <c r="H41" s="237"/>
      <c r="I41" s="238"/>
      <c r="J41" s="238"/>
      <c r="K41" s="238"/>
      <c r="L41" s="238"/>
      <c r="M41" s="239"/>
      <c r="N41" s="393"/>
      <c r="O41" s="394"/>
      <c r="P41" s="237"/>
      <c r="Q41" s="239"/>
    </row>
    <row r="42" spans="1:17" ht="15" customHeight="1">
      <c r="A42" s="237"/>
      <c r="B42" s="238"/>
      <c r="C42" s="238"/>
      <c r="D42" s="239"/>
      <c r="E42" s="237"/>
      <c r="F42" s="238"/>
      <c r="G42" s="239"/>
      <c r="H42" s="237"/>
      <c r="I42" s="238"/>
      <c r="J42" s="238"/>
      <c r="K42" s="238"/>
      <c r="L42" s="238"/>
      <c r="M42" s="239"/>
      <c r="N42" s="393"/>
      <c r="O42" s="394"/>
      <c r="P42" s="237"/>
      <c r="Q42" s="239"/>
    </row>
    <row r="43" spans="1:17" ht="15" customHeight="1">
      <c r="A43" s="237"/>
      <c r="B43" s="238"/>
      <c r="C43" s="238"/>
      <c r="D43" s="239"/>
      <c r="E43" s="237"/>
      <c r="F43" s="238"/>
      <c r="G43" s="239"/>
      <c r="H43" s="237"/>
      <c r="I43" s="238"/>
      <c r="J43" s="238"/>
      <c r="K43" s="238"/>
      <c r="L43" s="238"/>
      <c r="M43" s="239"/>
      <c r="N43" s="393"/>
      <c r="O43" s="394"/>
      <c r="P43" s="237"/>
      <c r="Q43" s="239"/>
    </row>
    <row r="44" spans="1:17" ht="15" customHeight="1">
      <c r="A44" s="237"/>
      <c r="B44" s="238"/>
      <c r="C44" s="238"/>
      <c r="D44" s="239"/>
      <c r="E44" s="237"/>
      <c r="F44" s="238"/>
      <c r="G44" s="239"/>
      <c r="H44" s="237"/>
      <c r="I44" s="238"/>
      <c r="J44" s="238"/>
      <c r="K44" s="238"/>
      <c r="L44" s="238"/>
      <c r="M44" s="239"/>
      <c r="N44" s="393"/>
      <c r="O44" s="394"/>
      <c r="P44" s="237"/>
      <c r="Q44" s="239"/>
    </row>
    <row r="45" spans="1:17" ht="15" customHeight="1">
      <c r="A45" s="237"/>
      <c r="B45" s="238"/>
      <c r="C45" s="238"/>
      <c r="D45" s="239"/>
      <c r="E45" s="237"/>
      <c r="F45" s="238"/>
      <c r="G45" s="239"/>
      <c r="H45" s="237"/>
      <c r="I45" s="238"/>
      <c r="J45" s="238"/>
      <c r="K45" s="238"/>
      <c r="L45" s="238"/>
      <c r="M45" s="239"/>
      <c r="N45" s="393"/>
      <c r="O45" s="394"/>
      <c r="P45" s="237"/>
      <c r="Q45" s="239"/>
    </row>
    <row r="46" spans="1:17" ht="15" customHeight="1">
      <c r="A46" s="237"/>
      <c r="B46" s="238"/>
      <c r="C46" s="238"/>
      <c r="D46" s="239"/>
      <c r="E46" s="237"/>
      <c r="F46" s="238"/>
      <c r="G46" s="239"/>
      <c r="H46" s="237"/>
      <c r="I46" s="238"/>
      <c r="J46" s="238"/>
      <c r="K46" s="238"/>
      <c r="L46" s="238"/>
      <c r="M46" s="239"/>
      <c r="N46" s="393"/>
      <c r="O46" s="394"/>
      <c r="P46" s="237"/>
      <c r="Q46" s="239"/>
    </row>
    <row r="47" spans="1:17" ht="56.25" customHeight="1">
      <c r="A47" s="237"/>
      <c r="B47" s="238"/>
      <c r="C47" s="238"/>
      <c r="D47" s="239"/>
      <c r="E47" s="237"/>
      <c r="F47" s="238"/>
      <c r="G47" s="239"/>
      <c r="H47" s="237"/>
      <c r="I47" s="238"/>
      <c r="J47" s="238"/>
      <c r="K47" s="238"/>
      <c r="L47" s="238"/>
      <c r="M47" s="239"/>
      <c r="N47" s="393"/>
      <c r="O47" s="394"/>
      <c r="P47" s="237"/>
      <c r="Q47" s="239"/>
    </row>
    <row r="48" spans="1:17" ht="33.75" customHeight="1">
      <c r="A48" s="237"/>
      <c r="B48" s="238"/>
      <c r="C48" s="238"/>
      <c r="D48" s="239"/>
      <c r="E48" s="237"/>
      <c r="F48" s="238"/>
      <c r="G48" s="239"/>
      <c r="H48" s="237"/>
      <c r="I48" s="238"/>
      <c r="J48" s="238"/>
      <c r="K48" s="238"/>
      <c r="L48" s="238"/>
      <c r="M48" s="239"/>
      <c r="N48" s="393"/>
      <c r="O48" s="394"/>
      <c r="P48" s="237"/>
      <c r="Q48" s="239"/>
    </row>
    <row r="49" spans="1:17">
      <c r="A49" s="369" t="s">
        <v>293</v>
      </c>
      <c r="B49" s="370"/>
      <c r="C49" s="370"/>
      <c r="D49" s="371"/>
      <c r="E49" s="378" t="s">
        <v>294</v>
      </c>
      <c r="F49" s="370"/>
      <c r="G49" s="371"/>
      <c r="H49" s="370" t="s">
        <v>295</v>
      </c>
      <c r="I49" s="370"/>
      <c r="J49" s="370"/>
      <c r="K49" s="370"/>
      <c r="L49" s="370"/>
      <c r="M49" s="371"/>
      <c r="N49" s="379" t="s">
        <v>289</v>
      </c>
      <c r="O49" s="380"/>
      <c r="P49" s="385">
        <v>1</v>
      </c>
      <c r="Q49" s="386"/>
    </row>
    <row r="50" spans="1:17">
      <c r="A50" s="372"/>
      <c r="B50" s="373"/>
      <c r="C50" s="373"/>
      <c r="D50" s="374"/>
      <c r="E50" s="373"/>
      <c r="F50" s="373"/>
      <c r="G50" s="374"/>
      <c r="H50" s="373"/>
      <c r="I50" s="373"/>
      <c r="J50" s="373"/>
      <c r="K50" s="373"/>
      <c r="L50" s="373"/>
      <c r="M50" s="374"/>
      <c r="N50" s="381"/>
      <c r="O50" s="382"/>
      <c r="P50" s="387"/>
      <c r="Q50" s="388"/>
    </row>
    <row r="51" spans="1:17" ht="15" customHeight="1">
      <c r="A51" s="372"/>
      <c r="B51" s="373"/>
      <c r="C51" s="373"/>
      <c r="D51" s="374"/>
      <c r="E51" s="373"/>
      <c r="F51" s="373"/>
      <c r="G51" s="374"/>
      <c r="H51" s="373"/>
      <c r="I51" s="373"/>
      <c r="J51" s="373"/>
      <c r="K51" s="373"/>
      <c r="L51" s="373"/>
      <c r="M51" s="374"/>
      <c r="N51" s="381"/>
      <c r="O51" s="382"/>
      <c r="P51" s="387"/>
      <c r="Q51" s="388"/>
    </row>
    <row r="52" spans="1:17" ht="15" customHeight="1">
      <c r="A52" s="372"/>
      <c r="B52" s="373"/>
      <c r="C52" s="373"/>
      <c r="D52" s="374"/>
      <c r="E52" s="373"/>
      <c r="F52" s="373"/>
      <c r="G52" s="374"/>
      <c r="H52" s="373"/>
      <c r="I52" s="373"/>
      <c r="J52" s="373"/>
      <c r="K52" s="373"/>
      <c r="L52" s="373"/>
      <c r="M52" s="374"/>
      <c r="N52" s="381"/>
      <c r="O52" s="382"/>
      <c r="P52" s="387"/>
      <c r="Q52" s="388"/>
    </row>
    <row r="53" spans="1:17" ht="15" customHeight="1">
      <c r="A53" s="372"/>
      <c r="B53" s="373"/>
      <c r="C53" s="373"/>
      <c r="D53" s="374"/>
      <c r="E53" s="373"/>
      <c r="F53" s="373"/>
      <c r="G53" s="374"/>
      <c r="H53" s="373"/>
      <c r="I53" s="373"/>
      <c r="J53" s="373"/>
      <c r="K53" s="373"/>
      <c r="L53" s="373"/>
      <c r="M53" s="374"/>
      <c r="N53" s="381"/>
      <c r="O53" s="382"/>
      <c r="P53" s="387"/>
      <c r="Q53" s="388"/>
    </row>
    <row r="54" spans="1:17" ht="15" customHeight="1">
      <c r="A54" s="372"/>
      <c r="B54" s="373"/>
      <c r="C54" s="373"/>
      <c r="D54" s="374"/>
      <c r="E54" s="373"/>
      <c r="F54" s="373"/>
      <c r="G54" s="374"/>
      <c r="H54" s="373"/>
      <c r="I54" s="373"/>
      <c r="J54" s="373"/>
      <c r="K54" s="373"/>
      <c r="L54" s="373"/>
      <c r="M54" s="374"/>
      <c r="N54" s="381"/>
      <c r="O54" s="382"/>
      <c r="P54" s="387"/>
      <c r="Q54" s="388"/>
    </row>
    <row r="55" spans="1:17" ht="15" customHeight="1">
      <c r="A55" s="372"/>
      <c r="B55" s="373"/>
      <c r="C55" s="373"/>
      <c r="D55" s="374"/>
      <c r="E55" s="373"/>
      <c r="F55" s="373"/>
      <c r="G55" s="374"/>
      <c r="H55" s="373"/>
      <c r="I55" s="373"/>
      <c r="J55" s="373"/>
      <c r="K55" s="373"/>
      <c r="L55" s="373"/>
      <c r="M55" s="374"/>
      <c r="N55" s="381"/>
      <c r="O55" s="382"/>
      <c r="P55" s="387"/>
      <c r="Q55" s="388"/>
    </row>
    <row r="56" spans="1:17" ht="15" customHeight="1">
      <c r="A56" s="372"/>
      <c r="B56" s="373"/>
      <c r="C56" s="373"/>
      <c r="D56" s="374"/>
      <c r="E56" s="373"/>
      <c r="F56" s="373"/>
      <c r="G56" s="374"/>
      <c r="H56" s="373"/>
      <c r="I56" s="373"/>
      <c r="J56" s="373"/>
      <c r="K56" s="373"/>
      <c r="L56" s="373"/>
      <c r="M56" s="374"/>
      <c r="N56" s="381"/>
      <c r="O56" s="382"/>
      <c r="P56" s="387"/>
      <c r="Q56" s="388"/>
    </row>
    <row r="57" spans="1:17" ht="15" customHeight="1">
      <c r="A57" s="372"/>
      <c r="B57" s="373"/>
      <c r="C57" s="373"/>
      <c r="D57" s="374"/>
      <c r="E57" s="373"/>
      <c r="F57" s="373"/>
      <c r="G57" s="374"/>
      <c r="H57" s="373"/>
      <c r="I57" s="373"/>
      <c r="J57" s="373"/>
      <c r="K57" s="373"/>
      <c r="L57" s="373"/>
      <c r="M57" s="374"/>
      <c r="N57" s="381"/>
      <c r="O57" s="382"/>
      <c r="P57" s="387"/>
      <c r="Q57" s="388"/>
    </row>
    <row r="58" spans="1:17" ht="15" customHeight="1">
      <c r="A58" s="372"/>
      <c r="B58" s="373"/>
      <c r="C58" s="373"/>
      <c r="D58" s="374"/>
      <c r="E58" s="373"/>
      <c r="F58" s="373"/>
      <c r="G58" s="374"/>
      <c r="H58" s="373"/>
      <c r="I58" s="373"/>
      <c r="J58" s="373"/>
      <c r="K58" s="373"/>
      <c r="L58" s="373"/>
      <c r="M58" s="374"/>
      <c r="N58" s="381"/>
      <c r="O58" s="382"/>
      <c r="P58" s="387"/>
      <c r="Q58" s="388"/>
    </row>
    <row r="59" spans="1:17" ht="15" customHeight="1">
      <c r="A59" s="372"/>
      <c r="B59" s="373"/>
      <c r="C59" s="373"/>
      <c r="D59" s="374"/>
      <c r="E59" s="373"/>
      <c r="F59" s="373"/>
      <c r="G59" s="374"/>
      <c r="H59" s="373"/>
      <c r="I59" s="373"/>
      <c r="J59" s="373"/>
      <c r="K59" s="373"/>
      <c r="L59" s="373"/>
      <c r="M59" s="374"/>
      <c r="N59" s="381"/>
      <c r="O59" s="382"/>
      <c r="P59" s="387"/>
      <c r="Q59" s="388"/>
    </row>
    <row r="60" spans="1:17" ht="15.75" customHeight="1">
      <c r="A60" s="372"/>
      <c r="B60" s="373"/>
      <c r="C60" s="373"/>
      <c r="D60" s="374"/>
      <c r="E60" s="373"/>
      <c r="F60" s="373"/>
      <c r="G60" s="374"/>
      <c r="H60" s="373"/>
      <c r="I60" s="373"/>
      <c r="J60" s="373"/>
      <c r="K60" s="373"/>
      <c r="L60" s="373"/>
      <c r="M60" s="374"/>
      <c r="N60" s="381"/>
      <c r="O60" s="382"/>
      <c r="P60" s="387"/>
      <c r="Q60" s="388"/>
    </row>
    <row r="61" spans="1:17" ht="50.25" customHeight="1">
      <c r="A61" s="375"/>
      <c r="B61" s="376"/>
      <c r="C61" s="376"/>
      <c r="D61" s="377"/>
      <c r="E61" s="376"/>
      <c r="F61" s="376"/>
      <c r="G61" s="377"/>
      <c r="H61" s="376"/>
      <c r="I61" s="376"/>
      <c r="J61" s="376"/>
      <c r="K61" s="376"/>
      <c r="L61" s="376"/>
      <c r="M61" s="377"/>
      <c r="N61" s="383"/>
      <c r="O61" s="384"/>
      <c r="P61" s="389"/>
      <c r="Q61" s="390"/>
    </row>
    <row r="62" spans="1:17">
      <c r="A62" s="369" t="s">
        <v>296</v>
      </c>
      <c r="B62" s="370"/>
      <c r="C62" s="370"/>
      <c r="D62" s="371"/>
      <c r="E62" s="378" t="s">
        <v>294</v>
      </c>
      <c r="F62" s="370"/>
      <c r="G62" s="371"/>
      <c r="H62" s="370" t="s">
        <v>297</v>
      </c>
      <c r="I62" s="370"/>
      <c r="J62" s="370"/>
      <c r="K62" s="370"/>
      <c r="L62" s="370"/>
      <c r="M62" s="371"/>
      <c r="N62" s="379" t="s">
        <v>289</v>
      </c>
      <c r="O62" s="380"/>
      <c r="P62" s="385">
        <v>1</v>
      </c>
      <c r="Q62" s="386"/>
    </row>
    <row r="63" spans="1:17">
      <c r="A63" s="372"/>
      <c r="B63" s="373"/>
      <c r="C63" s="373"/>
      <c r="D63" s="374"/>
      <c r="E63" s="373"/>
      <c r="F63" s="373"/>
      <c r="G63" s="374"/>
      <c r="H63" s="373"/>
      <c r="I63" s="373"/>
      <c r="J63" s="373"/>
      <c r="K63" s="373"/>
      <c r="L63" s="373"/>
      <c r="M63" s="374"/>
      <c r="N63" s="381"/>
      <c r="O63" s="382"/>
      <c r="P63" s="387"/>
      <c r="Q63" s="388"/>
    </row>
    <row r="64" spans="1:17" ht="15" customHeight="1">
      <c r="A64" s="372"/>
      <c r="B64" s="373"/>
      <c r="C64" s="373"/>
      <c r="D64" s="374"/>
      <c r="E64" s="373"/>
      <c r="F64" s="373"/>
      <c r="G64" s="374"/>
      <c r="H64" s="373"/>
      <c r="I64" s="373"/>
      <c r="J64" s="373"/>
      <c r="K64" s="373"/>
      <c r="L64" s="373"/>
      <c r="M64" s="374"/>
      <c r="N64" s="381"/>
      <c r="O64" s="382"/>
      <c r="P64" s="387"/>
      <c r="Q64" s="388"/>
    </row>
    <row r="65" spans="1:17" ht="15" customHeight="1">
      <c r="A65" s="372"/>
      <c r="B65" s="373"/>
      <c r="C65" s="373"/>
      <c r="D65" s="374"/>
      <c r="E65" s="373"/>
      <c r="F65" s="373"/>
      <c r="G65" s="374"/>
      <c r="H65" s="373"/>
      <c r="I65" s="373"/>
      <c r="J65" s="373"/>
      <c r="K65" s="373"/>
      <c r="L65" s="373"/>
      <c r="M65" s="374"/>
      <c r="N65" s="381"/>
      <c r="O65" s="382"/>
      <c r="P65" s="387"/>
      <c r="Q65" s="388"/>
    </row>
    <row r="66" spans="1:17" ht="15" customHeight="1">
      <c r="A66" s="372"/>
      <c r="B66" s="373"/>
      <c r="C66" s="373"/>
      <c r="D66" s="374"/>
      <c r="E66" s="373"/>
      <c r="F66" s="373"/>
      <c r="G66" s="374"/>
      <c r="H66" s="373"/>
      <c r="I66" s="373"/>
      <c r="J66" s="373"/>
      <c r="K66" s="373"/>
      <c r="L66" s="373"/>
      <c r="M66" s="374"/>
      <c r="N66" s="381"/>
      <c r="O66" s="382"/>
      <c r="P66" s="387"/>
      <c r="Q66" s="388"/>
    </row>
    <row r="67" spans="1:17" ht="15" customHeight="1">
      <c r="A67" s="372"/>
      <c r="B67" s="373"/>
      <c r="C67" s="373"/>
      <c r="D67" s="374"/>
      <c r="E67" s="373"/>
      <c r="F67" s="373"/>
      <c r="G67" s="374"/>
      <c r="H67" s="373"/>
      <c r="I67" s="373"/>
      <c r="J67" s="373"/>
      <c r="K67" s="373"/>
      <c r="L67" s="373"/>
      <c r="M67" s="374"/>
      <c r="N67" s="381"/>
      <c r="O67" s="382"/>
      <c r="P67" s="387"/>
      <c r="Q67" s="388"/>
    </row>
    <row r="68" spans="1:17" ht="15" customHeight="1">
      <c r="A68" s="372"/>
      <c r="B68" s="373"/>
      <c r="C68" s="373"/>
      <c r="D68" s="374"/>
      <c r="E68" s="373"/>
      <c r="F68" s="373"/>
      <c r="G68" s="374"/>
      <c r="H68" s="373"/>
      <c r="I68" s="373"/>
      <c r="J68" s="373"/>
      <c r="K68" s="373"/>
      <c r="L68" s="373"/>
      <c r="M68" s="374"/>
      <c r="N68" s="381"/>
      <c r="O68" s="382"/>
      <c r="P68" s="387"/>
      <c r="Q68" s="388"/>
    </row>
    <row r="69" spans="1:17" ht="15" customHeight="1">
      <c r="A69" s="372"/>
      <c r="B69" s="373"/>
      <c r="C69" s="373"/>
      <c r="D69" s="374"/>
      <c r="E69" s="373"/>
      <c r="F69" s="373"/>
      <c r="G69" s="374"/>
      <c r="H69" s="373"/>
      <c r="I69" s="373"/>
      <c r="J69" s="373"/>
      <c r="K69" s="373"/>
      <c r="L69" s="373"/>
      <c r="M69" s="374"/>
      <c r="N69" s="381"/>
      <c r="O69" s="382"/>
      <c r="P69" s="387"/>
      <c r="Q69" s="388"/>
    </row>
    <row r="70" spans="1:17" ht="15" customHeight="1">
      <c r="A70" s="372"/>
      <c r="B70" s="373"/>
      <c r="C70" s="373"/>
      <c r="D70" s="374"/>
      <c r="E70" s="373"/>
      <c r="F70" s="373"/>
      <c r="G70" s="374"/>
      <c r="H70" s="373"/>
      <c r="I70" s="373"/>
      <c r="J70" s="373"/>
      <c r="K70" s="373"/>
      <c r="L70" s="373"/>
      <c r="M70" s="374"/>
      <c r="N70" s="381"/>
      <c r="O70" s="382"/>
      <c r="P70" s="387"/>
      <c r="Q70" s="388"/>
    </row>
    <row r="71" spans="1:17" ht="15" customHeight="1">
      <c r="A71" s="372"/>
      <c r="B71" s="373"/>
      <c r="C71" s="373"/>
      <c r="D71" s="374"/>
      <c r="E71" s="373"/>
      <c r="F71" s="373"/>
      <c r="G71" s="374"/>
      <c r="H71" s="373"/>
      <c r="I71" s="373"/>
      <c r="J71" s="373"/>
      <c r="K71" s="373"/>
      <c r="L71" s="373"/>
      <c r="M71" s="374"/>
      <c r="N71" s="381"/>
      <c r="O71" s="382"/>
      <c r="P71" s="387"/>
      <c r="Q71" s="388"/>
    </row>
    <row r="72" spans="1:17" ht="15" customHeight="1">
      <c r="A72" s="372"/>
      <c r="B72" s="373"/>
      <c r="C72" s="373"/>
      <c r="D72" s="374"/>
      <c r="E72" s="373"/>
      <c r="F72" s="373"/>
      <c r="G72" s="374"/>
      <c r="H72" s="373"/>
      <c r="I72" s="373"/>
      <c r="J72" s="373"/>
      <c r="K72" s="373"/>
      <c r="L72" s="373"/>
      <c r="M72" s="374"/>
      <c r="N72" s="381"/>
      <c r="O72" s="382"/>
      <c r="P72" s="387"/>
      <c r="Q72" s="388"/>
    </row>
    <row r="73" spans="1:17" ht="15.75" customHeight="1">
      <c r="A73" s="372"/>
      <c r="B73" s="373"/>
      <c r="C73" s="373"/>
      <c r="D73" s="374"/>
      <c r="E73" s="373"/>
      <c r="F73" s="373"/>
      <c r="G73" s="374"/>
      <c r="H73" s="373"/>
      <c r="I73" s="373"/>
      <c r="J73" s="373"/>
      <c r="K73" s="373"/>
      <c r="L73" s="373"/>
      <c r="M73" s="374"/>
      <c r="N73" s="381"/>
      <c r="O73" s="382"/>
      <c r="P73" s="387"/>
      <c r="Q73" s="388"/>
    </row>
    <row r="74" spans="1:17" ht="50.25" customHeight="1">
      <c r="A74" s="375"/>
      <c r="B74" s="376"/>
      <c r="C74" s="376"/>
      <c r="D74" s="377"/>
      <c r="E74" s="376"/>
      <c r="F74" s="376"/>
      <c r="G74" s="377"/>
      <c r="H74" s="376"/>
      <c r="I74" s="376"/>
      <c r="J74" s="376"/>
      <c r="K74" s="376"/>
      <c r="L74" s="376"/>
      <c r="M74" s="377"/>
      <c r="N74" s="383"/>
      <c r="O74" s="384"/>
      <c r="P74" s="389"/>
      <c r="Q74" s="390"/>
    </row>
    <row r="75" spans="1:17">
      <c r="A75" s="369" t="s">
        <v>298</v>
      </c>
      <c r="B75" s="370"/>
      <c r="C75" s="370"/>
      <c r="D75" s="371"/>
      <c r="E75" s="378" t="s">
        <v>294</v>
      </c>
      <c r="F75" s="370"/>
      <c r="G75" s="371"/>
      <c r="H75" s="370" t="s">
        <v>299</v>
      </c>
      <c r="I75" s="370"/>
      <c r="J75" s="370"/>
      <c r="K75" s="370"/>
      <c r="L75" s="370"/>
      <c r="M75" s="371"/>
      <c r="N75" s="379" t="s">
        <v>289</v>
      </c>
      <c r="O75" s="380"/>
      <c r="P75" s="385">
        <v>1</v>
      </c>
      <c r="Q75" s="386"/>
    </row>
    <row r="76" spans="1:17">
      <c r="A76" s="372"/>
      <c r="B76" s="373"/>
      <c r="C76" s="373"/>
      <c r="D76" s="374"/>
      <c r="E76" s="373"/>
      <c r="F76" s="373"/>
      <c r="G76" s="374"/>
      <c r="H76" s="373"/>
      <c r="I76" s="373"/>
      <c r="J76" s="373"/>
      <c r="K76" s="373"/>
      <c r="L76" s="373"/>
      <c r="M76" s="374"/>
      <c r="N76" s="381"/>
      <c r="O76" s="382"/>
      <c r="P76" s="387"/>
      <c r="Q76" s="388"/>
    </row>
    <row r="77" spans="1:17" ht="15" customHeight="1">
      <c r="A77" s="372"/>
      <c r="B77" s="373"/>
      <c r="C77" s="373"/>
      <c r="D77" s="374"/>
      <c r="E77" s="373"/>
      <c r="F77" s="373"/>
      <c r="G77" s="374"/>
      <c r="H77" s="373"/>
      <c r="I77" s="373"/>
      <c r="J77" s="373"/>
      <c r="K77" s="373"/>
      <c r="L77" s="373"/>
      <c r="M77" s="374"/>
      <c r="N77" s="381"/>
      <c r="O77" s="382"/>
      <c r="P77" s="387"/>
      <c r="Q77" s="388"/>
    </row>
    <row r="78" spans="1:17" ht="15" customHeight="1">
      <c r="A78" s="372"/>
      <c r="B78" s="373"/>
      <c r="C78" s="373"/>
      <c r="D78" s="374"/>
      <c r="E78" s="373"/>
      <c r="F78" s="373"/>
      <c r="G78" s="374"/>
      <c r="H78" s="373"/>
      <c r="I78" s="373"/>
      <c r="J78" s="373"/>
      <c r="K78" s="373"/>
      <c r="L78" s="373"/>
      <c r="M78" s="374"/>
      <c r="N78" s="381"/>
      <c r="O78" s="382"/>
      <c r="P78" s="387"/>
      <c r="Q78" s="388"/>
    </row>
    <row r="79" spans="1:17" ht="15" customHeight="1">
      <c r="A79" s="372"/>
      <c r="B79" s="373"/>
      <c r="C79" s="373"/>
      <c r="D79" s="374"/>
      <c r="E79" s="373"/>
      <c r="F79" s="373"/>
      <c r="G79" s="374"/>
      <c r="H79" s="373"/>
      <c r="I79" s="373"/>
      <c r="J79" s="373"/>
      <c r="K79" s="373"/>
      <c r="L79" s="373"/>
      <c r="M79" s="374"/>
      <c r="N79" s="381"/>
      <c r="O79" s="382"/>
      <c r="P79" s="387"/>
      <c r="Q79" s="388"/>
    </row>
    <row r="80" spans="1:17" ht="15" customHeight="1">
      <c r="A80" s="372"/>
      <c r="B80" s="373"/>
      <c r="C80" s="373"/>
      <c r="D80" s="374"/>
      <c r="E80" s="373"/>
      <c r="F80" s="373"/>
      <c r="G80" s="374"/>
      <c r="H80" s="373"/>
      <c r="I80" s="373"/>
      <c r="J80" s="373"/>
      <c r="K80" s="373"/>
      <c r="L80" s="373"/>
      <c r="M80" s="374"/>
      <c r="N80" s="381"/>
      <c r="O80" s="382"/>
      <c r="P80" s="387"/>
      <c r="Q80" s="388"/>
    </row>
    <row r="81" spans="1:17" ht="15" customHeight="1">
      <c r="A81" s="372"/>
      <c r="B81" s="373"/>
      <c r="C81" s="373"/>
      <c r="D81" s="374"/>
      <c r="E81" s="373"/>
      <c r="F81" s="373"/>
      <c r="G81" s="374"/>
      <c r="H81" s="373"/>
      <c r="I81" s="373"/>
      <c r="J81" s="373"/>
      <c r="K81" s="373"/>
      <c r="L81" s="373"/>
      <c r="M81" s="374"/>
      <c r="N81" s="381"/>
      <c r="O81" s="382"/>
      <c r="P81" s="387"/>
      <c r="Q81" s="388"/>
    </row>
    <row r="82" spans="1:17" ht="15" customHeight="1">
      <c r="A82" s="372"/>
      <c r="B82" s="373"/>
      <c r="C82" s="373"/>
      <c r="D82" s="374"/>
      <c r="E82" s="373"/>
      <c r="F82" s="373"/>
      <c r="G82" s="374"/>
      <c r="H82" s="373"/>
      <c r="I82" s="373"/>
      <c r="J82" s="373"/>
      <c r="K82" s="373"/>
      <c r="L82" s="373"/>
      <c r="M82" s="374"/>
      <c r="N82" s="381"/>
      <c r="O82" s="382"/>
      <c r="P82" s="387"/>
      <c r="Q82" s="388"/>
    </row>
    <row r="83" spans="1:17" ht="15" customHeight="1">
      <c r="A83" s="372"/>
      <c r="B83" s="373"/>
      <c r="C83" s="373"/>
      <c r="D83" s="374"/>
      <c r="E83" s="373"/>
      <c r="F83" s="373"/>
      <c r="G83" s="374"/>
      <c r="H83" s="373"/>
      <c r="I83" s="373"/>
      <c r="J83" s="373"/>
      <c r="K83" s="373"/>
      <c r="L83" s="373"/>
      <c r="M83" s="374"/>
      <c r="N83" s="381"/>
      <c r="O83" s="382"/>
      <c r="P83" s="387"/>
      <c r="Q83" s="388"/>
    </row>
    <row r="84" spans="1:17" ht="15" customHeight="1">
      <c r="A84" s="372"/>
      <c r="B84" s="373"/>
      <c r="C84" s="373"/>
      <c r="D84" s="374"/>
      <c r="E84" s="373"/>
      <c r="F84" s="373"/>
      <c r="G84" s="374"/>
      <c r="H84" s="373"/>
      <c r="I84" s="373"/>
      <c r="J84" s="373"/>
      <c r="K84" s="373"/>
      <c r="L84" s="373"/>
      <c r="M84" s="374"/>
      <c r="N84" s="381"/>
      <c r="O84" s="382"/>
      <c r="P84" s="387"/>
      <c r="Q84" s="388"/>
    </row>
    <row r="85" spans="1:17" ht="15" customHeight="1">
      <c r="A85" s="372"/>
      <c r="B85" s="373"/>
      <c r="C85" s="373"/>
      <c r="D85" s="374"/>
      <c r="E85" s="373"/>
      <c r="F85" s="373"/>
      <c r="G85" s="374"/>
      <c r="H85" s="373"/>
      <c r="I85" s="373"/>
      <c r="J85" s="373"/>
      <c r="K85" s="373"/>
      <c r="L85" s="373"/>
      <c r="M85" s="374"/>
      <c r="N85" s="381"/>
      <c r="O85" s="382"/>
      <c r="P85" s="387"/>
      <c r="Q85" s="388"/>
    </row>
    <row r="86" spans="1:17" ht="15.75" customHeight="1">
      <c r="A86" s="372"/>
      <c r="B86" s="373"/>
      <c r="C86" s="373"/>
      <c r="D86" s="374"/>
      <c r="E86" s="373"/>
      <c r="F86" s="373"/>
      <c r="G86" s="374"/>
      <c r="H86" s="373"/>
      <c r="I86" s="373"/>
      <c r="J86" s="373"/>
      <c r="K86" s="373"/>
      <c r="L86" s="373"/>
      <c r="M86" s="374"/>
      <c r="N86" s="381"/>
      <c r="O86" s="382"/>
      <c r="P86" s="387"/>
      <c r="Q86" s="388"/>
    </row>
    <row r="87" spans="1:17" ht="50.25" customHeight="1">
      <c r="A87" s="375"/>
      <c r="B87" s="376"/>
      <c r="C87" s="376"/>
      <c r="D87" s="377"/>
      <c r="E87" s="376"/>
      <c r="F87" s="376"/>
      <c r="G87" s="377"/>
      <c r="H87" s="376"/>
      <c r="I87" s="376"/>
      <c r="J87" s="376"/>
      <c r="K87" s="376"/>
      <c r="L87" s="376"/>
      <c r="M87" s="377"/>
      <c r="N87" s="383"/>
      <c r="O87" s="384"/>
      <c r="P87" s="389"/>
      <c r="Q87" s="390"/>
    </row>
  </sheetData>
  <protectedRanges>
    <protectedRange sqref="A1:E4" name="Rango1"/>
  </protectedRanges>
  <mergeCells count="87">
    <mergeCell ref="P75:Q87"/>
    <mergeCell ref="A75:D87"/>
    <mergeCell ref="E75:G87"/>
    <mergeCell ref="H75:M87"/>
    <mergeCell ref="N75:O87"/>
    <mergeCell ref="H37:M48"/>
    <mergeCell ref="N37:O48"/>
    <mergeCell ref="P37:Q48"/>
    <mergeCell ref="A30:A32"/>
    <mergeCell ref="B30:B32"/>
    <mergeCell ref="C30:C32"/>
    <mergeCell ref="A35:D35"/>
    <mergeCell ref="E35:Q35"/>
    <mergeCell ref="A36:D48"/>
    <mergeCell ref="E36:G36"/>
    <mergeCell ref="H36:M36"/>
    <mergeCell ref="N36:O36"/>
    <mergeCell ref="P36:Q36"/>
    <mergeCell ref="E37:G48"/>
    <mergeCell ref="A24:A26"/>
    <mergeCell ref="B24:B26"/>
    <mergeCell ref="C24:C26"/>
    <mergeCell ref="A27:A29"/>
    <mergeCell ref="B27:B29"/>
    <mergeCell ref="C27:C29"/>
    <mergeCell ref="B18:C18"/>
    <mergeCell ref="A19:A20"/>
    <mergeCell ref="B19:C19"/>
    <mergeCell ref="A21:A23"/>
    <mergeCell ref="B21:B23"/>
    <mergeCell ref="C21:C23"/>
    <mergeCell ref="A16:A17"/>
    <mergeCell ref="B16:B17"/>
    <mergeCell ref="E16:G16"/>
    <mergeCell ref="H16:J16"/>
    <mergeCell ref="K16:M16"/>
    <mergeCell ref="N16:P16"/>
    <mergeCell ref="E17:G17"/>
    <mergeCell ref="H17:J17"/>
    <mergeCell ref="K17:M17"/>
    <mergeCell ref="N17:P17"/>
    <mergeCell ref="N11:Q11"/>
    <mergeCell ref="A13:Q13"/>
    <mergeCell ref="A14:A15"/>
    <mergeCell ref="B14:B15"/>
    <mergeCell ref="C14:C15"/>
    <mergeCell ref="D14:D15"/>
    <mergeCell ref="E14:Q14"/>
    <mergeCell ref="E15:G15"/>
    <mergeCell ref="H15:J15"/>
    <mergeCell ref="K15:M15"/>
    <mergeCell ref="N15:P15"/>
    <mergeCell ref="A12:B12"/>
    <mergeCell ref="D12:G12"/>
    <mergeCell ref="H12:M12"/>
    <mergeCell ref="N12:Q12"/>
    <mergeCell ref="I8:Q8"/>
    <mergeCell ref="A9:B9"/>
    <mergeCell ref="C9:D9"/>
    <mergeCell ref="E9:H9"/>
    <mergeCell ref="I9:Q9"/>
    <mergeCell ref="A10:Q10"/>
    <mergeCell ref="A11:B11"/>
    <mergeCell ref="D11:G11"/>
    <mergeCell ref="H11:M11"/>
    <mergeCell ref="A1:A4"/>
    <mergeCell ref="B1:N1"/>
    <mergeCell ref="O1:Q1"/>
    <mergeCell ref="B2:N2"/>
    <mergeCell ref="O2:Q2"/>
    <mergeCell ref="B3:N3"/>
    <mergeCell ref="O3:Q3"/>
    <mergeCell ref="B4:N4"/>
    <mergeCell ref="O4:Q4"/>
    <mergeCell ref="A8:B8"/>
    <mergeCell ref="C8:D8"/>
    <mergeCell ref="E8:H8"/>
    <mergeCell ref="A62:D74"/>
    <mergeCell ref="E62:G74"/>
    <mergeCell ref="H62:M74"/>
    <mergeCell ref="N62:O74"/>
    <mergeCell ref="P62:Q74"/>
    <mergeCell ref="A49:D61"/>
    <mergeCell ref="E49:G61"/>
    <mergeCell ref="H49:M61"/>
    <mergeCell ref="N49:O61"/>
    <mergeCell ref="P49:Q61"/>
  </mergeCells>
  <conditionalFormatting sqref="D12">
    <cfRule type="containsText" dxfId="36" priority="3" operator="containsText" text="ALTO">
      <formula>NOT(ISERROR(SEARCH("ALTO",D12)))</formula>
    </cfRule>
    <cfRule type="containsText" dxfId="35" priority="4" operator="containsText" text="MEDIO">
      <formula>NOT(ISERROR(SEARCH("MEDIO",D12)))</formula>
    </cfRule>
    <cfRule type="containsText" dxfId="34" priority="5" operator="containsText" text="BAJO">
      <formula>NOT(ISERROR(SEARCH("BAJO",D12)))</formula>
    </cfRule>
  </conditionalFormatting>
  <conditionalFormatting sqref="E16">
    <cfRule type="iconSet" priority="1">
      <iconSet>
        <cfvo type="percent" val="0"/>
        <cfvo type="percent" val="33"/>
        <cfvo type="percent" val="67"/>
      </iconSet>
    </cfRule>
  </conditionalFormatting>
  <conditionalFormatting sqref="H16 K16 N16">
    <cfRule type="iconSet" priority="6">
      <iconSet>
        <cfvo type="percent" val="0"/>
        <cfvo type="percent" val="33"/>
        <cfvo type="percent" val="67"/>
      </iconSet>
    </cfRule>
  </conditionalFormatting>
  <conditionalFormatting sqref="Q16">
    <cfRule type="colorScale" priority="2">
      <colorScale>
        <cfvo type="num" val="0.2"/>
        <cfvo type="num" val="0.35"/>
        <cfvo type="num" val="0.66"/>
        <color rgb="FFFF0000"/>
        <color rgb="FFFFEB84"/>
        <color rgb="FF00B050"/>
      </colorScale>
    </cfRule>
  </conditionalFormatting>
  <dataValidations count="1">
    <dataValidation allowBlank="1" showInputMessage="1" showErrorMessage="1" sqref="E9:H9" xr:uid="{00000000-0002-0000-0C00-000000000000}"/>
  </dataValidation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C00-000001000000}">
          <x14:formula1>
            <xm:f>LISTAS!$B$2:$B$5</xm:f>
          </x14:formula1>
          <xm:sqref>C16</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Q42"/>
  <sheetViews>
    <sheetView topLeftCell="A2" zoomScale="70" zoomScaleNormal="70" workbookViewId="0">
      <selection activeCell="N42" sqref="N42:O42"/>
    </sheetView>
  </sheetViews>
  <sheetFormatPr defaultColWidth="11.42578125" defaultRowHeight="12.75"/>
  <cols>
    <col min="1" max="1" width="23.42578125" style="23" customWidth="1"/>
    <col min="2" max="2" width="19.28515625" style="23" customWidth="1"/>
    <col min="3" max="3" width="21.28515625" style="23" customWidth="1"/>
    <col min="4" max="4" width="25.28515625" style="23" customWidth="1"/>
    <col min="5" max="5" width="8.7109375" style="23" bestFit="1" customWidth="1"/>
    <col min="6" max="6" width="17.7109375" style="23" customWidth="1"/>
    <col min="7" max="7" width="13.28515625" style="23" customWidth="1"/>
    <col min="8" max="12" width="8.7109375" style="23" bestFit="1" customWidth="1"/>
    <col min="13" max="13" width="11.7109375" style="23" bestFit="1" customWidth="1"/>
    <col min="14" max="14" width="8.7109375" style="23" customWidth="1"/>
    <col min="15" max="15" width="11.5703125" style="23" bestFit="1" customWidth="1"/>
    <col min="16" max="16" width="12.7109375" style="23" customWidth="1"/>
    <col min="17" max="17" width="13.140625" style="23" bestFit="1" customWidth="1"/>
    <col min="18" max="16384" width="11.42578125" style="23"/>
  </cols>
  <sheetData>
    <row r="1" spans="1:17" s="15" customFormat="1" ht="25.5" customHeight="1">
      <c r="A1" s="193"/>
      <c r="B1" s="196" t="s">
        <v>0</v>
      </c>
      <c r="C1" s="197"/>
      <c r="D1" s="197"/>
      <c r="E1" s="197"/>
      <c r="F1" s="197"/>
      <c r="G1" s="197"/>
      <c r="H1" s="197"/>
      <c r="I1" s="197"/>
      <c r="J1" s="197"/>
      <c r="K1" s="197"/>
      <c r="L1" s="197"/>
      <c r="M1" s="197"/>
      <c r="N1" s="198"/>
      <c r="O1" s="199" t="s">
        <v>150</v>
      </c>
      <c r="P1" s="200"/>
      <c r="Q1" s="201"/>
    </row>
    <row r="2" spans="1:17" s="15" customFormat="1" ht="24" customHeight="1">
      <c r="A2" s="194"/>
      <c r="B2" s="202" t="s">
        <v>151</v>
      </c>
      <c r="C2" s="187"/>
      <c r="D2" s="187"/>
      <c r="E2" s="187"/>
      <c r="F2" s="187"/>
      <c r="G2" s="187"/>
      <c r="H2" s="187"/>
      <c r="I2" s="187"/>
      <c r="J2" s="187"/>
      <c r="K2" s="187"/>
      <c r="L2" s="187"/>
      <c r="M2" s="187"/>
      <c r="N2" s="203"/>
      <c r="O2" s="204" t="s">
        <v>152</v>
      </c>
      <c r="P2" s="205"/>
      <c r="Q2" s="206"/>
    </row>
    <row r="3" spans="1:17" s="15" customFormat="1" ht="29.25" customHeight="1">
      <c r="A3" s="194"/>
      <c r="B3" s="207" t="s">
        <v>153</v>
      </c>
      <c r="C3" s="208"/>
      <c r="D3" s="208"/>
      <c r="E3" s="208"/>
      <c r="F3" s="208"/>
      <c r="G3" s="208"/>
      <c r="H3" s="208"/>
      <c r="I3" s="208"/>
      <c r="J3" s="208"/>
      <c r="K3" s="208"/>
      <c r="L3" s="208"/>
      <c r="M3" s="208"/>
      <c r="N3" s="209"/>
      <c r="O3" s="204" t="s">
        <v>154</v>
      </c>
      <c r="P3" s="205"/>
      <c r="Q3" s="206"/>
    </row>
    <row r="4" spans="1:17" s="15" customFormat="1" ht="15.75" thickBot="1">
      <c r="A4" s="195"/>
      <c r="B4" s="210" t="s">
        <v>155</v>
      </c>
      <c r="C4" s="211"/>
      <c r="D4" s="211"/>
      <c r="E4" s="211"/>
      <c r="F4" s="211"/>
      <c r="G4" s="211"/>
      <c r="H4" s="211"/>
      <c r="I4" s="211"/>
      <c r="J4" s="211"/>
      <c r="K4" s="211"/>
      <c r="L4" s="211"/>
      <c r="M4" s="211"/>
      <c r="N4" s="212"/>
      <c r="O4" s="213" t="s">
        <v>156</v>
      </c>
      <c r="P4" s="214"/>
      <c r="Q4" s="215"/>
    </row>
    <row r="5" spans="1:17" s="15" customFormat="1" ht="11.25" customHeight="1" thickBot="1">
      <c r="A5" s="16"/>
      <c r="B5" s="17"/>
      <c r="C5" s="17"/>
      <c r="D5" s="17"/>
      <c r="E5" s="17"/>
      <c r="F5" s="17"/>
      <c r="I5" s="18"/>
    </row>
    <row r="6" spans="1:17" s="15" customFormat="1" ht="17.25" customHeight="1" thickBot="1">
      <c r="A6" s="19" t="s">
        <v>157</v>
      </c>
      <c r="B6" s="20">
        <v>2023</v>
      </c>
      <c r="C6" s="17"/>
      <c r="D6" s="17"/>
      <c r="E6" s="17"/>
      <c r="F6" s="17"/>
      <c r="I6" s="18"/>
    </row>
    <row r="7" spans="1:17" s="15" customFormat="1" ht="9.75" customHeight="1" thickBot="1">
      <c r="A7" s="21"/>
      <c r="B7" s="17"/>
      <c r="C7" s="17"/>
      <c r="D7" s="17"/>
      <c r="E7" s="17"/>
      <c r="F7" s="17"/>
      <c r="I7" s="18"/>
    </row>
    <row r="8" spans="1:17" s="15" customFormat="1" ht="21" customHeight="1" thickBot="1">
      <c r="A8" s="175" t="s">
        <v>11</v>
      </c>
      <c r="B8" s="176"/>
      <c r="C8" s="175" t="s">
        <v>12</v>
      </c>
      <c r="D8" s="176"/>
      <c r="E8" s="175" t="s">
        <v>13</v>
      </c>
      <c r="F8" s="177"/>
      <c r="G8" s="177"/>
      <c r="H8" s="176"/>
      <c r="I8" s="175" t="s">
        <v>158</v>
      </c>
      <c r="J8" s="177"/>
      <c r="K8" s="177"/>
      <c r="L8" s="177"/>
      <c r="M8" s="177"/>
      <c r="N8" s="177"/>
      <c r="O8" s="177"/>
      <c r="P8" s="177"/>
      <c r="Q8" s="176"/>
    </row>
    <row r="9" spans="1:17" s="15" customFormat="1" ht="49.5" customHeight="1">
      <c r="A9" s="178" t="str">
        <f>+'CUADRO DE MANDO'!B19</f>
        <v>GESTIÓN TECNOLOGIA INFORMATICA</v>
      </c>
      <c r="B9" s="179"/>
      <c r="C9" s="178" t="str">
        <f>+'CUADRO DE MANDO'!C19</f>
        <v>GESTION DE SEGURIDAD Y LA PRIVACIDAD DE LA INFORMACIÓN</v>
      </c>
      <c r="D9" s="179"/>
      <c r="E9" s="178" t="str">
        <f>+'CUADRO DE MANDO'!D19</f>
        <v>GESTION SEGURIDAD ESTRATÉGICA</v>
      </c>
      <c r="F9" s="189"/>
      <c r="G9" s="189"/>
      <c r="H9" s="179"/>
      <c r="I9" s="178" t="str">
        <f>+'CUADRO DE MANDO'!E19</f>
        <v>Politica de seguridad y privacidad de la informacion cumplida</v>
      </c>
      <c r="J9" s="189"/>
      <c r="K9" s="189"/>
      <c r="L9" s="189"/>
      <c r="M9" s="189"/>
      <c r="N9" s="189"/>
      <c r="O9" s="189"/>
      <c r="P9" s="189"/>
      <c r="Q9" s="179"/>
    </row>
    <row r="10" spans="1:17" s="15" customFormat="1" ht="15" customHeight="1" thickBot="1">
      <c r="A10" s="190"/>
      <c r="B10" s="191"/>
      <c r="C10" s="191"/>
      <c r="D10" s="191"/>
      <c r="E10" s="191"/>
      <c r="F10" s="191"/>
      <c r="G10" s="191"/>
      <c r="H10" s="191"/>
      <c r="I10" s="191"/>
      <c r="J10" s="191"/>
      <c r="K10" s="191"/>
      <c r="L10" s="191"/>
      <c r="M10" s="191"/>
      <c r="N10" s="191"/>
      <c r="O10" s="191"/>
      <c r="P10" s="191"/>
      <c r="Q10" s="192"/>
    </row>
    <row r="11" spans="1:17" s="15" customFormat="1" ht="26.25" customHeight="1" thickBot="1">
      <c r="A11" s="175" t="s">
        <v>159</v>
      </c>
      <c r="B11" s="176"/>
      <c r="C11" s="22" t="s">
        <v>21</v>
      </c>
      <c r="D11" s="175" t="s">
        <v>160</v>
      </c>
      <c r="E11" s="177"/>
      <c r="F11" s="177"/>
      <c r="G11" s="176"/>
      <c r="H11" s="175" t="s">
        <v>18</v>
      </c>
      <c r="I11" s="177"/>
      <c r="J11" s="177"/>
      <c r="K11" s="177"/>
      <c r="L11" s="177"/>
      <c r="M11" s="176"/>
      <c r="N11" s="175" t="s">
        <v>161</v>
      </c>
      <c r="O11" s="177"/>
      <c r="P11" s="177"/>
      <c r="Q11" s="176"/>
    </row>
    <row r="12" spans="1:17" s="15" customFormat="1" ht="46.5" customHeight="1">
      <c r="A12" s="178" t="str">
        <f>+'CUADRO DE MANDO'!F19</f>
        <v>Mide el porcentaje de avance de la implementacion de la Politica de  seguridad y privacidad de la infrmacion</v>
      </c>
      <c r="B12" s="179"/>
      <c r="C12" s="51" t="str">
        <f>+'CUADRO DE MANDO'!L19</f>
        <v>%</v>
      </c>
      <c r="D12" s="180" t="str">
        <f>(IF($Q$16&lt;=33%,"BAJO",IF($Q$16&lt;66%,"MEDIO","ALTO")))</f>
        <v>MEDIO</v>
      </c>
      <c r="E12" s="181"/>
      <c r="F12" s="181"/>
      <c r="G12" s="182"/>
      <c r="H12" s="178" t="str">
        <f>+'CUADRO DE MANDO'!I19</f>
        <v>Plan de accion de la Politica de  seguridad y privacidad de la infrmacion</v>
      </c>
      <c r="I12" s="189"/>
      <c r="J12" s="189"/>
      <c r="K12" s="189"/>
      <c r="L12" s="189"/>
      <c r="M12" s="179"/>
      <c r="N12" s="178" t="str">
        <f>+'CUADRO DE MANDO'!M19</f>
        <v>Gestor seguridad de la informacion</v>
      </c>
      <c r="O12" s="189"/>
      <c r="P12" s="189"/>
      <c r="Q12" s="179"/>
    </row>
    <row r="13" spans="1:17" s="15" customFormat="1" ht="16.5" customHeight="1">
      <c r="A13" s="186"/>
      <c r="B13" s="187"/>
      <c r="C13" s="187"/>
      <c r="D13" s="187"/>
      <c r="E13" s="187"/>
      <c r="F13" s="187"/>
      <c r="G13" s="187"/>
      <c r="H13" s="187"/>
      <c r="I13" s="187"/>
      <c r="J13" s="187"/>
      <c r="K13" s="187"/>
      <c r="L13" s="187"/>
      <c r="M13" s="187"/>
      <c r="N13" s="187"/>
      <c r="O13" s="187"/>
      <c r="P13" s="187"/>
      <c r="Q13" s="188"/>
    </row>
    <row r="14" spans="1:17" ht="16.5" customHeight="1">
      <c r="A14" s="174" t="s">
        <v>162</v>
      </c>
      <c r="B14" s="167" t="s">
        <v>163</v>
      </c>
      <c r="C14" s="167" t="s">
        <v>20</v>
      </c>
      <c r="D14" s="167" t="s">
        <v>164</v>
      </c>
      <c r="E14" s="167" t="s">
        <v>272</v>
      </c>
      <c r="F14" s="167"/>
      <c r="G14" s="167"/>
      <c r="H14" s="167"/>
      <c r="I14" s="167"/>
      <c r="J14" s="167"/>
      <c r="K14" s="168"/>
      <c r="L14" s="168"/>
      <c r="M14" s="168"/>
      <c r="N14" s="168"/>
      <c r="O14" s="168"/>
      <c r="P14" s="168"/>
      <c r="Q14" s="251"/>
    </row>
    <row r="15" spans="1:17" ht="15" customHeight="1">
      <c r="A15" s="174"/>
      <c r="B15" s="167"/>
      <c r="C15" s="167"/>
      <c r="D15" s="167"/>
      <c r="E15" s="219" t="s">
        <v>273</v>
      </c>
      <c r="F15" s="220"/>
      <c r="G15" s="221"/>
      <c r="H15" s="219" t="s">
        <v>274</v>
      </c>
      <c r="I15" s="220"/>
      <c r="J15" s="221"/>
      <c r="K15" s="219" t="s">
        <v>275</v>
      </c>
      <c r="L15" s="220"/>
      <c r="M15" s="221"/>
      <c r="N15" s="219" t="s">
        <v>276</v>
      </c>
      <c r="O15" s="220"/>
      <c r="P15" s="221"/>
      <c r="Q15" s="27" t="s">
        <v>178</v>
      </c>
    </row>
    <row r="16" spans="1:17" ht="70.5" customHeight="1">
      <c r="A16" s="171" t="s">
        <v>179</v>
      </c>
      <c r="B16" s="184" t="str">
        <f>+'CUADRO DE MANDO'!H19</f>
        <v>X= (sumatoria de los porcentajes de avances de las Actividades  del plan accion de la Politica de  seguridad y privacidad de la informacion / total actividades programadas en el plan de accion )*100</v>
      </c>
      <c r="C16" s="28" t="s">
        <v>113</v>
      </c>
      <c r="D16" s="29" t="s">
        <v>181</v>
      </c>
      <c r="E16" s="231">
        <f>IFERROR($B$21/$C$21,"0%")</f>
        <v>0.14444444444444443</v>
      </c>
      <c r="F16" s="232"/>
      <c r="G16" s="233"/>
      <c r="H16" s="231">
        <f>IFERROR($B$24/$C$24,"0%")</f>
        <v>0.25555555555555554</v>
      </c>
      <c r="I16" s="232"/>
      <c r="J16" s="233"/>
      <c r="K16" s="231">
        <f>IFERROR($B$27/$C$27,"0%")</f>
        <v>0.61111111111111116</v>
      </c>
      <c r="L16" s="232"/>
      <c r="M16" s="233"/>
      <c r="N16" s="231">
        <f>IFERROR($B$30/$C$30,"0%")</f>
        <v>1</v>
      </c>
      <c r="O16" s="232"/>
      <c r="P16" s="233"/>
      <c r="Q16" s="31">
        <f>SUM(E16:P16)/C17</f>
        <v>0.50277777777777777</v>
      </c>
    </row>
    <row r="17" spans="1:17" ht="93.75" customHeight="1">
      <c r="A17" s="171"/>
      <c r="B17" s="185"/>
      <c r="C17" s="28" t="str">
        <f>IF(C16="MENSUAL","12",IF(C16="TRIMESTRAL","4",IF(C16="SEMESTRAL","2","1")))</f>
        <v>4</v>
      </c>
      <c r="D17" s="32" t="s">
        <v>19</v>
      </c>
      <c r="E17" s="228">
        <f>+'CUADRO DE MANDO'!J19</f>
        <v>0.9</v>
      </c>
      <c r="F17" s="229"/>
      <c r="G17" s="274"/>
      <c r="H17" s="228">
        <f>+E17</f>
        <v>0.9</v>
      </c>
      <c r="I17" s="229"/>
      <c r="J17" s="274"/>
      <c r="K17" s="228">
        <f>+E17</f>
        <v>0.9</v>
      </c>
      <c r="L17" s="229"/>
      <c r="M17" s="274"/>
      <c r="N17" s="228">
        <f>+E17</f>
        <v>0.9</v>
      </c>
      <c r="O17" s="229"/>
      <c r="P17" s="274"/>
      <c r="Q17" s="48"/>
    </row>
    <row r="18" spans="1:17" ht="24" customHeight="1">
      <c r="A18" s="33" t="s">
        <v>182</v>
      </c>
      <c r="B18" s="173" t="str">
        <f>+'CUADRO DE MANDO'!G19</f>
        <v>Eficacia</v>
      </c>
      <c r="C18" s="173"/>
      <c r="Q18" s="34"/>
    </row>
    <row r="19" spans="1:17" ht="12.75" customHeight="1">
      <c r="A19" s="174" t="str">
        <f>+C16</f>
        <v>TRIMESTRAL</v>
      </c>
      <c r="B19" s="172" t="s">
        <v>183</v>
      </c>
      <c r="C19" s="172"/>
      <c r="Q19" s="34"/>
    </row>
    <row r="20" spans="1:17">
      <c r="A20" s="174"/>
      <c r="B20" s="35" t="s">
        <v>184</v>
      </c>
      <c r="C20" s="35" t="s">
        <v>185</v>
      </c>
      <c r="Q20" s="34"/>
    </row>
    <row r="21" spans="1:17" ht="15" customHeight="1">
      <c r="A21" s="216" t="str">
        <f>+E15</f>
        <v>TRIMESTRE 1</v>
      </c>
      <c r="B21" s="222">
        <v>13</v>
      </c>
      <c r="C21" s="225">
        <v>90</v>
      </c>
      <c r="Q21" s="34"/>
    </row>
    <row r="22" spans="1:17">
      <c r="A22" s="217"/>
      <c r="B22" s="223"/>
      <c r="C22" s="226"/>
      <c r="Q22" s="34"/>
    </row>
    <row r="23" spans="1:17">
      <c r="A23" s="218"/>
      <c r="B23" s="224"/>
      <c r="C23" s="227"/>
      <c r="Q23" s="34"/>
    </row>
    <row r="24" spans="1:17">
      <c r="A24" s="216" t="str">
        <f>+H15</f>
        <v>TRIMESTRE 2</v>
      </c>
      <c r="B24" s="222">
        <v>23</v>
      </c>
      <c r="C24" s="225">
        <v>90</v>
      </c>
      <c r="Q24" s="34"/>
    </row>
    <row r="25" spans="1:17">
      <c r="A25" s="217"/>
      <c r="B25" s="223"/>
      <c r="C25" s="226"/>
      <c r="Q25" s="34"/>
    </row>
    <row r="26" spans="1:17">
      <c r="A26" s="218"/>
      <c r="B26" s="224"/>
      <c r="C26" s="227"/>
      <c r="Q26" s="34"/>
    </row>
    <row r="27" spans="1:17">
      <c r="A27" s="216" t="str">
        <f>+K15</f>
        <v>TRIMESTRE 3</v>
      </c>
      <c r="B27" s="222">
        <v>55</v>
      </c>
      <c r="C27" s="225">
        <v>90</v>
      </c>
      <c r="Q27" s="34"/>
    </row>
    <row r="28" spans="1:17">
      <c r="A28" s="217"/>
      <c r="B28" s="223"/>
      <c r="C28" s="226"/>
      <c r="Q28" s="34"/>
    </row>
    <row r="29" spans="1:17">
      <c r="A29" s="218"/>
      <c r="B29" s="224"/>
      <c r="C29" s="227"/>
      <c r="Q29" s="34"/>
    </row>
    <row r="30" spans="1:17">
      <c r="A30" s="216" t="str">
        <f>+N15</f>
        <v>TRIMESTRE 4</v>
      </c>
      <c r="B30" s="225">
        <v>90</v>
      </c>
      <c r="C30" s="225">
        <v>90</v>
      </c>
      <c r="Q30" s="34"/>
    </row>
    <row r="31" spans="1:17">
      <c r="A31" s="217"/>
      <c r="B31" s="226"/>
      <c r="C31" s="226"/>
      <c r="Q31" s="34"/>
    </row>
    <row r="32" spans="1:17">
      <c r="A32" s="218"/>
      <c r="B32" s="227"/>
      <c r="C32" s="227"/>
      <c r="Q32" s="34"/>
    </row>
    <row r="33" spans="1:17">
      <c r="A33" s="37"/>
      <c r="Q33" s="34"/>
    </row>
    <row r="34" spans="1:17">
      <c r="A34" s="37"/>
      <c r="Q34" s="34"/>
    </row>
    <row r="35" spans="1:17" ht="17.25" customHeight="1">
      <c r="A35" s="152" t="s">
        <v>198</v>
      </c>
      <c r="B35" s="153"/>
      <c r="C35" s="153"/>
      <c r="D35" s="154"/>
      <c r="E35" s="249" t="s">
        <v>199</v>
      </c>
      <c r="F35" s="249"/>
      <c r="G35" s="249"/>
      <c r="H35" s="249"/>
      <c r="I35" s="249"/>
      <c r="J35" s="249"/>
      <c r="K35" s="249"/>
      <c r="L35" s="249"/>
      <c r="M35" s="249"/>
      <c r="N35" s="249"/>
      <c r="O35" s="249"/>
      <c r="P35" s="249"/>
      <c r="Q35" s="250"/>
    </row>
    <row r="36" spans="1:17" ht="12.75" customHeight="1">
      <c r="A36" s="412" t="s">
        <v>300</v>
      </c>
      <c r="B36" s="413"/>
      <c r="C36" s="413"/>
      <c r="D36" s="414"/>
      <c r="E36" s="153" t="s">
        <v>201</v>
      </c>
      <c r="F36" s="153"/>
      <c r="G36" s="153"/>
      <c r="H36" s="152" t="s">
        <v>202</v>
      </c>
      <c r="I36" s="153"/>
      <c r="J36" s="153"/>
      <c r="K36" s="153"/>
      <c r="L36" s="153"/>
      <c r="M36" s="154"/>
      <c r="N36" s="152" t="s">
        <v>203</v>
      </c>
      <c r="O36" s="154"/>
      <c r="P36" s="153" t="s">
        <v>204</v>
      </c>
      <c r="Q36" s="154"/>
    </row>
    <row r="37" spans="1:17" ht="15" customHeight="1">
      <c r="A37" s="415"/>
      <c r="B37" s="157"/>
      <c r="C37" s="157"/>
      <c r="D37" s="157"/>
      <c r="E37" s="412" t="s">
        <v>301</v>
      </c>
      <c r="F37" s="413"/>
      <c r="G37" s="413"/>
      <c r="H37" s="412" t="s">
        <v>302</v>
      </c>
      <c r="I37" s="413"/>
      <c r="J37" s="413"/>
      <c r="K37" s="413"/>
      <c r="L37" s="413"/>
      <c r="M37" s="413"/>
      <c r="N37" s="420" t="s">
        <v>303</v>
      </c>
      <c r="O37" s="421"/>
      <c r="P37" s="423">
        <v>0.13</v>
      </c>
      <c r="Q37" s="118"/>
    </row>
    <row r="38" spans="1:17" ht="15" customHeight="1">
      <c r="A38" s="415"/>
      <c r="B38" s="157"/>
      <c r="C38" s="157"/>
      <c r="D38" s="157"/>
      <c r="E38" s="415"/>
      <c r="F38" s="157"/>
      <c r="G38" s="157"/>
      <c r="H38" s="415"/>
      <c r="I38" s="157"/>
      <c r="J38" s="157"/>
      <c r="K38" s="157"/>
      <c r="L38" s="157"/>
      <c r="M38" s="157"/>
      <c r="N38" s="422"/>
      <c r="O38" s="238"/>
      <c r="P38" s="119"/>
      <c r="Q38" s="121"/>
    </row>
    <row r="39" spans="1:17" ht="15" customHeight="1">
      <c r="A39" s="415"/>
      <c r="B39" s="157"/>
      <c r="C39" s="157"/>
      <c r="D39" s="157"/>
      <c r="E39" s="415"/>
      <c r="F39" s="157"/>
      <c r="G39" s="157"/>
      <c r="H39" s="415"/>
      <c r="I39" s="157"/>
      <c r="J39" s="157"/>
      <c r="K39" s="157"/>
      <c r="L39" s="157"/>
      <c r="M39" s="157"/>
      <c r="N39" s="422"/>
      <c r="O39" s="238"/>
      <c r="P39" s="122"/>
      <c r="Q39" s="124"/>
    </row>
    <row r="40" spans="1:17" ht="89.25" customHeight="1" thickBot="1">
      <c r="A40" s="409" t="s">
        <v>304</v>
      </c>
      <c r="B40" s="410"/>
      <c r="C40" s="410"/>
      <c r="D40" s="411"/>
      <c r="E40" s="410" t="s">
        <v>305</v>
      </c>
      <c r="F40" s="410"/>
      <c r="G40" s="416"/>
      <c r="H40" s="417" t="s">
        <v>306</v>
      </c>
      <c r="I40" s="410"/>
      <c r="J40" s="410"/>
      <c r="K40" s="410"/>
      <c r="L40" s="410"/>
      <c r="M40" s="416"/>
      <c r="N40" s="418" t="s">
        <v>303</v>
      </c>
      <c r="O40" s="419"/>
      <c r="P40" s="424">
        <v>0.23</v>
      </c>
      <c r="Q40" s="425"/>
    </row>
    <row r="41" spans="1:17" ht="89.25" customHeight="1" thickBot="1">
      <c r="A41" s="426" t="s">
        <v>307</v>
      </c>
      <c r="B41" s="427"/>
      <c r="C41" s="427"/>
      <c r="D41" s="428"/>
      <c r="E41" s="427" t="s">
        <v>308</v>
      </c>
      <c r="F41" s="427"/>
      <c r="G41" s="429"/>
      <c r="H41" s="430" t="s">
        <v>309</v>
      </c>
      <c r="I41" s="427"/>
      <c r="J41" s="427"/>
      <c r="K41" s="427"/>
      <c r="L41" s="427"/>
      <c r="M41" s="429"/>
      <c r="N41" s="431" t="s">
        <v>303</v>
      </c>
      <c r="O41" s="432"/>
      <c r="P41" s="433">
        <v>0.55000000000000004</v>
      </c>
      <c r="Q41" s="380"/>
    </row>
    <row r="42" spans="1:17" ht="346.5" customHeight="1">
      <c r="A42" s="397" t="s">
        <v>310</v>
      </c>
      <c r="B42" s="398"/>
      <c r="C42" s="398"/>
      <c r="D42" s="399"/>
      <c r="E42" s="400" t="s">
        <v>311</v>
      </c>
      <c r="F42" s="401"/>
      <c r="G42" s="402"/>
      <c r="H42" s="403" t="s">
        <v>312</v>
      </c>
      <c r="I42" s="404"/>
      <c r="J42" s="404"/>
      <c r="K42" s="404"/>
      <c r="L42" s="404"/>
      <c r="M42" s="405"/>
      <c r="N42" s="406">
        <v>45261</v>
      </c>
      <c r="O42" s="407"/>
      <c r="P42" s="408">
        <v>0.9</v>
      </c>
      <c r="Q42" s="407"/>
    </row>
  </sheetData>
  <protectedRanges>
    <protectedRange sqref="A1:E4" name="Rango1"/>
  </protectedRanges>
  <mergeCells count="87">
    <mergeCell ref="A41:D41"/>
    <mergeCell ref="E41:G41"/>
    <mergeCell ref="H41:M41"/>
    <mergeCell ref="N41:O41"/>
    <mergeCell ref="P41:Q41"/>
    <mergeCell ref="A40:D40"/>
    <mergeCell ref="E36:G36"/>
    <mergeCell ref="H36:M36"/>
    <mergeCell ref="N36:O36"/>
    <mergeCell ref="P36:Q36"/>
    <mergeCell ref="A36:D39"/>
    <mergeCell ref="E40:G40"/>
    <mergeCell ref="H40:M40"/>
    <mergeCell ref="N40:O40"/>
    <mergeCell ref="E37:G39"/>
    <mergeCell ref="H37:M39"/>
    <mergeCell ref="N37:O39"/>
    <mergeCell ref="P37:Q39"/>
    <mergeCell ref="P40:Q40"/>
    <mergeCell ref="A30:A32"/>
    <mergeCell ref="B30:B32"/>
    <mergeCell ref="C30:C32"/>
    <mergeCell ref="A35:D35"/>
    <mergeCell ref="E35:Q35"/>
    <mergeCell ref="A24:A26"/>
    <mergeCell ref="B24:B26"/>
    <mergeCell ref="C24:C26"/>
    <mergeCell ref="A27:A29"/>
    <mergeCell ref="B27:B29"/>
    <mergeCell ref="C27:C29"/>
    <mergeCell ref="B18:C18"/>
    <mergeCell ref="A19:A20"/>
    <mergeCell ref="B19:C19"/>
    <mergeCell ref="A21:A23"/>
    <mergeCell ref="B21:B23"/>
    <mergeCell ref="C21:C23"/>
    <mergeCell ref="A16:A17"/>
    <mergeCell ref="B16:B17"/>
    <mergeCell ref="E16:G16"/>
    <mergeCell ref="H16:J16"/>
    <mergeCell ref="K16:M16"/>
    <mergeCell ref="N16:P16"/>
    <mergeCell ref="E17:G17"/>
    <mergeCell ref="H17:J17"/>
    <mergeCell ref="K17:M17"/>
    <mergeCell ref="N17:P17"/>
    <mergeCell ref="H15:J15"/>
    <mergeCell ref="K15:M15"/>
    <mergeCell ref="N15:P15"/>
    <mergeCell ref="A12:B12"/>
    <mergeCell ref="D12:G12"/>
    <mergeCell ref="H12:M12"/>
    <mergeCell ref="N12:Q12"/>
    <mergeCell ref="A13:Q13"/>
    <mergeCell ref="A14:A15"/>
    <mergeCell ref="B14:B15"/>
    <mergeCell ref="C14:C15"/>
    <mergeCell ref="D14:D15"/>
    <mergeCell ref="E14:Q14"/>
    <mergeCell ref="E15:G15"/>
    <mergeCell ref="A8:B8"/>
    <mergeCell ref="C8:D8"/>
    <mergeCell ref="E8:H8"/>
    <mergeCell ref="I8:Q8"/>
    <mergeCell ref="A9:B9"/>
    <mergeCell ref="C9:D9"/>
    <mergeCell ref="E9:H9"/>
    <mergeCell ref="I9:Q9"/>
    <mergeCell ref="A1:A4"/>
    <mergeCell ref="B1:N1"/>
    <mergeCell ref="O1:Q1"/>
    <mergeCell ref="B2:N2"/>
    <mergeCell ref="O2:Q2"/>
    <mergeCell ref="B3:N3"/>
    <mergeCell ref="O3:Q3"/>
    <mergeCell ref="B4:N4"/>
    <mergeCell ref="O4:Q4"/>
    <mergeCell ref="A10:Q10"/>
    <mergeCell ref="A11:B11"/>
    <mergeCell ref="D11:G11"/>
    <mergeCell ref="H11:M11"/>
    <mergeCell ref="N11:Q11"/>
    <mergeCell ref="A42:D42"/>
    <mergeCell ref="E42:G42"/>
    <mergeCell ref="H42:M42"/>
    <mergeCell ref="N42:O42"/>
    <mergeCell ref="P42:Q42"/>
  </mergeCells>
  <phoneticPr fontId="38" type="noConversion"/>
  <conditionalFormatting sqref="D12">
    <cfRule type="containsText" dxfId="33" priority="3" operator="containsText" text="ALTO">
      <formula>NOT(ISERROR(SEARCH("ALTO",D12)))</formula>
    </cfRule>
    <cfRule type="containsText" dxfId="32" priority="4" operator="containsText" text="MEDIO">
      <formula>NOT(ISERROR(SEARCH("MEDIO",D12)))</formula>
    </cfRule>
    <cfRule type="containsText" dxfId="31" priority="5" operator="containsText" text="BAJO">
      <formula>NOT(ISERROR(SEARCH("BAJO",D12)))</formula>
    </cfRule>
  </conditionalFormatting>
  <conditionalFormatting sqref="E16">
    <cfRule type="iconSet" priority="1">
      <iconSet>
        <cfvo type="percent" val="0"/>
        <cfvo type="percent" val="33"/>
        <cfvo type="percent" val="67"/>
      </iconSet>
    </cfRule>
  </conditionalFormatting>
  <conditionalFormatting sqref="H16 K16 N16">
    <cfRule type="iconSet" priority="6">
      <iconSet>
        <cfvo type="percent" val="0"/>
        <cfvo type="percent" val="33"/>
        <cfvo type="percent" val="67"/>
      </iconSet>
    </cfRule>
  </conditionalFormatting>
  <conditionalFormatting sqref="Q16">
    <cfRule type="colorScale" priority="2">
      <colorScale>
        <cfvo type="num" val="0.2"/>
        <cfvo type="num" val="0.35"/>
        <cfvo type="num" val="0.66"/>
        <color rgb="FFFF0000"/>
        <color rgb="FFFFEB84"/>
        <color rgb="FF00B050"/>
      </colorScale>
    </cfRule>
  </conditionalFormatting>
  <dataValidations count="1">
    <dataValidation allowBlank="1" showInputMessage="1" showErrorMessage="1" sqref="E9:H9" xr:uid="{00000000-0002-0000-0D00-000000000000}"/>
  </dataValidation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D00-000001000000}">
          <x14:formula1>
            <xm:f>LISTAS!$B$2:$B$5</xm:f>
          </x14:formula1>
          <xm:sqref>C16</xm:sqref>
        </x14:dataValidation>
      </x14:dataValidation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54ABB-02A0-48C1-A672-FBFB776C423B}">
  <dimension ref="A1:Q48"/>
  <sheetViews>
    <sheetView zoomScale="80" zoomScaleNormal="80" workbookViewId="0">
      <selection activeCell="A49" sqref="A49"/>
    </sheetView>
  </sheetViews>
  <sheetFormatPr defaultColWidth="11.42578125" defaultRowHeight="12.75"/>
  <cols>
    <col min="1" max="1" width="23.42578125" style="23" customWidth="1"/>
    <col min="2" max="2" width="19.28515625" style="23" customWidth="1"/>
    <col min="3" max="3" width="21.28515625" style="23" customWidth="1"/>
    <col min="4" max="4" width="25.28515625" style="23" customWidth="1"/>
    <col min="5" max="5" width="8.7109375" style="23" bestFit="1" customWidth="1"/>
    <col min="6" max="6" width="10.28515625" style="23" bestFit="1" customWidth="1"/>
    <col min="7" max="12" width="8.7109375" style="23" bestFit="1" customWidth="1"/>
    <col min="13" max="13" width="11.7109375" style="23" bestFit="1" customWidth="1"/>
    <col min="14" max="14" width="8.7109375" style="23" customWidth="1"/>
    <col min="15" max="15" width="11.5703125" style="23" bestFit="1" customWidth="1"/>
    <col min="16" max="16" width="12.7109375" style="23" customWidth="1"/>
    <col min="17" max="17" width="13.140625" style="23" bestFit="1" customWidth="1"/>
    <col min="18" max="16384" width="11.42578125" style="23"/>
  </cols>
  <sheetData>
    <row r="1" spans="1:17" s="15" customFormat="1" ht="25.5" customHeight="1">
      <c r="A1" s="193"/>
      <c r="B1" s="196" t="s">
        <v>0</v>
      </c>
      <c r="C1" s="197"/>
      <c r="D1" s="197"/>
      <c r="E1" s="197"/>
      <c r="F1" s="197"/>
      <c r="G1" s="197"/>
      <c r="H1" s="197"/>
      <c r="I1" s="197"/>
      <c r="J1" s="197"/>
      <c r="K1" s="197"/>
      <c r="L1" s="197"/>
      <c r="M1" s="197"/>
      <c r="N1" s="198"/>
      <c r="O1" s="199" t="s">
        <v>150</v>
      </c>
      <c r="P1" s="200"/>
      <c r="Q1" s="201"/>
    </row>
    <row r="2" spans="1:17" s="15" customFormat="1" ht="24" customHeight="1">
      <c r="A2" s="194"/>
      <c r="B2" s="202" t="s">
        <v>151</v>
      </c>
      <c r="C2" s="187"/>
      <c r="D2" s="187"/>
      <c r="E2" s="187"/>
      <c r="F2" s="187"/>
      <c r="G2" s="187"/>
      <c r="H2" s="187"/>
      <c r="I2" s="187"/>
      <c r="J2" s="187"/>
      <c r="K2" s="187"/>
      <c r="L2" s="187"/>
      <c r="M2" s="187"/>
      <c r="N2" s="203"/>
      <c r="O2" s="204" t="s">
        <v>152</v>
      </c>
      <c r="P2" s="205"/>
      <c r="Q2" s="206"/>
    </row>
    <row r="3" spans="1:17" s="15" customFormat="1" ht="29.25" customHeight="1">
      <c r="A3" s="194"/>
      <c r="B3" s="207" t="s">
        <v>153</v>
      </c>
      <c r="C3" s="208"/>
      <c r="D3" s="208"/>
      <c r="E3" s="208"/>
      <c r="F3" s="208"/>
      <c r="G3" s="208"/>
      <c r="H3" s="208"/>
      <c r="I3" s="208"/>
      <c r="J3" s="208"/>
      <c r="K3" s="208"/>
      <c r="L3" s="208"/>
      <c r="M3" s="208"/>
      <c r="N3" s="209"/>
      <c r="O3" s="204" t="s">
        <v>154</v>
      </c>
      <c r="P3" s="205"/>
      <c r="Q3" s="206"/>
    </row>
    <row r="4" spans="1:17" s="15" customFormat="1" ht="15.75" thickBot="1">
      <c r="A4" s="195"/>
      <c r="B4" s="210" t="s">
        <v>155</v>
      </c>
      <c r="C4" s="211"/>
      <c r="D4" s="211"/>
      <c r="E4" s="211"/>
      <c r="F4" s="211"/>
      <c r="G4" s="211"/>
      <c r="H4" s="211"/>
      <c r="I4" s="211"/>
      <c r="J4" s="211"/>
      <c r="K4" s="211"/>
      <c r="L4" s="211"/>
      <c r="M4" s="211"/>
      <c r="N4" s="212"/>
      <c r="O4" s="213" t="s">
        <v>156</v>
      </c>
      <c r="P4" s="214"/>
      <c r="Q4" s="215"/>
    </row>
    <row r="5" spans="1:17" s="15" customFormat="1" ht="11.25" customHeight="1" thickBot="1">
      <c r="A5" s="16"/>
      <c r="B5" s="17"/>
      <c r="C5" s="17"/>
      <c r="D5" s="17"/>
      <c r="E5" s="17"/>
      <c r="F5" s="17"/>
      <c r="I5" s="18"/>
    </row>
    <row r="6" spans="1:17" s="15" customFormat="1" ht="17.25" customHeight="1" thickBot="1">
      <c r="A6" s="19" t="s">
        <v>157</v>
      </c>
      <c r="B6" s="20">
        <v>2023</v>
      </c>
      <c r="C6" s="17"/>
      <c r="D6" s="17"/>
      <c r="E6" s="17"/>
      <c r="F6" s="17"/>
      <c r="I6" s="18"/>
    </row>
    <row r="7" spans="1:17" s="15" customFormat="1" ht="9.75" customHeight="1" thickBot="1">
      <c r="A7" s="21"/>
      <c r="B7" s="17"/>
      <c r="C7" s="17"/>
      <c r="D7" s="17"/>
      <c r="E7" s="17"/>
      <c r="F7" s="17"/>
      <c r="I7" s="18"/>
    </row>
    <row r="8" spans="1:17" s="15" customFormat="1" ht="21" customHeight="1" thickBot="1">
      <c r="A8" s="175" t="s">
        <v>11</v>
      </c>
      <c r="B8" s="176"/>
      <c r="C8" s="175" t="s">
        <v>12</v>
      </c>
      <c r="D8" s="176"/>
      <c r="E8" s="175" t="s">
        <v>13</v>
      </c>
      <c r="F8" s="177"/>
      <c r="G8" s="177"/>
      <c r="H8" s="176"/>
      <c r="I8" s="175" t="s">
        <v>158</v>
      </c>
      <c r="J8" s="177"/>
      <c r="K8" s="177"/>
      <c r="L8" s="177"/>
      <c r="M8" s="177"/>
      <c r="N8" s="177"/>
      <c r="O8" s="177"/>
      <c r="P8" s="177"/>
      <c r="Q8" s="176"/>
    </row>
    <row r="9" spans="1:17" s="15" customFormat="1" ht="49.5" customHeight="1">
      <c r="A9" s="178" t="str">
        <f>+'CUADRO DE MANDO'!B20</f>
        <v>GESTIÓN TECNOLOGIA INFORMATICA</v>
      </c>
      <c r="B9" s="179"/>
      <c r="C9" s="178" t="str">
        <f>+'CUADRO DE MANDO'!C20</f>
        <v>GERENCIA DE PROYECTOS</v>
      </c>
      <c r="D9" s="179"/>
      <c r="E9" s="178" t="str">
        <f>+'CUADRO DE MANDO'!D20</f>
        <v>GERENCIA DE PROYECTOS</v>
      </c>
      <c r="F9" s="189"/>
      <c r="G9" s="189"/>
      <c r="H9" s="179"/>
      <c r="I9" s="178" t="str">
        <f>+'CUADRO DE MANDO'!E20</f>
        <v>Estrategia de uso y apropiacion implementada</v>
      </c>
      <c r="J9" s="189"/>
      <c r="K9" s="189"/>
      <c r="L9" s="189"/>
      <c r="M9" s="189"/>
      <c r="N9" s="189"/>
      <c r="O9" s="189"/>
      <c r="P9" s="189"/>
      <c r="Q9" s="179"/>
    </row>
    <row r="10" spans="1:17" s="15" customFormat="1" ht="15" customHeight="1" thickBot="1">
      <c r="A10" s="190"/>
      <c r="B10" s="191"/>
      <c r="C10" s="191"/>
      <c r="D10" s="191"/>
      <c r="E10" s="191"/>
      <c r="F10" s="191"/>
      <c r="G10" s="191"/>
      <c r="H10" s="191"/>
      <c r="I10" s="191"/>
      <c r="J10" s="191"/>
      <c r="K10" s="191"/>
      <c r="L10" s="191"/>
      <c r="M10" s="191"/>
      <c r="N10" s="191"/>
      <c r="O10" s="191"/>
      <c r="P10" s="191"/>
      <c r="Q10" s="192"/>
    </row>
    <row r="11" spans="1:17" s="15" customFormat="1" ht="26.25" customHeight="1" thickBot="1">
      <c r="A11" s="175" t="s">
        <v>159</v>
      </c>
      <c r="B11" s="176"/>
      <c r="C11" s="22" t="s">
        <v>21</v>
      </c>
      <c r="D11" s="175" t="s">
        <v>160</v>
      </c>
      <c r="E11" s="177"/>
      <c r="F11" s="177"/>
      <c r="G11" s="176"/>
      <c r="H11" s="175" t="s">
        <v>18</v>
      </c>
      <c r="I11" s="177"/>
      <c r="J11" s="177"/>
      <c r="K11" s="177"/>
      <c r="L11" s="177"/>
      <c r="M11" s="176"/>
      <c r="N11" s="175" t="s">
        <v>161</v>
      </c>
      <c r="O11" s="177"/>
      <c r="P11" s="177"/>
      <c r="Q11" s="176"/>
    </row>
    <row r="12" spans="1:17" s="15" customFormat="1" ht="46.5" customHeight="1">
      <c r="A12" s="178" t="str">
        <f>+'CUADRO DE MANDO'!F20</f>
        <v>Mide el grado de avance en la implementacion de la estrategia de uso y apropiacion</v>
      </c>
      <c r="B12" s="179"/>
      <c r="C12" s="51" t="str">
        <f>+'CUADRO DE MANDO'!L20</f>
        <v>%</v>
      </c>
      <c r="D12" s="180" t="str">
        <f>(IF($Q$16&lt;=33%,"BAJO",IF($Q$16&lt;66%,"MEDIO","ALTO")))</f>
        <v>MEDIO</v>
      </c>
      <c r="E12" s="181"/>
      <c r="F12" s="181"/>
      <c r="G12" s="182"/>
      <c r="H12" s="178" t="str">
        <f>+'CUADRO DE MANDO'!I20</f>
        <v>Estrategia de uso y apropiacion</v>
      </c>
      <c r="I12" s="189"/>
      <c r="J12" s="189"/>
      <c r="K12" s="189"/>
      <c r="L12" s="189"/>
      <c r="M12" s="179"/>
      <c r="N12" s="178" t="str">
        <f>+'CUADRO DE MANDO'!M20</f>
        <v>Gestor de proyectos</v>
      </c>
      <c r="O12" s="189"/>
      <c r="P12" s="189"/>
      <c r="Q12" s="179"/>
    </row>
    <row r="13" spans="1:17" s="15" customFormat="1" ht="16.5" customHeight="1">
      <c r="A13" s="186"/>
      <c r="B13" s="187"/>
      <c r="C13" s="187"/>
      <c r="D13" s="187"/>
      <c r="E13" s="187"/>
      <c r="F13" s="187"/>
      <c r="G13" s="187"/>
      <c r="H13" s="187"/>
      <c r="I13" s="187"/>
      <c r="J13" s="187"/>
      <c r="K13" s="187"/>
      <c r="L13" s="187"/>
      <c r="M13" s="187"/>
      <c r="N13" s="187"/>
      <c r="O13" s="187"/>
      <c r="P13" s="187"/>
      <c r="Q13" s="188"/>
    </row>
    <row r="14" spans="1:17" ht="16.5" customHeight="1">
      <c r="A14" s="174" t="s">
        <v>162</v>
      </c>
      <c r="B14" s="167" t="s">
        <v>163</v>
      </c>
      <c r="C14" s="167" t="s">
        <v>20</v>
      </c>
      <c r="D14" s="167" t="s">
        <v>164</v>
      </c>
      <c r="E14" s="167" t="s">
        <v>272</v>
      </c>
      <c r="F14" s="167"/>
      <c r="G14" s="167"/>
      <c r="H14" s="167"/>
      <c r="I14" s="167"/>
      <c r="J14" s="167"/>
      <c r="K14" s="168"/>
      <c r="L14" s="168"/>
      <c r="M14" s="168"/>
      <c r="N14" s="168"/>
      <c r="O14" s="168"/>
      <c r="P14" s="168"/>
      <c r="Q14" s="251"/>
    </row>
    <row r="15" spans="1:17" ht="15" customHeight="1">
      <c r="A15" s="174"/>
      <c r="B15" s="167"/>
      <c r="C15" s="167"/>
      <c r="D15" s="167"/>
      <c r="E15" s="219" t="s">
        <v>273</v>
      </c>
      <c r="F15" s="220"/>
      <c r="G15" s="221"/>
      <c r="H15" s="219" t="s">
        <v>274</v>
      </c>
      <c r="I15" s="220"/>
      <c r="J15" s="221"/>
      <c r="K15" s="219" t="s">
        <v>275</v>
      </c>
      <c r="L15" s="220"/>
      <c r="M15" s="221"/>
      <c r="N15" s="219" t="s">
        <v>276</v>
      </c>
      <c r="O15" s="220"/>
      <c r="P15" s="221"/>
      <c r="Q15" s="27" t="s">
        <v>178</v>
      </c>
    </row>
    <row r="16" spans="1:17" ht="70.5" customHeight="1">
      <c r="A16" s="171" t="s">
        <v>179</v>
      </c>
      <c r="B16" s="184" t="str">
        <f>+'CUADRO DE MANDO'!H20</f>
        <v>X= (Porcentaje de avances de los indicadores de las actividades de uso y apropiación/meta total programada )*100</v>
      </c>
      <c r="C16" s="28" t="s">
        <v>113</v>
      </c>
      <c r="D16" s="29" t="s">
        <v>181</v>
      </c>
      <c r="E16" s="231">
        <f>IFERROR($B$21/$C$21,"0%")</f>
        <v>0.11111111111111112</v>
      </c>
      <c r="F16" s="232"/>
      <c r="G16" s="233"/>
      <c r="H16" s="231">
        <f>IFERROR($B$24/$C$24,"0%")</f>
        <v>0.34444444444444444</v>
      </c>
      <c r="I16" s="232"/>
      <c r="J16" s="233"/>
      <c r="K16" s="231">
        <f>IFERROR($B$27/$C$27,"0%")</f>
        <v>0.8024444444444444</v>
      </c>
      <c r="L16" s="232"/>
      <c r="M16" s="233"/>
      <c r="N16" s="231">
        <f>IFERROR($B$30/$C$30,"0%")</f>
        <v>0.91666666666666663</v>
      </c>
      <c r="O16" s="232"/>
      <c r="P16" s="233"/>
      <c r="Q16" s="31">
        <f>SUM(E16:P16)/C17</f>
        <v>0.54366666666666663</v>
      </c>
    </row>
    <row r="17" spans="1:17" ht="78.75" customHeight="1">
      <c r="A17" s="171"/>
      <c r="B17" s="185"/>
      <c r="C17" s="28" t="str">
        <f>IF(C16="MENSUAL","12",IF(C16="TRIMESTRAL","4",IF(C16="SEMESTRAL","2","1")))</f>
        <v>4</v>
      </c>
      <c r="D17" s="32" t="s">
        <v>19</v>
      </c>
      <c r="E17" s="228">
        <f>+'CUADRO DE MANDO'!J20</f>
        <v>0.9</v>
      </c>
      <c r="F17" s="229"/>
      <c r="G17" s="274"/>
      <c r="H17" s="228">
        <f>+E17</f>
        <v>0.9</v>
      </c>
      <c r="I17" s="229"/>
      <c r="J17" s="274"/>
      <c r="K17" s="228">
        <f>+E17</f>
        <v>0.9</v>
      </c>
      <c r="L17" s="229"/>
      <c r="M17" s="274"/>
      <c r="N17" s="228">
        <f>+E17</f>
        <v>0.9</v>
      </c>
      <c r="O17" s="229"/>
      <c r="P17" s="274"/>
      <c r="Q17" s="48"/>
    </row>
    <row r="18" spans="1:17" ht="24" customHeight="1">
      <c r="A18" s="33" t="s">
        <v>182</v>
      </c>
      <c r="B18" s="173" t="str">
        <f>+'CUADRO DE MANDO'!G20</f>
        <v>Eficacia</v>
      </c>
      <c r="C18" s="173"/>
      <c r="Q18" s="34"/>
    </row>
    <row r="19" spans="1:17" ht="12.75" customHeight="1">
      <c r="A19" s="174" t="str">
        <f>+C16</f>
        <v>TRIMESTRAL</v>
      </c>
      <c r="B19" s="172" t="s">
        <v>183</v>
      </c>
      <c r="C19" s="172"/>
      <c r="Q19" s="34"/>
    </row>
    <row r="20" spans="1:17">
      <c r="A20" s="174"/>
      <c r="B20" s="35" t="s">
        <v>184</v>
      </c>
      <c r="C20" s="35" t="s">
        <v>185</v>
      </c>
      <c r="Q20" s="34"/>
    </row>
    <row r="21" spans="1:17" ht="15" customHeight="1">
      <c r="A21" s="216" t="str">
        <f>+E15</f>
        <v>TRIMESTRE 1</v>
      </c>
      <c r="B21" s="362">
        <v>0.1</v>
      </c>
      <c r="C21" s="362">
        <v>0.9</v>
      </c>
      <c r="Q21" s="34"/>
    </row>
    <row r="22" spans="1:17">
      <c r="A22" s="217"/>
      <c r="B22" s="363"/>
      <c r="C22" s="363"/>
      <c r="Q22" s="34"/>
    </row>
    <row r="23" spans="1:17">
      <c r="A23" s="218"/>
      <c r="B23" s="364"/>
      <c r="C23" s="364"/>
      <c r="Q23" s="34"/>
    </row>
    <row r="24" spans="1:17">
      <c r="A24" s="216" t="str">
        <f>+H15</f>
        <v>TRIMESTRE 2</v>
      </c>
      <c r="B24" s="362">
        <v>0.31</v>
      </c>
      <c r="C24" s="362">
        <v>0.9</v>
      </c>
      <c r="Q24" s="34"/>
    </row>
    <row r="25" spans="1:17">
      <c r="A25" s="217"/>
      <c r="B25" s="363"/>
      <c r="C25" s="363"/>
      <c r="Q25" s="34"/>
    </row>
    <row r="26" spans="1:17">
      <c r="A26" s="218"/>
      <c r="B26" s="364"/>
      <c r="C26" s="364"/>
      <c r="Q26" s="34"/>
    </row>
    <row r="27" spans="1:17">
      <c r="A27" s="216" t="str">
        <f>+K15</f>
        <v>TRIMESTRE 3</v>
      </c>
      <c r="B27" s="362">
        <v>0.72219999999999995</v>
      </c>
      <c r="C27" s="362">
        <v>0.9</v>
      </c>
      <c r="Q27" s="34"/>
    </row>
    <row r="28" spans="1:17">
      <c r="A28" s="217"/>
      <c r="B28" s="363"/>
      <c r="C28" s="363"/>
      <c r="Q28" s="34"/>
    </row>
    <row r="29" spans="1:17">
      <c r="A29" s="218"/>
      <c r="B29" s="364"/>
      <c r="C29" s="364"/>
      <c r="Q29" s="34"/>
    </row>
    <row r="30" spans="1:17">
      <c r="A30" s="216" t="str">
        <f>+N15</f>
        <v>TRIMESTRE 4</v>
      </c>
      <c r="B30" s="362">
        <v>0.82499999999999996</v>
      </c>
      <c r="C30" s="362">
        <v>0.9</v>
      </c>
      <c r="Q30" s="34"/>
    </row>
    <row r="31" spans="1:17">
      <c r="A31" s="217"/>
      <c r="B31" s="363"/>
      <c r="C31" s="363"/>
      <c r="Q31" s="34"/>
    </row>
    <row r="32" spans="1:17">
      <c r="A32" s="218"/>
      <c r="B32" s="364"/>
      <c r="C32" s="364"/>
      <c r="Q32" s="34"/>
    </row>
    <row r="33" spans="1:17">
      <c r="A33" s="37"/>
      <c r="Q33" s="34"/>
    </row>
    <row r="34" spans="1:17" ht="13.5" thickBot="1">
      <c r="A34" s="37"/>
      <c r="Q34" s="34"/>
    </row>
    <row r="35" spans="1:17" ht="17.25" customHeight="1" thickBot="1">
      <c r="A35" s="248" t="s">
        <v>198</v>
      </c>
      <c r="B35" s="249"/>
      <c r="C35" s="249"/>
      <c r="D35" s="250"/>
      <c r="E35" s="249" t="s">
        <v>199</v>
      </c>
      <c r="F35" s="249"/>
      <c r="G35" s="249"/>
      <c r="H35" s="249"/>
      <c r="I35" s="249"/>
      <c r="J35" s="249"/>
      <c r="K35" s="249"/>
      <c r="L35" s="249"/>
      <c r="M35" s="249"/>
      <c r="N35" s="249"/>
      <c r="O35" s="249"/>
      <c r="P35" s="249"/>
      <c r="Q35" s="250"/>
    </row>
    <row r="36" spans="1:17">
      <c r="A36" s="434" t="s">
        <v>313</v>
      </c>
      <c r="B36" s="435"/>
      <c r="C36" s="435"/>
      <c r="D36" s="436"/>
      <c r="E36" s="248" t="s">
        <v>201</v>
      </c>
      <c r="F36" s="249"/>
      <c r="G36" s="249"/>
      <c r="H36" s="248" t="s">
        <v>202</v>
      </c>
      <c r="I36" s="249"/>
      <c r="J36" s="249"/>
      <c r="K36" s="249"/>
      <c r="L36" s="249"/>
      <c r="M36" s="250"/>
      <c r="N36" s="248" t="s">
        <v>203</v>
      </c>
      <c r="O36" s="250"/>
      <c r="P36" s="249" t="s">
        <v>204</v>
      </c>
      <c r="Q36" s="250"/>
    </row>
    <row r="37" spans="1:17" ht="62.25" customHeight="1">
      <c r="A37" s="437"/>
      <c r="B37" s="438"/>
      <c r="C37" s="438"/>
      <c r="D37" s="439"/>
      <c r="E37" s="396" t="s">
        <v>314</v>
      </c>
      <c r="F37" s="235"/>
      <c r="G37" s="236"/>
      <c r="H37" s="143" t="s">
        <v>315</v>
      </c>
      <c r="I37" s="235"/>
      <c r="J37" s="235"/>
      <c r="K37" s="235"/>
      <c r="L37" s="235"/>
      <c r="M37" s="236"/>
      <c r="N37" s="234" t="s">
        <v>289</v>
      </c>
      <c r="O37" s="236"/>
      <c r="P37" s="243">
        <v>1</v>
      </c>
      <c r="Q37" s="236"/>
    </row>
    <row r="38" spans="1:17" ht="15" customHeight="1">
      <c r="A38" s="437"/>
      <c r="B38" s="438"/>
      <c r="C38" s="438"/>
      <c r="D38" s="439"/>
      <c r="E38" s="237"/>
      <c r="F38" s="238"/>
      <c r="G38" s="239"/>
      <c r="H38" s="237"/>
      <c r="I38" s="238"/>
      <c r="J38" s="238"/>
      <c r="K38" s="238"/>
      <c r="L38" s="238"/>
      <c r="M38" s="239"/>
      <c r="N38" s="237"/>
      <c r="O38" s="239"/>
      <c r="P38" s="237"/>
      <c r="Q38" s="239"/>
    </row>
    <row r="39" spans="1:17" ht="15" customHeight="1">
      <c r="A39" s="437"/>
      <c r="B39" s="438"/>
      <c r="C39" s="438"/>
      <c r="D39" s="439"/>
      <c r="E39" s="237"/>
      <c r="F39" s="238"/>
      <c r="G39" s="239"/>
      <c r="H39" s="237"/>
      <c r="I39" s="238"/>
      <c r="J39" s="238"/>
      <c r="K39" s="238"/>
      <c r="L39" s="238"/>
      <c r="M39" s="239"/>
      <c r="N39" s="237"/>
      <c r="O39" s="239"/>
      <c r="P39" s="237"/>
      <c r="Q39" s="239"/>
    </row>
    <row r="40" spans="1:17" ht="15" customHeight="1">
      <c r="A40" s="437"/>
      <c r="B40" s="438"/>
      <c r="C40" s="438"/>
      <c r="D40" s="439"/>
      <c r="E40" s="237"/>
      <c r="F40" s="238"/>
      <c r="G40" s="239"/>
      <c r="H40" s="237"/>
      <c r="I40" s="238"/>
      <c r="J40" s="238"/>
      <c r="K40" s="238"/>
      <c r="L40" s="238"/>
      <c r="M40" s="239"/>
      <c r="N40" s="237"/>
      <c r="O40" s="239"/>
      <c r="P40" s="237"/>
      <c r="Q40" s="239"/>
    </row>
    <row r="41" spans="1:17" ht="15" customHeight="1">
      <c r="A41" s="437"/>
      <c r="B41" s="438"/>
      <c r="C41" s="438"/>
      <c r="D41" s="439"/>
      <c r="E41" s="237"/>
      <c r="F41" s="238"/>
      <c r="G41" s="239"/>
      <c r="H41" s="237"/>
      <c r="I41" s="238"/>
      <c r="J41" s="238"/>
      <c r="K41" s="238"/>
      <c r="L41" s="238"/>
      <c r="M41" s="239"/>
      <c r="N41" s="237"/>
      <c r="O41" s="239"/>
      <c r="P41" s="237"/>
      <c r="Q41" s="239"/>
    </row>
    <row r="42" spans="1:17" ht="15" customHeight="1">
      <c r="A42" s="437"/>
      <c r="B42" s="438"/>
      <c r="C42" s="438"/>
      <c r="D42" s="439"/>
      <c r="E42" s="237"/>
      <c r="F42" s="238"/>
      <c r="G42" s="239"/>
      <c r="H42" s="237"/>
      <c r="I42" s="238"/>
      <c r="J42" s="238"/>
      <c r="K42" s="238"/>
      <c r="L42" s="238"/>
      <c r="M42" s="239"/>
      <c r="N42" s="237"/>
      <c r="O42" s="239"/>
      <c r="P42" s="237"/>
      <c r="Q42" s="239"/>
    </row>
    <row r="43" spans="1:17" ht="152.25" customHeight="1">
      <c r="A43" s="437"/>
      <c r="B43" s="438"/>
      <c r="C43" s="438"/>
      <c r="D43" s="439"/>
      <c r="E43" s="237"/>
      <c r="F43" s="238"/>
      <c r="G43" s="239"/>
      <c r="H43" s="237"/>
      <c r="I43" s="238"/>
      <c r="J43" s="238"/>
      <c r="K43" s="238"/>
      <c r="L43" s="238"/>
      <c r="M43" s="239"/>
      <c r="N43" s="237"/>
      <c r="O43" s="239"/>
      <c r="P43" s="237"/>
      <c r="Q43" s="239"/>
    </row>
    <row r="44" spans="1:17" ht="15" customHeight="1">
      <c r="A44" s="437"/>
      <c r="B44" s="438"/>
      <c r="C44" s="438"/>
      <c r="D44" s="439"/>
      <c r="E44" s="237"/>
      <c r="F44" s="238"/>
      <c r="G44" s="239"/>
      <c r="H44" s="237"/>
      <c r="I44" s="238"/>
      <c r="J44" s="238"/>
      <c r="K44" s="238"/>
      <c r="L44" s="238"/>
      <c r="M44" s="239"/>
      <c r="N44" s="237"/>
      <c r="O44" s="239"/>
      <c r="P44" s="237"/>
      <c r="Q44" s="239"/>
    </row>
    <row r="45" spans="1:17" ht="15" customHeight="1">
      <c r="A45" s="437"/>
      <c r="B45" s="438"/>
      <c r="C45" s="438"/>
      <c r="D45" s="439"/>
      <c r="E45" s="237"/>
      <c r="F45" s="238"/>
      <c r="G45" s="239"/>
      <c r="H45" s="237"/>
      <c r="I45" s="238"/>
      <c r="J45" s="238"/>
      <c r="K45" s="238"/>
      <c r="L45" s="238"/>
      <c r="M45" s="239"/>
      <c r="N45" s="237"/>
      <c r="O45" s="239"/>
      <c r="P45" s="237"/>
      <c r="Q45" s="239"/>
    </row>
    <row r="46" spans="1:17" ht="15" customHeight="1">
      <c r="A46" s="437"/>
      <c r="B46" s="438"/>
      <c r="C46" s="438"/>
      <c r="D46" s="439"/>
      <c r="E46" s="237"/>
      <c r="F46" s="238"/>
      <c r="G46" s="239"/>
      <c r="H46" s="237"/>
      <c r="I46" s="238"/>
      <c r="J46" s="238"/>
      <c r="K46" s="238"/>
      <c r="L46" s="238"/>
      <c r="M46" s="239"/>
      <c r="N46" s="237"/>
      <c r="O46" s="239"/>
      <c r="P46" s="237"/>
      <c r="Q46" s="239"/>
    </row>
    <row r="47" spans="1:17" ht="15" customHeight="1">
      <c r="A47" s="437"/>
      <c r="B47" s="438"/>
      <c r="C47" s="438"/>
      <c r="D47" s="439"/>
      <c r="E47" s="237"/>
      <c r="F47" s="238"/>
      <c r="G47" s="239"/>
      <c r="H47" s="237"/>
      <c r="I47" s="238"/>
      <c r="J47" s="238"/>
      <c r="K47" s="238"/>
      <c r="L47" s="238"/>
      <c r="M47" s="239"/>
      <c r="N47" s="237"/>
      <c r="O47" s="239"/>
      <c r="P47" s="237"/>
      <c r="Q47" s="239"/>
    </row>
    <row r="48" spans="1:17" ht="106.5" customHeight="1">
      <c r="A48" s="440"/>
      <c r="B48" s="441"/>
      <c r="C48" s="441"/>
      <c r="D48" s="442"/>
      <c r="E48" s="240"/>
      <c r="F48" s="241"/>
      <c r="G48" s="242"/>
      <c r="H48" s="240"/>
      <c r="I48" s="241"/>
      <c r="J48" s="241"/>
      <c r="K48" s="241"/>
      <c r="L48" s="241"/>
      <c r="M48" s="242"/>
      <c r="N48" s="240"/>
      <c r="O48" s="242"/>
      <c r="P48" s="240"/>
      <c r="Q48" s="242"/>
    </row>
  </sheetData>
  <protectedRanges>
    <protectedRange sqref="A1:E4" name="Rango1"/>
  </protectedRanges>
  <mergeCells count="72">
    <mergeCell ref="A10:Q10"/>
    <mergeCell ref="A11:B11"/>
    <mergeCell ref="D11:G11"/>
    <mergeCell ref="H11:M11"/>
    <mergeCell ref="A1:A4"/>
    <mergeCell ref="B1:N1"/>
    <mergeCell ref="O1:Q1"/>
    <mergeCell ref="B2:N2"/>
    <mergeCell ref="O2:Q2"/>
    <mergeCell ref="B3:N3"/>
    <mergeCell ref="O3:Q3"/>
    <mergeCell ref="B4:N4"/>
    <mergeCell ref="O4:Q4"/>
    <mergeCell ref="A8:B8"/>
    <mergeCell ref="C8:D8"/>
    <mergeCell ref="E8:H8"/>
    <mergeCell ref="I8:Q8"/>
    <mergeCell ref="A9:B9"/>
    <mergeCell ref="C9:D9"/>
    <mergeCell ref="E9:H9"/>
    <mergeCell ref="I9:Q9"/>
    <mergeCell ref="N11:Q11"/>
    <mergeCell ref="A13:Q13"/>
    <mergeCell ref="A14:A15"/>
    <mergeCell ref="B14:B15"/>
    <mergeCell ref="C14:C15"/>
    <mergeCell ref="D14:D15"/>
    <mergeCell ref="E14:Q14"/>
    <mergeCell ref="E15:G15"/>
    <mergeCell ref="H15:J15"/>
    <mergeCell ref="K15:M15"/>
    <mergeCell ref="N15:P15"/>
    <mergeCell ref="A12:B12"/>
    <mergeCell ref="D12:G12"/>
    <mergeCell ref="H12:M12"/>
    <mergeCell ref="N12:Q12"/>
    <mergeCell ref="N16:P16"/>
    <mergeCell ref="E17:G17"/>
    <mergeCell ref="H17:J17"/>
    <mergeCell ref="K17:M17"/>
    <mergeCell ref="N17:P17"/>
    <mergeCell ref="A16:A17"/>
    <mergeCell ref="B16:B17"/>
    <mergeCell ref="E16:G16"/>
    <mergeCell ref="H16:J16"/>
    <mergeCell ref="K16:M16"/>
    <mergeCell ref="B18:C18"/>
    <mergeCell ref="A19:A20"/>
    <mergeCell ref="B19:C19"/>
    <mergeCell ref="A21:A23"/>
    <mergeCell ref="B21:B23"/>
    <mergeCell ref="C21:C23"/>
    <mergeCell ref="A24:A26"/>
    <mergeCell ref="B24:B26"/>
    <mergeCell ref="C24:C26"/>
    <mergeCell ref="A27:A29"/>
    <mergeCell ref="B27:B29"/>
    <mergeCell ref="C27:C29"/>
    <mergeCell ref="E37:G48"/>
    <mergeCell ref="H37:M48"/>
    <mergeCell ref="N37:O48"/>
    <mergeCell ref="P37:Q48"/>
    <mergeCell ref="A30:A32"/>
    <mergeCell ref="B30:B32"/>
    <mergeCell ref="C30:C32"/>
    <mergeCell ref="A35:D35"/>
    <mergeCell ref="E35:Q35"/>
    <mergeCell ref="A36:D48"/>
    <mergeCell ref="E36:G36"/>
    <mergeCell ref="H36:M36"/>
    <mergeCell ref="N36:O36"/>
    <mergeCell ref="P36:Q36"/>
  </mergeCells>
  <conditionalFormatting sqref="D12">
    <cfRule type="containsText" dxfId="30" priority="3" operator="containsText" text="ALTO">
      <formula>NOT(ISERROR(SEARCH("ALTO",D12)))</formula>
    </cfRule>
    <cfRule type="containsText" dxfId="29" priority="4" operator="containsText" text="MEDIO">
      <formula>NOT(ISERROR(SEARCH("MEDIO",D12)))</formula>
    </cfRule>
    <cfRule type="containsText" dxfId="28" priority="5" operator="containsText" text="BAJO">
      <formula>NOT(ISERROR(SEARCH("BAJO",D12)))</formula>
    </cfRule>
  </conditionalFormatting>
  <conditionalFormatting sqref="E16">
    <cfRule type="iconSet" priority="1">
      <iconSet>
        <cfvo type="percent" val="0"/>
        <cfvo type="percent" val="33"/>
        <cfvo type="percent" val="67"/>
      </iconSet>
    </cfRule>
  </conditionalFormatting>
  <conditionalFormatting sqref="H16 K16 N16">
    <cfRule type="iconSet" priority="6">
      <iconSet>
        <cfvo type="percent" val="0"/>
        <cfvo type="percent" val="33"/>
        <cfvo type="percent" val="67"/>
      </iconSet>
    </cfRule>
  </conditionalFormatting>
  <conditionalFormatting sqref="Q16">
    <cfRule type="colorScale" priority="2">
      <colorScale>
        <cfvo type="num" val="0.2"/>
        <cfvo type="num" val="0.35"/>
        <cfvo type="num" val="0.66"/>
        <color rgb="FFFF0000"/>
        <color rgb="FFFFEB84"/>
        <color rgb="FF00B050"/>
      </colorScale>
    </cfRule>
  </conditionalFormatting>
  <dataValidations count="1">
    <dataValidation allowBlank="1" showInputMessage="1" showErrorMessage="1" sqref="E9:H9" xr:uid="{315D142E-3043-44BB-8A02-6FF399D2FDEA}"/>
  </dataValidation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26DD30C-C2A3-4A3B-9B49-E2EA03729090}">
          <x14:formula1>
            <xm:f>LISTAS!$B$2:$B$5</xm:f>
          </x14:formula1>
          <xm:sqref>C16</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B5"/>
  <sheetViews>
    <sheetView workbookViewId="0">
      <selection activeCell="B1" sqref="B1:B5"/>
    </sheetView>
  </sheetViews>
  <sheetFormatPr defaultColWidth="35" defaultRowHeight="12"/>
  <cols>
    <col min="1" max="1" width="9.28515625" style="38" customWidth="1"/>
    <col min="2" max="2" width="10.140625" style="38" bestFit="1" customWidth="1"/>
    <col min="3" max="16384" width="35" style="38"/>
  </cols>
  <sheetData>
    <row r="1" spans="2:2" ht="12.75" thickBot="1">
      <c r="B1" s="52" t="s">
        <v>20</v>
      </c>
    </row>
    <row r="2" spans="2:2">
      <c r="B2" s="40" t="s">
        <v>180</v>
      </c>
    </row>
    <row r="3" spans="2:2">
      <c r="B3" s="39" t="s">
        <v>113</v>
      </c>
    </row>
    <row r="4" spans="2:2" ht="12" customHeight="1">
      <c r="B4" s="39" t="s">
        <v>220</v>
      </c>
    </row>
    <row r="5" spans="2:2">
      <c r="B5" s="39" t="s">
        <v>226</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63418-7008-4561-A788-A65E24F3E6B6}">
  <dimension ref="A1:Q48"/>
  <sheetViews>
    <sheetView topLeftCell="A17" zoomScale="80" zoomScaleNormal="80" workbookViewId="0">
      <selection activeCell="A49" sqref="A49"/>
    </sheetView>
  </sheetViews>
  <sheetFormatPr defaultColWidth="11.42578125" defaultRowHeight="12.75"/>
  <cols>
    <col min="1" max="1" width="23.42578125" style="23" customWidth="1"/>
    <col min="2" max="2" width="19.28515625" style="23" customWidth="1"/>
    <col min="3" max="3" width="21.28515625" style="23" customWidth="1"/>
    <col min="4" max="4" width="25.28515625" style="23" customWidth="1"/>
    <col min="5" max="5" width="8.7109375" style="23" bestFit="1" customWidth="1"/>
    <col min="6" max="6" width="10.28515625" style="23" bestFit="1" customWidth="1"/>
    <col min="7" max="12" width="8.7109375" style="23" bestFit="1" customWidth="1"/>
    <col min="13" max="13" width="11.7109375" style="23" bestFit="1" customWidth="1"/>
    <col min="14" max="14" width="8.7109375" style="23" customWidth="1"/>
    <col min="15" max="15" width="11.5703125" style="23" bestFit="1" customWidth="1"/>
    <col min="16" max="16" width="12.7109375" style="23" customWidth="1"/>
    <col min="17" max="17" width="13.140625" style="23" bestFit="1" customWidth="1"/>
    <col min="18" max="16384" width="11.42578125" style="23"/>
  </cols>
  <sheetData>
    <row r="1" spans="1:17" s="15" customFormat="1" ht="25.5" customHeight="1">
      <c r="A1" s="193"/>
      <c r="B1" s="196" t="s">
        <v>0</v>
      </c>
      <c r="C1" s="197"/>
      <c r="D1" s="197"/>
      <c r="E1" s="197"/>
      <c r="F1" s="197"/>
      <c r="G1" s="197"/>
      <c r="H1" s="197"/>
      <c r="I1" s="197"/>
      <c r="J1" s="197"/>
      <c r="K1" s="197"/>
      <c r="L1" s="197"/>
      <c r="M1" s="197"/>
      <c r="N1" s="198"/>
      <c r="O1" s="199" t="s">
        <v>150</v>
      </c>
      <c r="P1" s="200"/>
      <c r="Q1" s="201"/>
    </row>
    <row r="2" spans="1:17" s="15" customFormat="1" ht="24" customHeight="1">
      <c r="A2" s="194"/>
      <c r="B2" s="202" t="s">
        <v>151</v>
      </c>
      <c r="C2" s="187"/>
      <c r="D2" s="187"/>
      <c r="E2" s="187"/>
      <c r="F2" s="187"/>
      <c r="G2" s="187"/>
      <c r="H2" s="187"/>
      <c r="I2" s="187"/>
      <c r="J2" s="187"/>
      <c r="K2" s="187"/>
      <c r="L2" s="187"/>
      <c r="M2" s="187"/>
      <c r="N2" s="203"/>
      <c r="O2" s="204" t="s">
        <v>152</v>
      </c>
      <c r="P2" s="205"/>
      <c r="Q2" s="206"/>
    </row>
    <row r="3" spans="1:17" s="15" customFormat="1" ht="29.25" customHeight="1">
      <c r="A3" s="194"/>
      <c r="B3" s="207" t="s">
        <v>153</v>
      </c>
      <c r="C3" s="208"/>
      <c r="D3" s="208"/>
      <c r="E3" s="208"/>
      <c r="F3" s="208"/>
      <c r="G3" s="208"/>
      <c r="H3" s="208"/>
      <c r="I3" s="208"/>
      <c r="J3" s="208"/>
      <c r="K3" s="208"/>
      <c r="L3" s="208"/>
      <c r="M3" s="208"/>
      <c r="N3" s="209"/>
      <c r="O3" s="204" t="s">
        <v>154</v>
      </c>
      <c r="P3" s="205"/>
      <c r="Q3" s="206"/>
    </row>
    <row r="4" spans="1:17" s="15" customFormat="1" ht="15.75" thickBot="1">
      <c r="A4" s="195"/>
      <c r="B4" s="210" t="s">
        <v>155</v>
      </c>
      <c r="C4" s="211"/>
      <c r="D4" s="211"/>
      <c r="E4" s="211"/>
      <c r="F4" s="211"/>
      <c r="G4" s="211"/>
      <c r="H4" s="211"/>
      <c r="I4" s="211"/>
      <c r="J4" s="211"/>
      <c r="K4" s="211"/>
      <c r="L4" s="211"/>
      <c r="M4" s="211"/>
      <c r="N4" s="212"/>
      <c r="O4" s="213" t="s">
        <v>156</v>
      </c>
      <c r="P4" s="214"/>
      <c r="Q4" s="215"/>
    </row>
    <row r="5" spans="1:17" s="15" customFormat="1" ht="11.25" customHeight="1" thickBot="1">
      <c r="A5" s="16"/>
      <c r="B5" s="17"/>
      <c r="C5" s="17"/>
      <c r="D5" s="17"/>
      <c r="E5" s="17"/>
      <c r="F5" s="17"/>
      <c r="I5" s="18"/>
    </row>
    <row r="6" spans="1:17" s="15" customFormat="1" ht="17.25" customHeight="1" thickBot="1">
      <c r="A6" s="19" t="s">
        <v>157</v>
      </c>
      <c r="B6" s="20">
        <v>2023</v>
      </c>
      <c r="C6" s="17"/>
      <c r="D6" s="17"/>
      <c r="E6" s="17"/>
      <c r="F6" s="17"/>
      <c r="I6" s="18"/>
    </row>
    <row r="7" spans="1:17" s="15" customFormat="1" ht="9.75" customHeight="1" thickBot="1">
      <c r="A7" s="21"/>
      <c r="B7" s="17"/>
      <c r="C7" s="17"/>
      <c r="D7" s="17"/>
      <c r="E7" s="17"/>
      <c r="F7" s="17"/>
      <c r="I7" s="18"/>
    </row>
    <row r="8" spans="1:17" s="15" customFormat="1" ht="21" customHeight="1" thickBot="1">
      <c r="A8" s="175" t="s">
        <v>11</v>
      </c>
      <c r="B8" s="176"/>
      <c r="C8" s="175" t="s">
        <v>12</v>
      </c>
      <c r="D8" s="176"/>
      <c r="E8" s="175" t="s">
        <v>13</v>
      </c>
      <c r="F8" s="177"/>
      <c r="G8" s="177"/>
      <c r="H8" s="176"/>
      <c r="I8" s="175" t="s">
        <v>158</v>
      </c>
      <c r="J8" s="177"/>
      <c r="K8" s="177"/>
      <c r="L8" s="177"/>
      <c r="M8" s="177"/>
      <c r="N8" s="177"/>
      <c r="O8" s="177"/>
      <c r="P8" s="177"/>
      <c r="Q8" s="176"/>
    </row>
    <row r="9" spans="1:17" s="15" customFormat="1" ht="49.5" customHeight="1">
      <c r="A9" s="178" t="str">
        <f>+'CUADRO DE MANDO'!B21</f>
        <v>GESTIÓN TECNOLOGIA INFORMATICA</v>
      </c>
      <c r="B9" s="179"/>
      <c r="C9" s="178" t="str">
        <f>+'CUADRO DE MANDO'!C21</f>
        <v>GERENCIA DE PROYECTOS</v>
      </c>
      <c r="D9" s="179"/>
      <c r="E9" s="178" t="str">
        <f>+'CUADRO DE MANDO'!D21</f>
        <v>GERENCIA DE PROYECTOS</v>
      </c>
      <c r="F9" s="189"/>
      <c r="G9" s="189"/>
      <c r="H9" s="179"/>
      <c r="I9" s="178" t="str">
        <f>+'CUADRO DE MANDO'!E21</f>
        <v>PETI ejecutado</v>
      </c>
      <c r="J9" s="189"/>
      <c r="K9" s="189"/>
      <c r="L9" s="189"/>
      <c r="M9" s="189"/>
      <c r="N9" s="189"/>
      <c r="O9" s="189"/>
      <c r="P9" s="189"/>
      <c r="Q9" s="179"/>
    </row>
    <row r="10" spans="1:17" s="15" customFormat="1" ht="15" customHeight="1" thickBot="1">
      <c r="A10" s="190"/>
      <c r="B10" s="191"/>
      <c r="C10" s="191"/>
      <c r="D10" s="191"/>
      <c r="E10" s="191"/>
      <c r="F10" s="191"/>
      <c r="G10" s="191"/>
      <c r="H10" s="191"/>
      <c r="I10" s="191"/>
      <c r="J10" s="191"/>
      <c r="K10" s="191"/>
      <c r="L10" s="191"/>
      <c r="M10" s="191"/>
      <c r="N10" s="191"/>
      <c r="O10" s="191"/>
      <c r="P10" s="191"/>
      <c r="Q10" s="192"/>
    </row>
    <row r="11" spans="1:17" s="15" customFormat="1" ht="26.25" customHeight="1" thickBot="1">
      <c r="A11" s="175" t="s">
        <v>159</v>
      </c>
      <c r="B11" s="176"/>
      <c r="C11" s="22" t="s">
        <v>21</v>
      </c>
      <c r="D11" s="175" t="s">
        <v>160</v>
      </c>
      <c r="E11" s="177"/>
      <c r="F11" s="177"/>
      <c r="G11" s="176"/>
      <c r="H11" s="175" t="s">
        <v>18</v>
      </c>
      <c r="I11" s="177"/>
      <c r="J11" s="177"/>
      <c r="K11" s="177"/>
      <c r="L11" s="177"/>
      <c r="M11" s="176"/>
      <c r="N11" s="175" t="s">
        <v>161</v>
      </c>
      <c r="O11" s="177"/>
      <c r="P11" s="177"/>
      <c r="Q11" s="176"/>
    </row>
    <row r="12" spans="1:17" s="15" customFormat="1" ht="46.5" customHeight="1">
      <c r="A12" s="178" t="str">
        <f>+'CUADRO DE MANDO'!F21</f>
        <v>Controlar el porcentaje de iniciativas planeadas, relacionadas y ejecutadas en el PETI</v>
      </c>
      <c r="B12" s="179"/>
      <c r="C12" s="51" t="str">
        <f>+'CUADRO DE MANDO'!L21</f>
        <v>%</v>
      </c>
      <c r="D12" s="180" t="str">
        <f>(IF($Q$16&lt;=33%,"BAJO",IF($Q$16&lt;66%,"MEDIO","ALTO")))</f>
        <v>MEDIO</v>
      </c>
      <c r="E12" s="181"/>
      <c r="F12" s="181"/>
      <c r="G12" s="182"/>
      <c r="H12" s="178" t="str">
        <f>+'CUADRO DE MANDO'!I21</f>
        <v>PETI</v>
      </c>
      <c r="I12" s="189"/>
      <c r="J12" s="189"/>
      <c r="K12" s="189"/>
      <c r="L12" s="189"/>
      <c r="M12" s="179"/>
      <c r="N12" s="178" t="str">
        <f>+'CUADRO DE MANDO'!M21</f>
        <v>Gestor de proyectos</v>
      </c>
      <c r="O12" s="189"/>
      <c r="P12" s="189"/>
      <c r="Q12" s="179"/>
    </row>
    <row r="13" spans="1:17" s="15" customFormat="1" ht="16.5" customHeight="1">
      <c r="A13" s="186"/>
      <c r="B13" s="187"/>
      <c r="C13" s="187"/>
      <c r="D13" s="187"/>
      <c r="E13" s="187"/>
      <c r="F13" s="187"/>
      <c r="G13" s="187"/>
      <c r="H13" s="187"/>
      <c r="I13" s="187"/>
      <c r="J13" s="187"/>
      <c r="K13" s="187"/>
      <c r="L13" s="187"/>
      <c r="M13" s="187"/>
      <c r="N13" s="187"/>
      <c r="O13" s="187"/>
      <c r="P13" s="187"/>
      <c r="Q13" s="188"/>
    </row>
    <row r="14" spans="1:17" ht="16.5" customHeight="1">
      <c r="A14" s="174" t="s">
        <v>162</v>
      </c>
      <c r="B14" s="167" t="s">
        <v>163</v>
      </c>
      <c r="C14" s="167" t="s">
        <v>20</v>
      </c>
      <c r="D14" s="167" t="s">
        <v>164</v>
      </c>
      <c r="E14" s="167" t="s">
        <v>272</v>
      </c>
      <c r="F14" s="167"/>
      <c r="G14" s="167"/>
      <c r="H14" s="167"/>
      <c r="I14" s="167"/>
      <c r="J14" s="167"/>
      <c r="K14" s="168"/>
      <c r="L14" s="168"/>
      <c r="M14" s="168"/>
      <c r="N14" s="168"/>
      <c r="O14" s="168"/>
      <c r="P14" s="168"/>
      <c r="Q14" s="251"/>
    </row>
    <row r="15" spans="1:17" ht="15" customHeight="1">
      <c r="A15" s="174"/>
      <c r="B15" s="167"/>
      <c r="C15" s="167"/>
      <c r="D15" s="167"/>
      <c r="E15" s="219" t="s">
        <v>273</v>
      </c>
      <c r="F15" s="220"/>
      <c r="G15" s="221"/>
      <c r="H15" s="219" t="s">
        <v>274</v>
      </c>
      <c r="I15" s="220"/>
      <c r="J15" s="221"/>
      <c r="K15" s="219" t="s">
        <v>275</v>
      </c>
      <c r="L15" s="220"/>
      <c r="M15" s="221"/>
      <c r="N15" s="219" t="s">
        <v>276</v>
      </c>
      <c r="O15" s="220"/>
      <c r="P15" s="221"/>
      <c r="Q15" s="27" t="s">
        <v>178</v>
      </c>
    </row>
    <row r="16" spans="1:17" ht="70.5" customHeight="1">
      <c r="A16" s="171" t="s">
        <v>179</v>
      </c>
      <c r="B16" s="184" t="str">
        <f>+'CUADRO DE MANDO'!H21</f>
        <v>X= (#IniciativasEjecutadas / #IniciativasPlaneadas ) * 100</v>
      </c>
      <c r="C16" s="28" t="s">
        <v>113</v>
      </c>
      <c r="D16" s="29" t="s">
        <v>181</v>
      </c>
      <c r="E16" s="231">
        <f>IFERROR($B$21/$C$21,"0%")</f>
        <v>0.44379999999999997</v>
      </c>
      <c r="F16" s="232"/>
      <c r="G16" s="233"/>
      <c r="H16" s="231">
        <f>IFERROR($B$24/$C$24,"0%")</f>
        <v>0.5353</v>
      </c>
      <c r="I16" s="232"/>
      <c r="J16" s="233"/>
      <c r="K16" s="231">
        <f>IFERROR($B$27/$C$27,"0%")</f>
        <v>0.6774</v>
      </c>
      <c r="L16" s="232"/>
      <c r="M16" s="233"/>
      <c r="N16" s="231">
        <f>IFERROR($B$30/$C$30,"0%")</f>
        <v>0.91669999999999996</v>
      </c>
      <c r="O16" s="232"/>
      <c r="P16" s="233"/>
      <c r="Q16" s="31">
        <f>SUM(E16:P16)/C17</f>
        <v>0.64329999999999998</v>
      </c>
    </row>
    <row r="17" spans="1:17" ht="78.75" customHeight="1">
      <c r="A17" s="171"/>
      <c r="B17" s="185"/>
      <c r="C17" s="28" t="str">
        <f>IF(C16="MENSUAL","12",IF(C16="TRIMESTRAL","4",IF(C16="SEMESTRAL","2","1")))</f>
        <v>4</v>
      </c>
      <c r="D17" s="32" t="s">
        <v>19</v>
      </c>
      <c r="E17" s="228">
        <f>+'CUADRO DE MANDO'!J21</f>
        <v>0.9</v>
      </c>
      <c r="F17" s="229"/>
      <c r="G17" s="274"/>
      <c r="H17" s="228">
        <f>+E17</f>
        <v>0.9</v>
      </c>
      <c r="I17" s="229"/>
      <c r="J17" s="274"/>
      <c r="K17" s="228">
        <f>+E17</f>
        <v>0.9</v>
      </c>
      <c r="L17" s="229"/>
      <c r="M17" s="274"/>
      <c r="N17" s="228">
        <f>+E17</f>
        <v>0.9</v>
      </c>
      <c r="O17" s="229"/>
      <c r="P17" s="274"/>
      <c r="Q17" s="48"/>
    </row>
    <row r="18" spans="1:17" ht="24" customHeight="1">
      <c r="A18" s="33" t="s">
        <v>182</v>
      </c>
      <c r="B18" s="173" t="str">
        <f>+'CUADRO DE MANDO'!G21</f>
        <v>Eficacia</v>
      </c>
      <c r="C18" s="173"/>
      <c r="Q18" s="34"/>
    </row>
    <row r="19" spans="1:17" ht="12.75" customHeight="1">
      <c r="A19" s="174" t="str">
        <f>+C16</f>
        <v>TRIMESTRAL</v>
      </c>
      <c r="B19" s="172" t="s">
        <v>183</v>
      </c>
      <c r="C19" s="172"/>
      <c r="Q19" s="34"/>
    </row>
    <row r="20" spans="1:17">
      <c r="A20" s="174"/>
      <c r="B20" s="35" t="s">
        <v>184</v>
      </c>
      <c r="C20" s="35" t="s">
        <v>185</v>
      </c>
      <c r="Q20" s="34"/>
    </row>
    <row r="21" spans="1:17" ht="15" customHeight="1">
      <c r="A21" s="216" t="str">
        <f>+E15</f>
        <v>TRIMESTRE 1</v>
      </c>
      <c r="B21" s="366">
        <v>0.44379999999999997</v>
      </c>
      <c r="C21" s="362">
        <v>1</v>
      </c>
      <c r="Q21" s="34"/>
    </row>
    <row r="22" spans="1:17">
      <c r="A22" s="217"/>
      <c r="B22" s="367"/>
      <c r="C22" s="363"/>
      <c r="Q22" s="34"/>
    </row>
    <row r="23" spans="1:17">
      <c r="A23" s="218"/>
      <c r="B23" s="368"/>
      <c r="C23" s="364"/>
      <c r="Q23" s="34"/>
    </row>
    <row r="24" spans="1:17">
      <c r="A24" s="216" t="str">
        <f>+H15</f>
        <v>TRIMESTRE 2</v>
      </c>
      <c r="B24" s="366">
        <v>0.5353</v>
      </c>
      <c r="C24" s="362">
        <v>1</v>
      </c>
      <c r="Q24" s="34"/>
    </row>
    <row r="25" spans="1:17">
      <c r="A25" s="217"/>
      <c r="B25" s="367"/>
      <c r="C25" s="363"/>
      <c r="Q25" s="34"/>
    </row>
    <row r="26" spans="1:17">
      <c r="A26" s="218"/>
      <c r="B26" s="368"/>
      <c r="C26" s="364"/>
      <c r="Q26" s="34"/>
    </row>
    <row r="27" spans="1:17">
      <c r="A27" s="216" t="str">
        <f>+K15</f>
        <v>TRIMESTRE 3</v>
      </c>
      <c r="B27" s="366">
        <v>0.6774</v>
      </c>
      <c r="C27" s="362">
        <v>1</v>
      </c>
      <c r="Q27" s="34"/>
    </row>
    <row r="28" spans="1:17">
      <c r="A28" s="217"/>
      <c r="B28" s="367"/>
      <c r="C28" s="363"/>
      <c r="Q28" s="34"/>
    </row>
    <row r="29" spans="1:17">
      <c r="A29" s="218"/>
      <c r="B29" s="368"/>
      <c r="C29" s="364"/>
      <c r="Q29" s="34"/>
    </row>
    <row r="30" spans="1:17">
      <c r="A30" s="216" t="str">
        <f>+N15</f>
        <v>TRIMESTRE 4</v>
      </c>
      <c r="B30" s="366">
        <v>0.91669999999999996</v>
      </c>
      <c r="C30" s="362">
        <v>1</v>
      </c>
      <c r="Q30" s="34"/>
    </row>
    <row r="31" spans="1:17">
      <c r="A31" s="217"/>
      <c r="B31" s="367"/>
      <c r="C31" s="363"/>
      <c r="Q31" s="34"/>
    </row>
    <row r="32" spans="1:17">
      <c r="A32" s="218"/>
      <c r="B32" s="368"/>
      <c r="C32" s="364"/>
      <c r="Q32" s="34"/>
    </row>
    <row r="33" spans="1:17">
      <c r="A33" s="37"/>
      <c r="Q33" s="34"/>
    </row>
    <row r="34" spans="1:17" ht="13.5" thickBot="1">
      <c r="A34" s="37"/>
      <c r="Q34" s="34"/>
    </row>
    <row r="35" spans="1:17" ht="17.25" customHeight="1">
      <c r="A35" s="248" t="s">
        <v>198</v>
      </c>
      <c r="B35" s="249"/>
      <c r="C35" s="249"/>
      <c r="D35" s="250"/>
      <c r="E35" s="249" t="s">
        <v>199</v>
      </c>
      <c r="F35" s="249"/>
      <c r="G35" s="249"/>
      <c r="H35" s="249"/>
      <c r="I35" s="249"/>
      <c r="J35" s="249"/>
      <c r="K35" s="249"/>
      <c r="L35" s="249"/>
      <c r="M35" s="249"/>
      <c r="N35" s="249"/>
      <c r="O35" s="249"/>
      <c r="P35" s="249"/>
      <c r="Q35" s="250"/>
    </row>
    <row r="36" spans="1:17" ht="13.5" customHeight="1">
      <c r="A36" s="450" t="s">
        <v>316</v>
      </c>
      <c r="B36" s="451"/>
      <c r="C36" s="451"/>
      <c r="D36" s="452"/>
      <c r="E36" s="248" t="s">
        <v>201</v>
      </c>
      <c r="F36" s="249"/>
      <c r="G36" s="249"/>
      <c r="H36" s="248" t="s">
        <v>202</v>
      </c>
      <c r="I36" s="249"/>
      <c r="J36" s="249"/>
      <c r="K36" s="249"/>
      <c r="L36" s="249"/>
      <c r="M36" s="250"/>
      <c r="N36" s="248" t="s">
        <v>203</v>
      </c>
      <c r="O36" s="250"/>
      <c r="P36" s="249" t="s">
        <v>204</v>
      </c>
      <c r="Q36" s="250"/>
    </row>
    <row r="37" spans="1:17" ht="15" customHeight="1">
      <c r="A37" s="453"/>
      <c r="B37" s="454"/>
      <c r="C37" s="454"/>
      <c r="D37" s="455"/>
      <c r="E37" s="443" t="s">
        <v>317</v>
      </c>
      <c r="F37" s="444"/>
      <c r="G37" s="392"/>
      <c r="H37" s="391" t="s">
        <v>318</v>
      </c>
      <c r="I37" s="444"/>
      <c r="J37" s="444"/>
      <c r="K37" s="444"/>
      <c r="L37" s="444"/>
      <c r="M37" s="392"/>
      <c r="N37" s="391" t="s">
        <v>303</v>
      </c>
      <c r="O37" s="392"/>
      <c r="P37" s="449">
        <v>1</v>
      </c>
      <c r="Q37" s="392"/>
    </row>
    <row r="38" spans="1:17" ht="15" customHeight="1">
      <c r="A38" s="453"/>
      <c r="B38" s="454"/>
      <c r="C38" s="454"/>
      <c r="D38" s="455"/>
      <c r="E38" s="393"/>
      <c r="F38" s="445"/>
      <c r="G38" s="394"/>
      <c r="H38" s="393"/>
      <c r="I38" s="445"/>
      <c r="J38" s="445"/>
      <c r="K38" s="445"/>
      <c r="L38" s="445"/>
      <c r="M38" s="394"/>
      <c r="N38" s="393"/>
      <c r="O38" s="394"/>
      <c r="P38" s="393"/>
      <c r="Q38" s="394"/>
    </row>
    <row r="39" spans="1:17" ht="15" customHeight="1">
      <c r="A39" s="453"/>
      <c r="B39" s="454"/>
      <c r="C39" s="454"/>
      <c r="D39" s="455"/>
      <c r="E39" s="393"/>
      <c r="F39" s="445"/>
      <c r="G39" s="394"/>
      <c r="H39" s="393"/>
      <c r="I39" s="445"/>
      <c r="J39" s="445"/>
      <c r="K39" s="445"/>
      <c r="L39" s="445"/>
      <c r="M39" s="394"/>
      <c r="N39" s="393"/>
      <c r="O39" s="394"/>
      <c r="P39" s="393"/>
      <c r="Q39" s="394"/>
    </row>
    <row r="40" spans="1:17" ht="15" customHeight="1">
      <c r="A40" s="453"/>
      <c r="B40" s="454"/>
      <c r="C40" s="454"/>
      <c r="D40" s="455"/>
      <c r="E40" s="393"/>
      <c r="F40" s="445"/>
      <c r="G40" s="394"/>
      <c r="H40" s="393"/>
      <c r="I40" s="445"/>
      <c r="J40" s="445"/>
      <c r="K40" s="445"/>
      <c r="L40" s="445"/>
      <c r="M40" s="394"/>
      <c r="N40" s="393"/>
      <c r="O40" s="394"/>
      <c r="P40" s="393"/>
      <c r="Q40" s="394"/>
    </row>
    <row r="41" spans="1:17" ht="15" customHeight="1">
      <c r="A41" s="453"/>
      <c r="B41" s="454"/>
      <c r="C41" s="454"/>
      <c r="D41" s="455"/>
      <c r="E41" s="393"/>
      <c r="F41" s="445"/>
      <c r="G41" s="394"/>
      <c r="H41" s="393"/>
      <c r="I41" s="445"/>
      <c r="J41" s="445"/>
      <c r="K41" s="445"/>
      <c r="L41" s="445"/>
      <c r="M41" s="394"/>
      <c r="N41" s="393"/>
      <c r="O41" s="394"/>
      <c r="P41" s="393"/>
      <c r="Q41" s="394"/>
    </row>
    <row r="42" spans="1:17" ht="15" customHeight="1">
      <c r="A42" s="453"/>
      <c r="B42" s="454"/>
      <c r="C42" s="454"/>
      <c r="D42" s="455"/>
      <c r="E42" s="393"/>
      <c r="F42" s="445"/>
      <c r="G42" s="394"/>
      <c r="H42" s="393"/>
      <c r="I42" s="445"/>
      <c r="J42" s="445"/>
      <c r="K42" s="445"/>
      <c r="L42" s="445"/>
      <c r="M42" s="394"/>
      <c r="N42" s="393"/>
      <c r="O42" s="394"/>
      <c r="P42" s="393"/>
      <c r="Q42" s="394"/>
    </row>
    <row r="43" spans="1:17" ht="15" customHeight="1">
      <c r="A43" s="453"/>
      <c r="B43" s="454"/>
      <c r="C43" s="454"/>
      <c r="D43" s="455"/>
      <c r="E43" s="393"/>
      <c r="F43" s="445"/>
      <c r="G43" s="394"/>
      <c r="H43" s="393"/>
      <c r="I43" s="445"/>
      <c r="J43" s="445"/>
      <c r="K43" s="445"/>
      <c r="L43" s="445"/>
      <c r="M43" s="394"/>
      <c r="N43" s="393"/>
      <c r="O43" s="394"/>
      <c r="P43" s="393"/>
      <c r="Q43" s="394"/>
    </row>
    <row r="44" spans="1:17" ht="15" customHeight="1">
      <c r="A44" s="453"/>
      <c r="B44" s="454"/>
      <c r="C44" s="454"/>
      <c r="D44" s="455"/>
      <c r="E44" s="393"/>
      <c r="F44" s="445"/>
      <c r="G44" s="394"/>
      <c r="H44" s="393"/>
      <c r="I44" s="445"/>
      <c r="J44" s="445"/>
      <c r="K44" s="445"/>
      <c r="L44" s="445"/>
      <c r="M44" s="394"/>
      <c r="N44" s="393"/>
      <c r="O44" s="394"/>
      <c r="P44" s="393"/>
      <c r="Q44" s="394"/>
    </row>
    <row r="45" spans="1:17" ht="15" customHeight="1">
      <c r="A45" s="453"/>
      <c r="B45" s="454"/>
      <c r="C45" s="454"/>
      <c r="D45" s="455"/>
      <c r="E45" s="393"/>
      <c r="F45" s="445"/>
      <c r="G45" s="394"/>
      <c r="H45" s="393"/>
      <c r="I45" s="445"/>
      <c r="J45" s="445"/>
      <c r="K45" s="445"/>
      <c r="L45" s="445"/>
      <c r="M45" s="394"/>
      <c r="N45" s="393"/>
      <c r="O45" s="394"/>
      <c r="P45" s="393"/>
      <c r="Q45" s="394"/>
    </row>
    <row r="46" spans="1:17" ht="15" customHeight="1">
      <c r="A46" s="453"/>
      <c r="B46" s="454"/>
      <c r="C46" s="454"/>
      <c r="D46" s="455"/>
      <c r="E46" s="393"/>
      <c r="F46" s="445"/>
      <c r="G46" s="394"/>
      <c r="H46" s="393"/>
      <c r="I46" s="445"/>
      <c r="J46" s="445"/>
      <c r="K46" s="445"/>
      <c r="L46" s="445"/>
      <c r="M46" s="394"/>
      <c r="N46" s="393"/>
      <c r="O46" s="394"/>
      <c r="P46" s="393"/>
      <c r="Q46" s="394"/>
    </row>
    <row r="47" spans="1:17" ht="15" customHeight="1">
      <c r="A47" s="453"/>
      <c r="B47" s="454"/>
      <c r="C47" s="454"/>
      <c r="D47" s="455"/>
      <c r="E47" s="393"/>
      <c r="F47" s="445"/>
      <c r="G47" s="394"/>
      <c r="H47" s="393"/>
      <c r="I47" s="445"/>
      <c r="J47" s="445"/>
      <c r="K47" s="445"/>
      <c r="L47" s="445"/>
      <c r="M47" s="394"/>
      <c r="N47" s="393"/>
      <c r="O47" s="394"/>
      <c r="P47" s="393"/>
      <c r="Q47" s="394"/>
    </row>
    <row r="48" spans="1:17" ht="15.75" customHeight="1">
      <c r="A48" s="456"/>
      <c r="B48" s="457"/>
      <c r="C48" s="457"/>
      <c r="D48" s="458"/>
      <c r="E48" s="446"/>
      <c r="F48" s="447"/>
      <c r="G48" s="448"/>
      <c r="H48" s="446"/>
      <c r="I48" s="447"/>
      <c r="J48" s="447"/>
      <c r="K48" s="447"/>
      <c r="L48" s="447"/>
      <c r="M48" s="448"/>
      <c r="N48" s="446"/>
      <c r="O48" s="448"/>
      <c r="P48" s="446"/>
      <c r="Q48" s="448"/>
    </row>
  </sheetData>
  <protectedRanges>
    <protectedRange sqref="A1:E4" name="Rango1"/>
  </protectedRanges>
  <mergeCells count="72">
    <mergeCell ref="A10:Q10"/>
    <mergeCell ref="A11:B11"/>
    <mergeCell ref="D11:G11"/>
    <mergeCell ref="H11:M11"/>
    <mergeCell ref="A1:A4"/>
    <mergeCell ref="B1:N1"/>
    <mergeCell ref="O1:Q1"/>
    <mergeCell ref="B2:N2"/>
    <mergeCell ref="O2:Q2"/>
    <mergeCell ref="B3:N3"/>
    <mergeCell ref="O3:Q3"/>
    <mergeCell ref="B4:N4"/>
    <mergeCell ref="O4:Q4"/>
    <mergeCell ref="A8:B8"/>
    <mergeCell ref="C8:D8"/>
    <mergeCell ref="E8:H8"/>
    <mergeCell ref="I8:Q8"/>
    <mergeCell ref="A9:B9"/>
    <mergeCell ref="C9:D9"/>
    <mergeCell ref="E9:H9"/>
    <mergeCell ref="I9:Q9"/>
    <mergeCell ref="N11:Q11"/>
    <mergeCell ref="A13:Q13"/>
    <mergeCell ref="A14:A15"/>
    <mergeCell ref="B14:B15"/>
    <mergeCell ref="C14:C15"/>
    <mergeCell ref="D14:D15"/>
    <mergeCell ref="E14:Q14"/>
    <mergeCell ref="E15:G15"/>
    <mergeCell ref="H15:J15"/>
    <mergeCell ref="K15:M15"/>
    <mergeCell ref="N15:P15"/>
    <mergeCell ref="A12:B12"/>
    <mergeCell ref="D12:G12"/>
    <mergeCell ref="H12:M12"/>
    <mergeCell ref="N12:Q12"/>
    <mergeCell ref="N16:P16"/>
    <mergeCell ref="E17:G17"/>
    <mergeCell ref="H17:J17"/>
    <mergeCell ref="K17:M17"/>
    <mergeCell ref="N17:P17"/>
    <mergeCell ref="A16:A17"/>
    <mergeCell ref="B16:B17"/>
    <mergeCell ref="E16:G16"/>
    <mergeCell ref="H16:J16"/>
    <mergeCell ref="K16:M16"/>
    <mergeCell ref="B18:C18"/>
    <mergeCell ref="A19:A20"/>
    <mergeCell ref="B19:C19"/>
    <mergeCell ref="A21:A23"/>
    <mergeCell ref="B21:B23"/>
    <mergeCell ref="C21:C23"/>
    <mergeCell ref="A24:A26"/>
    <mergeCell ref="B24:B26"/>
    <mergeCell ref="C24:C26"/>
    <mergeCell ref="A27:A29"/>
    <mergeCell ref="B27:B29"/>
    <mergeCell ref="C27:C29"/>
    <mergeCell ref="E37:G48"/>
    <mergeCell ref="H37:M48"/>
    <mergeCell ref="N37:O48"/>
    <mergeCell ref="P37:Q48"/>
    <mergeCell ref="A30:A32"/>
    <mergeCell ref="B30:B32"/>
    <mergeCell ref="C30:C32"/>
    <mergeCell ref="A35:D35"/>
    <mergeCell ref="E35:Q35"/>
    <mergeCell ref="A36:D48"/>
    <mergeCell ref="E36:G36"/>
    <mergeCell ref="H36:M36"/>
    <mergeCell ref="N36:O36"/>
    <mergeCell ref="P36:Q36"/>
  </mergeCells>
  <conditionalFormatting sqref="D12">
    <cfRule type="containsText" dxfId="27" priority="3" operator="containsText" text="ALTO">
      <formula>NOT(ISERROR(SEARCH("ALTO",D12)))</formula>
    </cfRule>
    <cfRule type="containsText" dxfId="26" priority="4" operator="containsText" text="MEDIO">
      <formula>NOT(ISERROR(SEARCH("MEDIO",D12)))</formula>
    </cfRule>
    <cfRule type="containsText" dxfId="25" priority="5" operator="containsText" text="BAJO">
      <formula>NOT(ISERROR(SEARCH("BAJO",D12)))</formula>
    </cfRule>
  </conditionalFormatting>
  <conditionalFormatting sqref="E16">
    <cfRule type="iconSet" priority="1">
      <iconSet>
        <cfvo type="percent" val="0"/>
        <cfvo type="percent" val="33"/>
        <cfvo type="percent" val="67"/>
      </iconSet>
    </cfRule>
  </conditionalFormatting>
  <conditionalFormatting sqref="H16 K16 N16">
    <cfRule type="iconSet" priority="6">
      <iconSet>
        <cfvo type="percent" val="0"/>
        <cfvo type="percent" val="33"/>
        <cfvo type="percent" val="67"/>
      </iconSet>
    </cfRule>
  </conditionalFormatting>
  <conditionalFormatting sqref="Q16">
    <cfRule type="colorScale" priority="2">
      <colorScale>
        <cfvo type="num" val="0.2"/>
        <cfvo type="num" val="0.35"/>
        <cfvo type="num" val="0.66"/>
        <color rgb="FFFF0000"/>
        <color rgb="FFFFEB84"/>
        <color rgb="FF00B050"/>
      </colorScale>
    </cfRule>
  </conditionalFormatting>
  <dataValidations count="1">
    <dataValidation allowBlank="1" showInputMessage="1" showErrorMessage="1" sqref="E9:H9" xr:uid="{DB809D97-CCE8-4CFB-A0C8-A990F130D2D1}"/>
  </dataValidation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3B7F9C46-0865-4138-AB28-714DCD46AB62}">
          <x14:formula1>
            <xm:f>LISTAS!$B$2:$B$5</xm:f>
          </x14:formula1>
          <xm:sqref>C16</xm:sqref>
        </x14:dataValidation>
      </x14:dataValidations>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064F7-28A9-4CA6-B2B0-B81540818167}">
  <dimension ref="A1:Q48"/>
  <sheetViews>
    <sheetView topLeftCell="A17" zoomScale="80" zoomScaleNormal="80" workbookViewId="0">
      <selection activeCell="B30" sqref="B30:C32"/>
    </sheetView>
  </sheetViews>
  <sheetFormatPr defaultColWidth="11.42578125" defaultRowHeight="12.75"/>
  <cols>
    <col min="1" max="1" width="23.42578125" style="23" customWidth="1"/>
    <col min="2" max="2" width="19.28515625" style="23" customWidth="1"/>
    <col min="3" max="3" width="21.28515625" style="23" customWidth="1"/>
    <col min="4" max="4" width="25.28515625" style="23" customWidth="1"/>
    <col min="5" max="5" width="8.7109375" style="23" bestFit="1" customWidth="1"/>
    <col min="6" max="6" width="10.28515625" style="23" bestFit="1" customWidth="1"/>
    <col min="7" max="12" width="8.7109375" style="23" bestFit="1" customWidth="1"/>
    <col min="13" max="13" width="11.7109375" style="23" bestFit="1" customWidth="1"/>
    <col min="14" max="14" width="8.7109375" style="23" customWidth="1"/>
    <col min="15" max="15" width="11.5703125" style="23" bestFit="1" customWidth="1"/>
    <col min="16" max="16" width="12.7109375" style="23" customWidth="1"/>
    <col min="17" max="17" width="13.140625" style="23" bestFit="1" customWidth="1"/>
    <col min="18" max="16384" width="11.42578125" style="23"/>
  </cols>
  <sheetData>
    <row r="1" spans="1:17" s="15" customFormat="1" ht="25.5" customHeight="1">
      <c r="A1" s="193"/>
      <c r="B1" s="196" t="s">
        <v>0</v>
      </c>
      <c r="C1" s="197"/>
      <c r="D1" s="197"/>
      <c r="E1" s="197"/>
      <c r="F1" s="197"/>
      <c r="G1" s="197"/>
      <c r="H1" s="197"/>
      <c r="I1" s="197"/>
      <c r="J1" s="197"/>
      <c r="K1" s="197"/>
      <c r="L1" s="197"/>
      <c r="M1" s="197"/>
      <c r="N1" s="198"/>
      <c r="O1" s="199" t="s">
        <v>150</v>
      </c>
      <c r="P1" s="200"/>
      <c r="Q1" s="201"/>
    </row>
    <row r="2" spans="1:17" s="15" customFormat="1" ht="24" customHeight="1">
      <c r="A2" s="194"/>
      <c r="B2" s="202" t="s">
        <v>151</v>
      </c>
      <c r="C2" s="187"/>
      <c r="D2" s="187"/>
      <c r="E2" s="187"/>
      <c r="F2" s="187"/>
      <c r="G2" s="187"/>
      <c r="H2" s="187"/>
      <c r="I2" s="187"/>
      <c r="J2" s="187"/>
      <c r="K2" s="187"/>
      <c r="L2" s="187"/>
      <c r="M2" s="187"/>
      <c r="N2" s="203"/>
      <c r="O2" s="204" t="s">
        <v>152</v>
      </c>
      <c r="P2" s="205"/>
      <c r="Q2" s="206"/>
    </row>
    <row r="3" spans="1:17" s="15" customFormat="1" ht="29.25" customHeight="1">
      <c r="A3" s="194"/>
      <c r="B3" s="207" t="s">
        <v>153</v>
      </c>
      <c r="C3" s="208"/>
      <c r="D3" s="208"/>
      <c r="E3" s="208"/>
      <c r="F3" s="208"/>
      <c r="G3" s="208"/>
      <c r="H3" s="208"/>
      <c r="I3" s="208"/>
      <c r="J3" s="208"/>
      <c r="K3" s="208"/>
      <c r="L3" s="208"/>
      <c r="M3" s="208"/>
      <c r="N3" s="209"/>
      <c r="O3" s="204" t="s">
        <v>154</v>
      </c>
      <c r="P3" s="205"/>
      <c r="Q3" s="206"/>
    </row>
    <row r="4" spans="1:17" s="15" customFormat="1" ht="15.75" thickBot="1">
      <c r="A4" s="195"/>
      <c r="B4" s="210" t="s">
        <v>155</v>
      </c>
      <c r="C4" s="211"/>
      <c r="D4" s="211"/>
      <c r="E4" s="211"/>
      <c r="F4" s="211"/>
      <c r="G4" s="211"/>
      <c r="H4" s="211"/>
      <c r="I4" s="211"/>
      <c r="J4" s="211"/>
      <c r="K4" s="211"/>
      <c r="L4" s="211"/>
      <c r="M4" s="211"/>
      <c r="N4" s="212"/>
      <c r="O4" s="213" t="s">
        <v>156</v>
      </c>
      <c r="P4" s="214"/>
      <c r="Q4" s="215"/>
    </row>
    <row r="5" spans="1:17" s="15" customFormat="1" ht="11.25" customHeight="1" thickBot="1">
      <c r="A5" s="16"/>
      <c r="B5" s="17"/>
      <c r="C5" s="17"/>
      <c r="D5" s="17"/>
      <c r="E5" s="17"/>
      <c r="F5" s="17"/>
      <c r="I5" s="18"/>
    </row>
    <row r="6" spans="1:17" s="15" customFormat="1" ht="17.25" customHeight="1" thickBot="1">
      <c r="A6" s="19" t="s">
        <v>157</v>
      </c>
      <c r="B6" s="20">
        <v>2023</v>
      </c>
      <c r="C6" s="17"/>
      <c r="D6" s="17"/>
      <c r="E6" s="17"/>
      <c r="F6" s="17"/>
      <c r="I6" s="18"/>
    </row>
    <row r="7" spans="1:17" s="15" customFormat="1" ht="9.75" customHeight="1" thickBot="1">
      <c r="A7" s="21"/>
      <c r="B7" s="17"/>
      <c r="C7" s="17"/>
      <c r="D7" s="17"/>
      <c r="E7" s="17"/>
      <c r="F7" s="17"/>
      <c r="I7" s="18"/>
    </row>
    <row r="8" spans="1:17" s="15" customFormat="1" ht="21" customHeight="1" thickBot="1">
      <c r="A8" s="175" t="s">
        <v>11</v>
      </c>
      <c r="B8" s="176"/>
      <c r="C8" s="175" t="s">
        <v>12</v>
      </c>
      <c r="D8" s="176"/>
      <c r="E8" s="175" t="s">
        <v>13</v>
      </c>
      <c r="F8" s="177"/>
      <c r="G8" s="177"/>
      <c r="H8" s="176"/>
      <c r="I8" s="175" t="s">
        <v>158</v>
      </c>
      <c r="J8" s="177"/>
      <c r="K8" s="177"/>
      <c r="L8" s="177"/>
      <c r="M8" s="177"/>
      <c r="N8" s="177"/>
      <c r="O8" s="177"/>
      <c r="P8" s="177"/>
      <c r="Q8" s="176"/>
    </row>
    <row r="9" spans="1:17" s="15" customFormat="1" ht="49.5" customHeight="1">
      <c r="A9" s="178" t="str">
        <f>+'CUADRO DE MANDO'!B22</f>
        <v>GESTIÓN TECNOLOGIA INFORMATICA</v>
      </c>
      <c r="B9" s="179"/>
      <c r="C9" s="178" t="str">
        <f>+'CUADRO DE MANDO'!C22</f>
        <v>GERENCIA DE PROYECTOS</v>
      </c>
      <c r="D9" s="179"/>
      <c r="E9" s="178" t="str">
        <f>+'CUADRO DE MANDO'!D22</f>
        <v>GERENCIA DE PROYECTOS</v>
      </c>
      <c r="F9" s="189"/>
      <c r="G9" s="189"/>
      <c r="H9" s="179"/>
      <c r="I9" s="178" t="str">
        <f>+'CUADRO DE MANDO'!E22</f>
        <v xml:space="preserve"> Proyectos de TI ejecutados</v>
      </c>
      <c r="J9" s="189"/>
      <c r="K9" s="189"/>
      <c r="L9" s="189"/>
      <c r="M9" s="189"/>
      <c r="N9" s="189"/>
      <c r="O9" s="189"/>
      <c r="P9" s="189"/>
      <c r="Q9" s="179"/>
    </row>
    <row r="10" spans="1:17" s="15" customFormat="1" ht="15" customHeight="1" thickBot="1">
      <c r="A10" s="190"/>
      <c r="B10" s="191"/>
      <c r="C10" s="191"/>
      <c r="D10" s="191"/>
      <c r="E10" s="191"/>
      <c r="F10" s="191"/>
      <c r="G10" s="191"/>
      <c r="H10" s="191"/>
      <c r="I10" s="191"/>
      <c r="J10" s="191"/>
      <c r="K10" s="191"/>
      <c r="L10" s="191"/>
      <c r="M10" s="191"/>
      <c r="N10" s="191"/>
      <c r="O10" s="191"/>
      <c r="P10" s="191"/>
      <c r="Q10" s="192"/>
    </row>
    <row r="11" spans="1:17" s="15" customFormat="1" ht="26.25" customHeight="1" thickBot="1">
      <c r="A11" s="175" t="s">
        <v>159</v>
      </c>
      <c r="B11" s="176"/>
      <c r="C11" s="22" t="s">
        <v>21</v>
      </c>
      <c r="D11" s="175" t="s">
        <v>160</v>
      </c>
      <c r="E11" s="177"/>
      <c r="F11" s="177"/>
      <c r="G11" s="176"/>
      <c r="H11" s="175" t="s">
        <v>18</v>
      </c>
      <c r="I11" s="177"/>
      <c r="J11" s="177"/>
      <c r="K11" s="177"/>
      <c r="L11" s="177"/>
      <c r="M11" s="176"/>
      <c r="N11" s="175" t="s">
        <v>161</v>
      </c>
      <c r="O11" s="177"/>
      <c r="P11" s="177"/>
      <c r="Q11" s="176"/>
    </row>
    <row r="12" spans="1:17" s="15" customFormat="1" ht="46.5" customHeight="1">
      <c r="A12" s="178" t="str">
        <f>+'CUADRO DE MANDO'!F22</f>
        <v>Medir el porcentaje de proyectos de TI con dificultades originadas por la insuficiencia de recursos.</v>
      </c>
      <c r="B12" s="179"/>
      <c r="C12" s="51" t="str">
        <f>+'CUADRO DE MANDO'!L22</f>
        <v>%</v>
      </c>
      <c r="D12" s="180" t="str">
        <f>(IF($Q$16&gt;=1%,"BAJO",IF($Q$16&lt;0%,"MEDIO","ALTO")))</f>
        <v>ALTO</v>
      </c>
      <c r="E12" s="181"/>
      <c r="F12" s="181"/>
      <c r="G12" s="182"/>
      <c r="H12" s="178" t="str">
        <f>+'CUADRO DE MANDO'!I22</f>
        <v>PETI</v>
      </c>
      <c r="I12" s="189"/>
      <c r="J12" s="189"/>
      <c r="K12" s="189"/>
      <c r="L12" s="189"/>
      <c r="M12" s="179"/>
      <c r="N12" s="178" t="str">
        <f>+'CUADRO DE MANDO'!M22</f>
        <v>Gestor de proyectos</v>
      </c>
      <c r="O12" s="189"/>
      <c r="P12" s="189"/>
      <c r="Q12" s="179"/>
    </row>
    <row r="13" spans="1:17" s="15" customFormat="1" ht="16.5" customHeight="1">
      <c r="A13" s="186"/>
      <c r="B13" s="187"/>
      <c r="C13" s="187"/>
      <c r="D13" s="187"/>
      <c r="E13" s="187"/>
      <c r="F13" s="187"/>
      <c r="G13" s="187"/>
      <c r="H13" s="187"/>
      <c r="I13" s="187"/>
      <c r="J13" s="187"/>
      <c r="K13" s="187"/>
      <c r="L13" s="187"/>
      <c r="M13" s="187"/>
      <c r="N13" s="187"/>
      <c r="O13" s="187"/>
      <c r="P13" s="187"/>
      <c r="Q13" s="188"/>
    </row>
    <row r="14" spans="1:17" ht="16.5" customHeight="1">
      <c r="A14" s="174" t="s">
        <v>162</v>
      </c>
      <c r="B14" s="167" t="s">
        <v>163</v>
      </c>
      <c r="C14" s="167" t="s">
        <v>20</v>
      </c>
      <c r="D14" s="167" t="s">
        <v>164</v>
      </c>
      <c r="E14" s="167" t="s">
        <v>272</v>
      </c>
      <c r="F14" s="167"/>
      <c r="G14" s="167"/>
      <c r="H14" s="167"/>
      <c r="I14" s="167"/>
      <c r="J14" s="167"/>
      <c r="K14" s="168"/>
      <c r="L14" s="168"/>
      <c r="M14" s="168"/>
      <c r="N14" s="168"/>
      <c r="O14" s="168"/>
      <c r="P14" s="168"/>
      <c r="Q14" s="251"/>
    </row>
    <row r="15" spans="1:17" ht="15" customHeight="1">
      <c r="A15" s="174"/>
      <c r="B15" s="167"/>
      <c r="C15" s="167"/>
      <c r="D15" s="167"/>
      <c r="E15" s="219" t="s">
        <v>273</v>
      </c>
      <c r="F15" s="220"/>
      <c r="G15" s="221"/>
      <c r="H15" s="219" t="s">
        <v>274</v>
      </c>
      <c r="I15" s="220"/>
      <c r="J15" s="221"/>
      <c r="K15" s="219" t="s">
        <v>275</v>
      </c>
      <c r="L15" s="220"/>
      <c r="M15" s="221"/>
      <c r="N15" s="219" t="s">
        <v>276</v>
      </c>
      <c r="O15" s="220"/>
      <c r="P15" s="221"/>
      <c r="Q15" s="27" t="s">
        <v>178</v>
      </c>
    </row>
    <row r="16" spans="1:17" ht="70.5" customHeight="1">
      <c r="A16" s="171" t="s">
        <v>179</v>
      </c>
      <c r="B16" s="184" t="str">
        <f>+'CUADRO DE MANDO'!H22</f>
        <v>X= (Cantidad de proyectos de TI no ejecutados / Cantidad de proyectos de TI en PETI)*100</v>
      </c>
      <c r="C16" s="28" t="s">
        <v>113</v>
      </c>
      <c r="D16" s="29" t="s">
        <v>181</v>
      </c>
      <c r="E16" s="231">
        <f>IFERROR($B$21/$C$21,"0%")</f>
        <v>0</v>
      </c>
      <c r="F16" s="232"/>
      <c r="G16" s="233"/>
      <c r="H16" s="231">
        <f>IFERROR($B$24/$C$24,"0%")</f>
        <v>0</v>
      </c>
      <c r="I16" s="232"/>
      <c r="J16" s="233"/>
      <c r="K16" s="231">
        <f>IFERROR($B$27/$C$27,"0%")</f>
        <v>0</v>
      </c>
      <c r="L16" s="232"/>
      <c r="M16" s="233"/>
      <c r="N16" s="231">
        <f>IFERROR($B$30/$C$30,"0%")</f>
        <v>0</v>
      </c>
      <c r="O16" s="232"/>
      <c r="P16" s="233"/>
      <c r="Q16" s="31">
        <f>SUM(E16:P16)/C17</f>
        <v>0</v>
      </c>
    </row>
    <row r="17" spans="1:17" ht="78.75" customHeight="1">
      <c r="A17" s="171"/>
      <c r="B17" s="185"/>
      <c r="C17" s="28" t="str">
        <f>IF(C16="MENSUAL","12",IF(C16="TRIMESTRAL","4",IF(C16="SEMESTRAL","2","1")))</f>
        <v>4</v>
      </c>
      <c r="D17" s="32" t="s">
        <v>19</v>
      </c>
      <c r="E17" s="228">
        <f>+'CUADRO DE MANDO'!J22</f>
        <v>0</v>
      </c>
      <c r="F17" s="229"/>
      <c r="G17" s="274"/>
      <c r="H17" s="228">
        <f>+E17</f>
        <v>0</v>
      </c>
      <c r="I17" s="229"/>
      <c r="J17" s="274"/>
      <c r="K17" s="228">
        <f>+E17</f>
        <v>0</v>
      </c>
      <c r="L17" s="229"/>
      <c r="M17" s="274"/>
      <c r="N17" s="228">
        <f>+E17</f>
        <v>0</v>
      </c>
      <c r="O17" s="229"/>
      <c r="P17" s="274"/>
      <c r="Q17" s="48"/>
    </row>
    <row r="18" spans="1:17" ht="24" customHeight="1">
      <c r="A18" s="33" t="s">
        <v>182</v>
      </c>
      <c r="B18" s="173" t="str">
        <f>+'CUADRO DE MANDO'!G22</f>
        <v>Eficacia</v>
      </c>
      <c r="C18" s="173"/>
      <c r="Q18" s="34"/>
    </row>
    <row r="19" spans="1:17" ht="12.75" customHeight="1">
      <c r="A19" s="174" t="str">
        <f>+C16</f>
        <v>TRIMESTRAL</v>
      </c>
      <c r="B19" s="172" t="s">
        <v>183</v>
      </c>
      <c r="C19" s="172"/>
      <c r="Q19" s="34"/>
    </row>
    <row r="20" spans="1:17">
      <c r="A20" s="174"/>
      <c r="B20" s="35" t="s">
        <v>184</v>
      </c>
      <c r="C20" s="35" t="s">
        <v>185</v>
      </c>
      <c r="Q20" s="34"/>
    </row>
    <row r="21" spans="1:17" ht="15" customHeight="1">
      <c r="A21" s="216" t="str">
        <f>+E15</f>
        <v>TRIMESTRE 1</v>
      </c>
      <c r="B21" s="222">
        <v>0</v>
      </c>
      <c r="C21" s="225">
        <v>56</v>
      </c>
      <c r="Q21" s="34"/>
    </row>
    <row r="22" spans="1:17">
      <c r="A22" s="217"/>
      <c r="B22" s="223"/>
      <c r="C22" s="226"/>
      <c r="Q22" s="34"/>
    </row>
    <row r="23" spans="1:17">
      <c r="A23" s="218"/>
      <c r="B23" s="224"/>
      <c r="C23" s="227"/>
      <c r="Q23" s="34"/>
    </row>
    <row r="24" spans="1:17">
      <c r="A24" s="216" t="str">
        <f>+H15</f>
        <v>TRIMESTRE 2</v>
      </c>
      <c r="B24" s="222">
        <v>0</v>
      </c>
      <c r="C24" s="225">
        <v>56</v>
      </c>
      <c r="Q24" s="34"/>
    </row>
    <row r="25" spans="1:17">
      <c r="A25" s="217"/>
      <c r="B25" s="223"/>
      <c r="C25" s="226"/>
      <c r="Q25" s="34"/>
    </row>
    <row r="26" spans="1:17">
      <c r="A26" s="218"/>
      <c r="B26" s="224"/>
      <c r="C26" s="227"/>
      <c r="Q26" s="34"/>
    </row>
    <row r="27" spans="1:17">
      <c r="A27" s="216" t="str">
        <f>+K15</f>
        <v>TRIMESTRE 3</v>
      </c>
      <c r="B27" s="222">
        <v>0</v>
      </c>
      <c r="C27" s="225">
        <v>56</v>
      </c>
      <c r="Q27" s="34"/>
    </row>
    <row r="28" spans="1:17">
      <c r="A28" s="217"/>
      <c r="B28" s="223"/>
      <c r="C28" s="226"/>
      <c r="Q28" s="34"/>
    </row>
    <row r="29" spans="1:17">
      <c r="A29" s="218"/>
      <c r="B29" s="224"/>
      <c r="C29" s="227"/>
      <c r="Q29" s="34"/>
    </row>
    <row r="30" spans="1:17">
      <c r="A30" s="216" t="str">
        <f>+N15</f>
        <v>TRIMESTRE 4</v>
      </c>
      <c r="B30" s="222">
        <v>0</v>
      </c>
      <c r="C30" s="225">
        <v>56</v>
      </c>
      <c r="Q30" s="34"/>
    </row>
    <row r="31" spans="1:17">
      <c r="A31" s="217"/>
      <c r="B31" s="223"/>
      <c r="C31" s="226"/>
      <c r="Q31" s="34"/>
    </row>
    <row r="32" spans="1:17">
      <c r="A32" s="218"/>
      <c r="B32" s="224"/>
      <c r="C32" s="227"/>
      <c r="Q32" s="34"/>
    </row>
    <row r="33" spans="1:17">
      <c r="A33" s="37"/>
      <c r="Q33" s="34"/>
    </row>
    <row r="34" spans="1:17" ht="13.5" thickBot="1">
      <c r="A34" s="37"/>
      <c r="Q34" s="34"/>
    </row>
    <row r="35" spans="1:17" ht="17.25" customHeight="1">
      <c r="A35" s="248" t="s">
        <v>198</v>
      </c>
      <c r="B35" s="249"/>
      <c r="C35" s="249"/>
      <c r="D35" s="250"/>
      <c r="E35" s="249" t="s">
        <v>199</v>
      </c>
      <c r="F35" s="249"/>
      <c r="G35" s="249"/>
      <c r="H35" s="249"/>
      <c r="I35" s="249"/>
      <c r="J35" s="249"/>
      <c r="K35" s="249"/>
      <c r="L35" s="249"/>
      <c r="M35" s="249"/>
      <c r="N35" s="249"/>
      <c r="O35" s="249"/>
      <c r="P35" s="249"/>
      <c r="Q35" s="250"/>
    </row>
    <row r="36" spans="1:17" ht="13.5" customHeight="1">
      <c r="A36" s="459" t="s">
        <v>319</v>
      </c>
      <c r="B36" s="460"/>
      <c r="C36" s="460"/>
      <c r="D36" s="461"/>
      <c r="E36" s="248" t="s">
        <v>201</v>
      </c>
      <c r="F36" s="249"/>
      <c r="G36" s="249"/>
      <c r="H36" s="248" t="s">
        <v>202</v>
      </c>
      <c r="I36" s="249"/>
      <c r="J36" s="249"/>
      <c r="K36" s="249"/>
      <c r="L36" s="249"/>
      <c r="M36" s="250"/>
      <c r="N36" s="248" t="s">
        <v>203</v>
      </c>
      <c r="O36" s="250"/>
      <c r="P36" s="249" t="s">
        <v>204</v>
      </c>
      <c r="Q36" s="250"/>
    </row>
    <row r="37" spans="1:17" ht="15" customHeight="1">
      <c r="A37" s="462"/>
      <c r="B37" s="463"/>
      <c r="C37" s="463"/>
      <c r="D37" s="464"/>
      <c r="E37" s="459" t="s">
        <v>320</v>
      </c>
      <c r="F37" s="444"/>
      <c r="G37" s="392"/>
      <c r="H37" s="459" t="s">
        <v>321</v>
      </c>
      <c r="I37" s="460"/>
      <c r="J37" s="460"/>
      <c r="K37" s="460"/>
      <c r="L37" s="460"/>
      <c r="M37" s="461"/>
      <c r="N37" s="391" t="s">
        <v>303</v>
      </c>
      <c r="O37" s="392"/>
      <c r="P37" s="459" t="s">
        <v>322</v>
      </c>
      <c r="Q37" s="461"/>
    </row>
    <row r="38" spans="1:17" ht="15" customHeight="1">
      <c r="A38" s="462"/>
      <c r="B38" s="463"/>
      <c r="C38" s="463"/>
      <c r="D38" s="464"/>
      <c r="E38" s="393"/>
      <c r="F38" s="445"/>
      <c r="G38" s="394"/>
      <c r="H38" s="462"/>
      <c r="I38" s="463"/>
      <c r="J38" s="463"/>
      <c r="K38" s="463"/>
      <c r="L38" s="463"/>
      <c r="M38" s="464"/>
      <c r="N38" s="393"/>
      <c r="O38" s="394"/>
      <c r="P38" s="462"/>
      <c r="Q38" s="464"/>
    </row>
    <row r="39" spans="1:17" ht="15" customHeight="1">
      <c r="A39" s="462"/>
      <c r="B39" s="463"/>
      <c r="C39" s="463"/>
      <c r="D39" s="464"/>
      <c r="E39" s="393"/>
      <c r="F39" s="445"/>
      <c r="G39" s="394"/>
      <c r="H39" s="462"/>
      <c r="I39" s="463"/>
      <c r="J39" s="463"/>
      <c r="K39" s="463"/>
      <c r="L39" s="463"/>
      <c r="M39" s="464"/>
      <c r="N39" s="393"/>
      <c r="O39" s="394"/>
      <c r="P39" s="462"/>
      <c r="Q39" s="464"/>
    </row>
    <row r="40" spans="1:17" ht="15" customHeight="1">
      <c r="A40" s="462"/>
      <c r="B40" s="463"/>
      <c r="C40" s="463"/>
      <c r="D40" s="464"/>
      <c r="E40" s="393"/>
      <c r="F40" s="445"/>
      <c r="G40" s="394"/>
      <c r="H40" s="462"/>
      <c r="I40" s="463"/>
      <c r="J40" s="463"/>
      <c r="K40" s="463"/>
      <c r="L40" s="463"/>
      <c r="M40" s="464"/>
      <c r="N40" s="393"/>
      <c r="O40" s="394"/>
      <c r="P40" s="462"/>
      <c r="Q40" s="464"/>
    </row>
    <row r="41" spans="1:17" ht="15" customHeight="1">
      <c r="A41" s="462"/>
      <c r="B41" s="463"/>
      <c r="C41" s="463"/>
      <c r="D41" s="464"/>
      <c r="E41" s="393"/>
      <c r="F41" s="445"/>
      <c r="G41" s="394"/>
      <c r="H41" s="462"/>
      <c r="I41" s="463"/>
      <c r="J41" s="463"/>
      <c r="K41" s="463"/>
      <c r="L41" s="463"/>
      <c r="M41" s="464"/>
      <c r="N41" s="393"/>
      <c r="O41" s="394"/>
      <c r="P41" s="462"/>
      <c r="Q41" s="464"/>
    </row>
    <row r="42" spans="1:17" ht="15" customHeight="1">
      <c r="A42" s="462"/>
      <c r="B42" s="463"/>
      <c r="C42" s="463"/>
      <c r="D42" s="464"/>
      <c r="E42" s="393"/>
      <c r="F42" s="445"/>
      <c r="G42" s="394"/>
      <c r="H42" s="462"/>
      <c r="I42" s="463"/>
      <c r="J42" s="463"/>
      <c r="K42" s="463"/>
      <c r="L42" s="463"/>
      <c r="M42" s="464"/>
      <c r="N42" s="393"/>
      <c r="O42" s="394"/>
      <c r="P42" s="462"/>
      <c r="Q42" s="464"/>
    </row>
    <row r="43" spans="1:17" ht="15" customHeight="1">
      <c r="A43" s="462"/>
      <c r="B43" s="463"/>
      <c r="C43" s="463"/>
      <c r="D43" s="464"/>
      <c r="E43" s="393"/>
      <c r="F43" s="445"/>
      <c r="G43" s="394"/>
      <c r="H43" s="462"/>
      <c r="I43" s="463"/>
      <c r="J43" s="463"/>
      <c r="K43" s="463"/>
      <c r="L43" s="463"/>
      <c r="M43" s="464"/>
      <c r="N43" s="393"/>
      <c r="O43" s="394"/>
      <c r="P43" s="462"/>
      <c r="Q43" s="464"/>
    </row>
    <row r="44" spans="1:17" ht="15" customHeight="1">
      <c r="A44" s="462"/>
      <c r="B44" s="463"/>
      <c r="C44" s="463"/>
      <c r="D44" s="464"/>
      <c r="E44" s="393"/>
      <c r="F44" s="445"/>
      <c r="G44" s="394"/>
      <c r="H44" s="462"/>
      <c r="I44" s="463"/>
      <c r="J44" s="463"/>
      <c r="K44" s="463"/>
      <c r="L44" s="463"/>
      <c r="M44" s="464"/>
      <c r="N44" s="393"/>
      <c r="O44" s="394"/>
      <c r="P44" s="462"/>
      <c r="Q44" s="464"/>
    </row>
    <row r="45" spans="1:17" ht="15" customHeight="1">
      <c r="A45" s="462"/>
      <c r="B45" s="463"/>
      <c r="C45" s="463"/>
      <c r="D45" s="464"/>
      <c r="E45" s="393"/>
      <c r="F45" s="445"/>
      <c r="G45" s="394"/>
      <c r="H45" s="462"/>
      <c r="I45" s="463"/>
      <c r="J45" s="463"/>
      <c r="K45" s="463"/>
      <c r="L45" s="463"/>
      <c r="M45" s="464"/>
      <c r="N45" s="393"/>
      <c r="O45" s="394"/>
      <c r="P45" s="462"/>
      <c r="Q45" s="464"/>
    </row>
    <row r="46" spans="1:17" ht="15" customHeight="1">
      <c r="A46" s="462"/>
      <c r="B46" s="463"/>
      <c r="C46" s="463"/>
      <c r="D46" s="464"/>
      <c r="E46" s="393"/>
      <c r="F46" s="445"/>
      <c r="G46" s="394"/>
      <c r="H46" s="462"/>
      <c r="I46" s="463"/>
      <c r="J46" s="463"/>
      <c r="K46" s="463"/>
      <c r="L46" s="463"/>
      <c r="M46" s="464"/>
      <c r="N46" s="393"/>
      <c r="O46" s="394"/>
      <c r="P46" s="462"/>
      <c r="Q46" s="464"/>
    </row>
    <row r="47" spans="1:17" ht="15" customHeight="1">
      <c r="A47" s="462"/>
      <c r="B47" s="463"/>
      <c r="C47" s="463"/>
      <c r="D47" s="464"/>
      <c r="E47" s="393"/>
      <c r="F47" s="445"/>
      <c r="G47" s="394"/>
      <c r="H47" s="462"/>
      <c r="I47" s="463"/>
      <c r="J47" s="463"/>
      <c r="K47" s="463"/>
      <c r="L47" s="463"/>
      <c r="M47" s="464"/>
      <c r="N47" s="393"/>
      <c r="O47" s="394"/>
      <c r="P47" s="462"/>
      <c r="Q47" s="464"/>
    </row>
    <row r="48" spans="1:17" ht="15.75" customHeight="1">
      <c r="A48" s="465"/>
      <c r="B48" s="466"/>
      <c r="C48" s="466"/>
      <c r="D48" s="467"/>
      <c r="E48" s="446"/>
      <c r="F48" s="447"/>
      <c r="G48" s="448"/>
      <c r="H48" s="465"/>
      <c r="I48" s="466"/>
      <c r="J48" s="466"/>
      <c r="K48" s="466"/>
      <c r="L48" s="466"/>
      <c r="M48" s="467"/>
      <c r="N48" s="446"/>
      <c r="O48" s="448"/>
      <c r="P48" s="465"/>
      <c r="Q48" s="467"/>
    </row>
  </sheetData>
  <protectedRanges>
    <protectedRange sqref="A1:E4" name="Rango1"/>
  </protectedRanges>
  <mergeCells count="72">
    <mergeCell ref="A10:Q10"/>
    <mergeCell ref="A11:B11"/>
    <mergeCell ref="D11:G11"/>
    <mergeCell ref="H11:M11"/>
    <mergeCell ref="A1:A4"/>
    <mergeCell ref="B1:N1"/>
    <mergeCell ref="O1:Q1"/>
    <mergeCell ref="B2:N2"/>
    <mergeCell ref="O2:Q2"/>
    <mergeCell ref="B3:N3"/>
    <mergeCell ref="O3:Q3"/>
    <mergeCell ref="B4:N4"/>
    <mergeCell ref="O4:Q4"/>
    <mergeCell ref="A8:B8"/>
    <mergeCell ref="C8:D8"/>
    <mergeCell ref="E8:H8"/>
    <mergeCell ref="I8:Q8"/>
    <mergeCell ref="A9:B9"/>
    <mergeCell ref="C9:D9"/>
    <mergeCell ref="E9:H9"/>
    <mergeCell ref="I9:Q9"/>
    <mergeCell ref="N11:Q11"/>
    <mergeCell ref="A13:Q13"/>
    <mergeCell ref="A14:A15"/>
    <mergeCell ref="B14:B15"/>
    <mergeCell ref="C14:C15"/>
    <mergeCell ref="D14:D15"/>
    <mergeCell ref="E14:Q14"/>
    <mergeCell ref="E15:G15"/>
    <mergeCell ref="H15:J15"/>
    <mergeCell ref="K15:M15"/>
    <mergeCell ref="N15:P15"/>
    <mergeCell ref="A12:B12"/>
    <mergeCell ref="D12:G12"/>
    <mergeCell ref="H12:M12"/>
    <mergeCell ref="N12:Q12"/>
    <mergeCell ref="N16:P16"/>
    <mergeCell ref="E17:G17"/>
    <mergeCell ref="H17:J17"/>
    <mergeCell ref="K17:M17"/>
    <mergeCell ref="N17:P17"/>
    <mergeCell ref="A16:A17"/>
    <mergeCell ref="B16:B17"/>
    <mergeCell ref="E16:G16"/>
    <mergeCell ref="H16:J16"/>
    <mergeCell ref="K16:M16"/>
    <mergeCell ref="B18:C18"/>
    <mergeCell ref="A19:A20"/>
    <mergeCell ref="B19:C19"/>
    <mergeCell ref="A21:A23"/>
    <mergeCell ref="B21:B23"/>
    <mergeCell ref="C21:C23"/>
    <mergeCell ref="A24:A26"/>
    <mergeCell ref="B24:B26"/>
    <mergeCell ref="C24:C26"/>
    <mergeCell ref="A27:A29"/>
    <mergeCell ref="B27:B29"/>
    <mergeCell ref="C27:C29"/>
    <mergeCell ref="E37:G48"/>
    <mergeCell ref="H37:M48"/>
    <mergeCell ref="N37:O48"/>
    <mergeCell ref="P37:Q48"/>
    <mergeCell ref="A30:A32"/>
    <mergeCell ref="B30:B32"/>
    <mergeCell ref="C30:C32"/>
    <mergeCell ref="A35:D35"/>
    <mergeCell ref="E35:Q35"/>
    <mergeCell ref="A36:D48"/>
    <mergeCell ref="E36:G36"/>
    <mergeCell ref="H36:M36"/>
    <mergeCell ref="N36:O36"/>
    <mergeCell ref="P36:Q36"/>
  </mergeCells>
  <conditionalFormatting sqref="D12">
    <cfRule type="containsText" dxfId="24" priority="4" operator="containsText" text="ALTO">
      <formula>NOT(ISERROR(SEARCH("ALTO",D12)))</formula>
    </cfRule>
    <cfRule type="containsText" dxfId="23" priority="5" operator="containsText" text="MEDIO">
      <formula>NOT(ISERROR(SEARCH("MEDIO",D12)))</formula>
    </cfRule>
    <cfRule type="containsText" dxfId="22" priority="6" operator="containsText" text="BAJO">
      <formula>NOT(ISERROR(SEARCH("BAJO",D12)))</formula>
    </cfRule>
  </conditionalFormatting>
  <conditionalFormatting sqref="E16">
    <cfRule type="iconSet" priority="2">
      <iconSet>
        <cfvo type="percent" val="0"/>
        <cfvo type="percent" val="33"/>
        <cfvo type="percent" val="67"/>
      </iconSet>
    </cfRule>
  </conditionalFormatting>
  <conditionalFormatting sqref="H16 K16 N16">
    <cfRule type="iconSet" priority="7">
      <iconSet>
        <cfvo type="percent" val="0"/>
        <cfvo type="percent" val="33"/>
        <cfvo type="percent" val="67"/>
      </iconSet>
    </cfRule>
  </conditionalFormatting>
  <conditionalFormatting sqref="Q16">
    <cfRule type="top10" dxfId="21" priority="1" stopIfTrue="1" percent="1" bottom="1" rank="1"/>
  </conditionalFormatting>
  <dataValidations count="1">
    <dataValidation allowBlank="1" showInputMessage="1" showErrorMessage="1" sqref="E9:H9" xr:uid="{61524117-4A5D-4B00-A361-FAB579FFC356}"/>
  </dataValidation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499BE4C1-096A-481B-A806-C3E9394DD962}">
          <x14:formula1>
            <xm:f>LISTAS!$B$2:$B$5</xm:f>
          </x14:formula1>
          <xm:sqref>C16</xm:sqref>
        </x14:dataValidation>
      </x14:dataValidations>
    </ext>
  </extLs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CFD491-5F83-441D-85B4-980384AD9474}">
  <dimension ref="A1:Q40"/>
  <sheetViews>
    <sheetView topLeftCell="A2" zoomScale="90" zoomScaleNormal="90" workbookViewId="0">
      <selection activeCell="A40" sqref="A40:D40"/>
    </sheetView>
  </sheetViews>
  <sheetFormatPr defaultColWidth="11.42578125" defaultRowHeight="12.75"/>
  <cols>
    <col min="1" max="1" width="23.42578125" style="23" customWidth="1"/>
    <col min="2" max="2" width="19.28515625" style="23" customWidth="1"/>
    <col min="3" max="3" width="21.28515625" style="23" customWidth="1"/>
    <col min="4" max="4" width="25" style="23" customWidth="1"/>
    <col min="5" max="5" width="8.7109375" style="23" bestFit="1" customWidth="1"/>
    <col min="6" max="6" width="10.28515625" style="23" bestFit="1" customWidth="1"/>
    <col min="7" max="12" width="8.7109375" style="23" bestFit="1" customWidth="1"/>
    <col min="13" max="13" width="11.7109375" style="23" bestFit="1" customWidth="1"/>
    <col min="14" max="14" width="8.7109375" style="23" customWidth="1"/>
    <col min="15" max="15" width="11.5703125" style="23" bestFit="1" customWidth="1"/>
    <col min="16" max="16" width="12.7109375" style="23" customWidth="1"/>
    <col min="17" max="17" width="13.140625" style="23" bestFit="1" customWidth="1"/>
    <col min="18" max="16384" width="11.42578125" style="23"/>
  </cols>
  <sheetData>
    <row r="1" spans="1:17" s="15" customFormat="1" ht="25.5" customHeight="1">
      <c r="A1" s="193"/>
      <c r="B1" s="196" t="s">
        <v>0</v>
      </c>
      <c r="C1" s="197"/>
      <c r="D1" s="197"/>
      <c r="E1" s="197"/>
      <c r="F1" s="197"/>
      <c r="G1" s="197"/>
      <c r="H1" s="197"/>
      <c r="I1" s="197"/>
      <c r="J1" s="197"/>
      <c r="K1" s="197"/>
      <c r="L1" s="197"/>
      <c r="M1" s="197"/>
      <c r="N1" s="198"/>
      <c r="O1" s="199" t="s">
        <v>150</v>
      </c>
      <c r="P1" s="200"/>
      <c r="Q1" s="201"/>
    </row>
    <row r="2" spans="1:17" s="15" customFormat="1" ht="24" customHeight="1">
      <c r="A2" s="194"/>
      <c r="B2" s="202" t="s">
        <v>151</v>
      </c>
      <c r="C2" s="187"/>
      <c r="D2" s="187"/>
      <c r="E2" s="187"/>
      <c r="F2" s="187"/>
      <c r="G2" s="187"/>
      <c r="H2" s="187"/>
      <c r="I2" s="187"/>
      <c r="J2" s="187"/>
      <c r="K2" s="187"/>
      <c r="L2" s="187"/>
      <c r="M2" s="187"/>
      <c r="N2" s="203"/>
      <c r="O2" s="204" t="s">
        <v>152</v>
      </c>
      <c r="P2" s="205"/>
      <c r="Q2" s="206"/>
    </row>
    <row r="3" spans="1:17" s="15" customFormat="1" ht="29.25" customHeight="1">
      <c r="A3" s="194"/>
      <c r="B3" s="207" t="s">
        <v>153</v>
      </c>
      <c r="C3" s="208"/>
      <c r="D3" s="208"/>
      <c r="E3" s="208"/>
      <c r="F3" s="208"/>
      <c r="G3" s="208"/>
      <c r="H3" s="208"/>
      <c r="I3" s="208"/>
      <c r="J3" s="208"/>
      <c r="K3" s="208"/>
      <c r="L3" s="208"/>
      <c r="M3" s="208"/>
      <c r="N3" s="209"/>
      <c r="O3" s="204" t="s">
        <v>154</v>
      </c>
      <c r="P3" s="205"/>
      <c r="Q3" s="206"/>
    </row>
    <row r="4" spans="1:17" s="15" customFormat="1" ht="15">
      <c r="A4" s="195"/>
      <c r="B4" s="210" t="s">
        <v>155</v>
      </c>
      <c r="C4" s="211"/>
      <c r="D4" s="211"/>
      <c r="E4" s="211"/>
      <c r="F4" s="211"/>
      <c r="G4" s="211"/>
      <c r="H4" s="211"/>
      <c r="I4" s="211"/>
      <c r="J4" s="211"/>
      <c r="K4" s="211"/>
      <c r="L4" s="211"/>
      <c r="M4" s="211"/>
      <c r="N4" s="212"/>
      <c r="O4" s="213" t="s">
        <v>156</v>
      </c>
      <c r="P4" s="214"/>
      <c r="Q4" s="215"/>
    </row>
    <row r="5" spans="1:17" s="15" customFormat="1" ht="11.25" customHeight="1">
      <c r="A5" s="16"/>
      <c r="B5" s="17"/>
      <c r="C5" s="17"/>
      <c r="D5" s="17"/>
      <c r="E5" s="17"/>
      <c r="F5" s="17"/>
      <c r="I5" s="18"/>
    </row>
    <row r="6" spans="1:17" s="15" customFormat="1" ht="17.25" customHeight="1">
      <c r="A6" s="19" t="s">
        <v>157</v>
      </c>
      <c r="B6" s="20">
        <v>2023</v>
      </c>
      <c r="C6" s="17"/>
      <c r="D6" s="17"/>
      <c r="E6" s="17"/>
      <c r="F6" s="17"/>
      <c r="I6" s="18"/>
    </row>
    <row r="7" spans="1:17" s="15" customFormat="1" ht="9.75" customHeight="1">
      <c r="A7" s="21"/>
      <c r="B7" s="17"/>
      <c r="C7" s="17"/>
      <c r="D7" s="17"/>
      <c r="E7" s="17"/>
      <c r="F7" s="17"/>
      <c r="I7" s="18"/>
    </row>
    <row r="8" spans="1:17" s="15" customFormat="1" ht="21" customHeight="1">
      <c r="A8" s="175" t="s">
        <v>11</v>
      </c>
      <c r="B8" s="176"/>
      <c r="C8" s="175" t="s">
        <v>12</v>
      </c>
      <c r="D8" s="176"/>
      <c r="E8" s="175" t="s">
        <v>13</v>
      </c>
      <c r="F8" s="177"/>
      <c r="G8" s="177"/>
      <c r="H8" s="176"/>
      <c r="I8" s="175" t="s">
        <v>158</v>
      </c>
      <c r="J8" s="177"/>
      <c r="K8" s="177"/>
      <c r="L8" s="177"/>
      <c r="M8" s="177"/>
      <c r="N8" s="177"/>
      <c r="O8" s="177"/>
      <c r="P8" s="177"/>
      <c r="Q8" s="176"/>
    </row>
    <row r="9" spans="1:17" s="15" customFormat="1" ht="49.5" customHeight="1">
      <c r="A9" s="178" t="str">
        <f>+'CUADRO DE MANDO'!B23</f>
        <v>GESTIÓN TECNOLOGIA INFORMATICA</v>
      </c>
      <c r="B9" s="179"/>
      <c r="C9" s="178" t="str">
        <f>+'CUADRO DE MANDO'!C23</f>
        <v>GESTION DE SEGURIDAD Y LA PRIVACIDAD DE LA INFORMACIÓN</v>
      </c>
      <c r="D9" s="179"/>
      <c r="E9" s="178" t="str">
        <f>+'CUADRO DE MANDO'!D23</f>
        <v>GESTION SEGURIDAD OPERATIVA</v>
      </c>
      <c r="F9" s="189"/>
      <c r="G9" s="189"/>
      <c r="H9" s="179"/>
      <c r="I9" s="178" t="str">
        <f>+'CUADRO DE MANDO'!E23</f>
        <v xml:space="preserve">indice de efectividad del control de acceso
</v>
      </c>
      <c r="J9" s="189"/>
      <c r="K9" s="189"/>
      <c r="L9" s="189"/>
      <c r="M9" s="189"/>
      <c r="N9" s="189"/>
      <c r="O9" s="189"/>
      <c r="P9" s="189"/>
      <c r="Q9" s="179"/>
    </row>
    <row r="10" spans="1:17" s="15" customFormat="1" ht="15" customHeight="1">
      <c r="A10" s="190"/>
      <c r="B10" s="191"/>
      <c r="C10" s="191"/>
      <c r="D10" s="191"/>
      <c r="E10" s="191"/>
      <c r="F10" s="191"/>
      <c r="G10" s="191"/>
      <c r="H10" s="191"/>
      <c r="I10" s="191"/>
      <c r="J10" s="191"/>
      <c r="K10" s="191"/>
      <c r="L10" s="191"/>
      <c r="M10" s="191"/>
      <c r="N10" s="191"/>
      <c r="O10" s="191"/>
      <c r="P10" s="191"/>
      <c r="Q10" s="192"/>
    </row>
    <row r="11" spans="1:17" s="15" customFormat="1" ht="26.25" customHeight="1">
      <c r="A11" s="175" t="s">
        <v>159</v>
      </c>
      <c r="B11" s="176"/>
      <c r="C11" s="22" t="s">
        <v>21</v>
      </c>
      <c r="D11" s="175" t="s">
        <v>160</v>
      </c>
      <c r="E11" s="177"/>
      <c r="F11" s="177"/>
      <c r="G11" s="176"/>
      <c r="H11" s="175" t="s">
        <v>18</v>
      </c>
      <c r="I11" s="177"/>
      <c r="J11" s="177"/>
      <c r="K11" s="177"/>
      <c r="L11" s="177"/>
      <c r="M11" s="176"/>
      <c r="N11" s="175" t="s">
        <v>161</v>
      </c>
      <c r="O11" s="177"/>
      <c r="P11" s="177"/>
      <c r="Q11" s="176"/>
    </row>
    <row r="12" spans="1:17" s="15" customFormat="1" ht="46.5" customHeight="1">
      <c r="A12" s="178" t="str">
        <f>+'CUADRO DE MANDO'!F23</f>
        <v xml:space="preserve">Mide el porcentaje de los incidentes de seguridad que se detectan a traves de las herramientas informaticas </v>
      </c>
      <c r="B12" s="179"/>
      <c r="C12" s="51" t="str">
        <f>+'CUADRO DE MANDO'!L23</f>
        <v>%</v>
      </c>
      <c r="D12" s="180" t="str">
        <f>(IF($Q$16&lt;=33%,"BAJO",IF($Q$16&lt;66%,"MEDIO","ALTO")))</f>
        <v>ALTO</v>
      </c>
      <c r="E12" s="181"/>
      <c r="F12" s="181"/>
      <c r="G12" s="182"/>
      <c r="H12" s="178" t="str">
        <f>+'CUADRO DE MANDO'!I23</f>
        <v>Reportes de los aplicativos de seguridad</v>
      </c>
      <c r="I12" s="189"/>
      <c r="J12" s="189"/>
      <c r="K12" s="189"/>
      <c r="L12" s="189"/>
      <c r="M12" s="179"/>
      <c r="N12" s="178" t="str">
        <f>+'CUADRO DE MANDO'!M23</f>
        <v>Gestor de Seguridad</v>
      </c>
      <c r="O12" s="189"/>
      <c r="P12" s="189"/>
      <c r="Q12" s="179"/>
    </row>
    <row r="13" spans="1:17" s="15" customFormat="1" ht="16.5" customHeight="1">
      <c r="A13" s="186"/>
      <c r="B13" s="187"/>
      <c r="C13" s="187"/>
      <c r="D13" s="187"/>
      <c r="E13" s="187"/>
      <c r="F13" s="187"/>
      <c r="G13" s="187"/>
      <c r="H13" s="187"/>
      <c r="I13" s="187"/>
      <c r="J13" s="187"/>
      <c r="K13" s="187"/>
      <c r="L13" s="187"/>
      <c r="M13" s="187"/>
      <c r="N13" s="187"/>
      <c r="O13" s="187"/>
      <c r="P13" s="187"/>
      <c r="Q13" s="188"/>
    </row>
    <row r="14" spans="1:17" ht="16.5" customHeight="1">
      <c r="A14" s="174" t="s">
        <v>162</v>
      </c>
      <c r="B14" s="167" t="s">
        <v>163</v>
      </c>
      <c r="C14" s="167" t="s">
        <v>20</v>
      </c>
      <c r="D14" s="167" t="s">
        <v>164</v>
      </c>
      <c r="E14" s="167" t="s">
        <v>272</v>
      </c>
      <c r="F14" s="167"/>
      <c r="G14" s="167"/>
      <c r="H14" s="167"/>
      <c r="I14" s="167"/>
      <c r="J14" s="167"/>
      <c r="K14" s="168"/>
      <c r="L14" s="168"/>
      <c r="M14" s="168"/>
      <c r="N14" s="168"/>
      <c r="O14" s="168"/>
      <c r="P14" s="168"/>
      <c r="Q14" s="251"/>
    </row>
    <row r="15" spans="1:17" ht="15" customHeight="1">
      <c r="A15" s="174"/>
      <c r="B15" s="167"/>
      <c r="C15" s="167"/>
      <c r="D15" s="167"/>
      <c r="E15" s="219" t="s">
        <v>273</v>
      </c>
      <c r="F15" s="220"/>
      <c r="G15" s="221"/>
      <c r="H15" s="219" t="s">
        <v>274</v>
      </c>
      <c r="I15" s="220"/>
      <c r="J15" s="221"/>
      <c r="K15" s="219" t="s">
        <v>275</v>
      </c>
      <c r="L15" s="220"/>
      <c r="M15" s="221"/>
      <c r="N15" s="219" t="s">
        <v>276</v>
      </c>
      <c r="O15" s="220"/>
      <c r="P15" s="221"/>
      <c r="Q15" s="27" t="s">
        <v>178</v>
      </c>
    </row>
    <row r="16" spans="1:17" ht="70.5" customHeight="1">
      <c r="A16" s="171" t="s">
        <v>179</v>
      </c>
      <c r="B16" s="184" t="str">
        <f>+'CUADRO DE MANDO'!H23</f>
        <v xml:space="preserve">indice de efectividad del control de acceso =  (total de solicitudes de accesos aprobadas / total de solicitudes gestionadas)*100
</v>
      </c>
      <c r="C16" s="28" t="s">
        <v>113</v>
      </c>
      <c r="D16" s="29" t="s">
        <v>181</v>
      </c>
      <c r="E16" s="468">
        <f>IFERROR($C$21/$B$21,"0%")</f>
        <v>0.95785440613026818</v>
      </c>
      <c r="F16" s="469"/>
      <c r="G16" s="470"/>
      <c r="H16" s="231">
        <f>IFERROR($B$24/$C$24,"0%")</f>
        <v>0.44082125603864736</v>
      </c>
      <c r="I16" s="232"/>
      <c r="J16" s="233"/>
      <c r="K16" s="231">
        <f>IFERROR($B$27/$C$27,"0%")</f>
        <v>0.46989374262101535</v>
      </c>
      <c r="L16" s="232"/>
      <c r="M16" s="233"/>
      <c r="N16" s="231">
        <f>IFERROR($B$30/$C$30,"0%")</f>
        <v>0.82835820895522383</v>
      </c>
      <c r="O16" s="232"/>
      <c r="P16" s="233"/>
      <c r="Q16" s="31">
        <f>SUM(E16:P16)/C17</f>
        <v>0.67423190343628869</v>
      </c>
    </row>
    <row r="17" spans="1:17" ht="78.75" customHeight="1">
      <c r="A17" s="171"/>
      <c r="B17" s="185"/>
      <c r="C17" s="28" t="str">
        <f>IF(C16="MENSUAL","12",IF(C16="TRIMESTRAL","4",IF(C16="SEMESTRAL","2","1")))</f>
        <v>4</v>
      </c>
      <c r="D17" s="32" t="s">
        <v>19</v>
      </c>
      <c r="E17" s="228">
        <f>+'CUADRO DE MANDO'!J23</f>
        <v>1</v>
      </c>
      <c r="F17" s="229"/>
      <c r="G17" s="274"/>
      <c r="H17" s="228">
        <f>+E17</f>
        <v>1</v>
      </c>
      <c r="I17" s="229"/>
      <c r="J17" s="274"/>
      <c r="K17" s="228">
        <f>+E17</f>
        <v>1</v>
      </c>
      <c r="L17" s="229"/>
      <c r="M17" s="274"/>
      <c r="N17" s="228">
        <f>+E17</f>
        <v>1</v>
      </c>
      <c r="O17" s="229"/>
      <c r="P17" s="274"/>
      <c r="Q17" s="48"/>
    </row>
    <row r="18" spans="1:17" ht="24" customHeight="1">
      <c r="A18" s="33" t="s">
        <v>182</v>
      </c>
      <c r="B18" s="173" t="str">
        <f>+'CUADRO DE MANDO'!G23</f>
        <v>Eficacia</v>
      </c>
      <c r="C18" s="173"/>
      <c r="Q18" s="34"/>
    </row>
    <row r="19" spans="1:17" ht="12.75" customHeight="1">
      <c r="A19" s="174" t="str">
        <f>+C16</f>
        <v>TRIMESTRAL</v>
      </c>
      <c r="B19" s="172" t="s">
        <v>183</v>
      </c>
      <c r="C19" s="172"/>
      <c r="Q19" s="34"/>
    </row>
    <row r="20" spans="1:17">
      <c r="A20" s="174"/>
      <c r="B20" s="35" t="s">
        <v>184</v>
      </c>
      <c r="C20" s="35" t="s">
        <v>185</v>
      </c>
      <c r="Q20" s="34"/>
    </row>
    <row r="21" spans="1:17" ht="15" customHeight="1">
      <c r="A21" s="216" t="str">
        <f>+E15</f>
        <v>TRIMESTRE 1</v>
      </c>
      <c r="B21" s="222">
        <v>1305</v>
      </c>
      <c r="C21" s="225">
        <v>1250</v>
      </c>
      <c r="Q21" s="34"/>
    </row>
    <row r="22" spans="1:17">
      <c r="A22" s="217"/>
      <c r="B22" s="223"/>
      <c r="C22" s="226"/>
      <c r="Q22" s="34"/>
    </row>
    <row r="23" spans="1:17">
      <c r="A23" s="218"/>
      <c r="B23" s="224"/>
      <c r="C23" s="227"/>
      <c r="Q23" s="34"/>
    </row>
    <row r="24" spans="1:17">
      <c r="A24" s="216" t="str">
        <f>+H15</f>
        <v>TRIMESTRE 2</v>
      </c>
      <c r="B24" s="222">
        <v>365</v>
      </c>
      <c r="C24" s="225">
        <v>828</v>
      </c>
      <c r="Q24" s="34"/>
    </row>
    <row r="25" spans="1:17">
      <c r="A25" s="217"/>
      <c r="B25" s="223"/>
      <c r="C25" s="226"/>
      <c r="Q25" s="34"/>
    </row>
    <row r="26" spans="1:17">
      <c r="A26" s="218"/>
      <c r="B26" s="224"/>
      <c r="C26" s="227"/>
      <c r="Q26" s="34"/>
    </row>
    <row r="27" spans="1:17">
      <c r="A27" s="216" t="str">
        <f>+K15</f>
        <v>TRIMESTRE 3</v>
      </c>
      <c r="B27" s="222">
        <v>398</v>
      </c>
      <c r="C27" s="225">
        <v>847</v>
      </c>
      <c r="Q27" s="34"/>
    </row>
    <row r="28" spans="1:17">
      <c r="A28" s="217"/>
      <c r="B28" s="223"/>
      <c r="C28" s="226"/>
      <c r="Q28" s="34"/>
    </row>
    <row r="29" spans="1:17">
      <c r="A29" s="218"/>
      <c r="B29" s="224"/>
      <c r="C29" s="227"/>
      <c r="Q29" s="34"/>
    </row>
    <row r="30" spans="1:17">
      <c r="A30" s="216" t="str">
        <f>+N15</f>
        <v>TRIMESTRE 4</v>
      </c>
      <c r="B30" s="225">
        <v>444</v>
      </c>
      <c r="C30" s="225">
        <v>536</v>
      </c>
      <c r="Q30" s="34"/>
    </row>
    <row r="31" spans="1:17">
      <c r="A31" s="217"/>
      <c r="B31" s="226"/>
      <c r="C31" s="226"/>
      <c r="Q31" s="34"/>
    </row>
    <row r="32" spans="1:17">
      <c r="A32" s="218"/>
      <c r="B32" s="227"/>
      <c r="C32" s="227"/>
      <c r="Q32" s="34"/>
    </row>
    <row r="33" spans="1:17">
      <c r="A33" s="37"/>
      <c r="Q33" s="34"/>
    </row>
    <row r="34" spans="1:17">
      <c r="A34" s="37"/>
      <c r="Q34" s="34"/>
    </row>
    <row r="35" spans="1:17" ht="17.25" customHeight="1" thickBot="1">
      <c r="A35" s="248" t="s">
        <v>198</v>
      </c>
      <c r="B35" s="249"/>
      <c r="C35" s="249"/>
      <c r="D35" s="250"/>
      <c r="E35" s="249" t="s">
        <v>199</v>
      </c>
      <c r="F35" s="249"/>
      <c r="G35" s="249"/>
      <c r="H35" s="249"/>
      <c r="I35" s="249"/>
      <c r="J35" s="249"/>
      <c r="K35" s="249"/>
      <c r="L35" s="249"/>
      <c r="M35" s="249"/>
      <c r="N35" s="249"/>
      <c r="O35" s="249"/>
      <c r="P35" s="249"/>
      <c r="Q35" s="250"/>
    </row>
    <row r="36" spans="1:17" ht="15" customHeight="1" thickBot="1">
      <c r="A36" s="471" t="s">
        <v>323</v>
      </c>
      <c r="B36" s="472"/>
      <c r="C36" s="472"/>
      <c r="D36" s="473"/>
      <c r="E36" s="248" t="s">
        <v>201</v>
      </c>
      <c r="F36" s="249"/>
      <c r="G36" s="249"/>
      <c r="H36" s="248" t="s">
        <v>202</v>
      </c>
      <c r="I36" s="249"/>
      <c r="J36" s="249"/>
      <c r="K36" s="249"/>
      <c r="L36" s="249"/>
      <c r="M36" s="250"/>
      <c r="N36" s="248" t="s">
        <v>203</v>
      </c>
      <c r="O36" s="250"/>
      <c r="P36" s="249" t="s">
        <v>204</v>
      </c>
      <c r="Q36" s="250"/>
    </row>
    <row r="37" spans="1:17" ht="125.25" customHeight="1" thickBot="1">
      <c r="A37" s="474"/>
      <c r="B37" s="475"/>
      <c r="C37" s="475"/>
      <c r="D37" s="476"/>
      <c r="E37" s="477" t="s">
        <v>324</v>
      </c>
      <c r="F37" s="478"/>
      <c r="G37" s="479"/>
      <c r="H37" s="477" t="s">
        <v>325</v>
      </c>
      <c r="I37" s="478"/>
      <c r="J37" s="478"/>
      <c r="K37" s="478"/>
      <c r="L37" s="478"/>
      <c r="M37" s="479"/>
      <c r="N37" s="480">
        <v>45261</v>
      </c>
      <c r="O37" s="481"/>
      <c r="P37" s="482">
        <f>E16</f>
        <v>0.95785440613026818</v>
      </c>
      <c r="Q37" s="483"/>
    </row>
    <row r="38" spans="1:17" ht="132" customHeight="1" thickBot="1">
      <c r="A38" s="477" t="s">
        <v>326</v>
      </c>
      <c r="B38" s="484"/>
      <c r="C38" s="484"/>
      <c r="D38" s="485"/>
      <c r="E38" s="477" t="s">
        <v>324</v>
      </c>
      <c r="F38" s="478"/>
      <c r="G38" s="479"/>
      <c r="H38" s="477" t="s">
        <v>325</v>
      </c>
      <c r="I38" s="478"/>
      <c r="J38" s="478"/>
      <c r="K38" s="478"/>
      <c r="L38" s="478"/>
      <c r="M38" s="479"/>
      <c r="N38" s="480">
        <v>45261</v>
      </c>
      <c r="O38" s="481"/>
      <c r="P38" s="482">
        <f>H16</f>
        <v>0.44082125603864736</v>
      </c>
      <c r="Q38" s="486"/>
    </row>
    <row r="39" spans="1:17" ht="90.75" customHeight="1" thickBot="1">
      <c r="A39" s="477" t="s">
        <v>327</v>
      </c>
      <c r="B39" s="484"/>
      <c r="C39" s="484"/>
      <c r="D39" s="485"/>
      <c r="E39" s="477" t="s">
        <v>324</v>
      </c>
      <c r="F39" s="478"/>
      <c r="G39" s="479"/>
      <c r="H39" s="477" t="s">
        <v>325</v>
      </c>
      <c r="I39" s="478"/>
      <c r="J39" s="478"/>
      <c r="K39" s="478"/>
      <c r="L39" s="478"/>
      <c r="M39" s="479"/>
      <c r="N39" s="480">
        <v>45261</v>
      </c>
      <c r="O39" s="487"/>
      <c r="P39" s="482">
        <f>K16</f>
        <v>0.46989374262101535</v>
      </c>
      <c r="Q39" s="486"/>
    </row>
    <row r="40" spans="1:17" ht="129" customHeight="1" thickBot="1">
      <c r="A40" s="488" t="s">
        <v>328</v>
      </c>
      <c r="B40" s="489"/>
      <c r="C40" s="489"/>
      <c r="D40" s="490"/>
      <c r="E40" s="488" t="s">
        <v>324</v>
      </c>
      <c r="F40" s="491"/>
      <c r="G40" s="492"/>
      <c r="H40" s="488" t="s">
        <v>325</v>
      </c>
      <c r="I40" s="491"/>
      <c r="J40" s="491"/>
      <c r="K40" s="491"/>
      <c r="L40" s="491"/>
      <c r="M40" s="492"/>
      <c r="N40" s="493">
        <v>45261</v>
      </c>
      <c r="O40" s="494"/>
      <c r="P40" s="495">
        <f>N16</f>
        <v>0.82835820895522383</v>
      </c>
      <c r="Q40" s="496"/>
    </row>
  </sheetData>
  <protectedRanges>
    <protectedRange sqref="A1:E4" name="Rango1"/>
  </protectedRanges>
  <mergeCells count="87">
    <mergeCell ref="A40:D40"/>
    <mergeCell ref="E40:G40"/>
    <mergeCell ref="H40:M40"/>
    <mergeCell ref="N40:O40"/>
    <mergeCell ref="P40:Q40"/>
    <mergeCell ref="A39:D39"/>
    <mergeCell ref="E39:G39"/>
    <mergeCell ref="H39:M39"/>
    <mergeCell ref="N39:O39"/>
    <mergeCell ref="P39:Q39"/>
    <mergeCell ref="A38:D38"/>
    <mergeCell ref="E38:G38"/>
    <mergeCell ref="H38:M38"/>
    <mergeCell ref="N38:O38"/>
    <mergeCell ref="P38:Q38"/>
    <mergeCell ref="A30:A32"/>
    <mergeCell ref="B30:B32"/>
    <mergeCell ref="C30:C32"/>
    <mergeCell ref="A35:D35"/>
    <mergeCell ref="E35:Q35"/>
    <mergeCell ref="E36:G36"/>
    <mergeCell ref="H36:M36"/>
    <mergeCell ref="N36:O36"/>
    <mergeCell ref="P36:Q36"/>
    <mergeCell ref="A36:D37"/>
    <mergeCell ref="E37:G37"/>
    <mergeCell ref="H37:M37"/>
    <mergeCell ref="N37:O37"/>
    <mergeCell ref="P37:Q37"/>
    <mergeCell ref="A24:A26"/>
    <mergeCell ref="B24:B26"/>
    <mergeCell ref="C24:C26"/>
    <mergeCell ref="A27:A29"/>
    <mergeCell ref="B27:B29"/>
    <mergeCell ref="C27:C29"/>
    <mergeCell ref="B18:C18"/>
    <mergeCell ref="A19:A20"/>
    <mergeCell ref="B19:C19"/>
    <mergeCell ref="A21:A23"/>
    <mergeCell ref="B21:B23"/>
    <mergeCell ref="C21:C23"/>
    <mergeCell ref="A16:A17"/>
    <mergeCell ref="B16:B17"/>
    <mergeCell ref="E16:G16"/>
    <mergeCell ref="H16:J16"/>
    <mergeCell ref="K16:M16"/>
    <mergeCell ref="N16:P16"/>
    <mergeCell ref="E17:G17"/>
    <mergeCell ref="H17:J17"/>
    <mergeCell ref="K17:M17"/>
    <mergeCell ref="N17:P17"/>
    <mergeCell ref="N11:Q11"/>
    <mergeCell ref="A13:Q13"/>
    <mergeCell ref="A14:A15"/>
    <mergeCell ref="B14:B15"/>
    <mergeCell ref="C14:C15"/>
    <mergeCell ref="D14:D15"/>
    <mergeCell ref="E14:Q14"/>
    <mergeCell ref="E15:G15"/>
    <mergeCell ref="H15:J15"/>
    <mergeCell ref="K15:M15"/>
    <mergeCell ref="N15:P15"/>
    <mergeCell ref="A12:B12"/>
    <mergeCell ref="D12:G12"/>
    <mergeCell ref="H12:M12"/>
    <mergeCell ref="N12:Q12"/>
    <mergeCell ref="I8:Q8"/>
    <mergeCell ref="A9:B9"/>
    <mergeCell ref="C9:D9"/>
    <mergeCell ref="E9:H9"/>
    <mergeCell ref="I9:Q9"/>
    <mergeCell ref="A10:Q10"/>
    <mergeCell ref="A11:B11"/>
    <mergeCell ref="D11:G11"/>
    <mergeCell ref="H11:M11"/>
    <mergeCell ref="A1:A4"/>
    <mergeCell ref="B1:N1"/>
    <mergeCell ref="O1:Q1"/>
    <mergeCell ref="B2:N2"/>
    <mergeCell ref="O2:Q2"/>
    <mergeCell ref="B3:N3"/>
    <mergeCell ref="O3:Q3"/>
    <mergeCell ref="B4:N4"/>
    <mergeCell ref="O4:Q4"/>
    <mergeCell ref="A8:B8"/>
    <mergeCell ref="C8:D8"/>
    <mergeCell ref="E8:H8"/>
  </mergeCells>
  <conditionalFormatting sqref="D12">
    <cfRule type="containsText" dxfId="20" priority="4" operator="containsText" text="ALTO">
      <formula>NOT(ISERROR(SEARCH("ALTO",D12)))</formula>
    </cfRule>
    <cfRule type="containsText" dxfId="19" priority="5" operator="containsText" text="MEDIO">
      <formula>NOT(ISERROR(SEARCH("MEDIO",D12)))</formula>
    </cfRule>
    <cfRule type="containsText" dxfId="18" priority="6" operator="containsText" text="BAJO">
      <formula>NOT(ISERROR(SEARCH("BAJO",D12)))</formula>
    </cfRule>
  </conditionalFormatting>
  <conditionalFormatting sqref="E16">
    <cfRule type="iconSet" priority="1">
      <iconSet>
        <cfvo type="percent" val="0"/>
        <cfvo type="percent" val="33"/>
        <cfvo type="percent" val="67"/>
      </iconSet>
    </cfRule>
  </conditionalFormatting>
  <conditionalFormatting sqref="H16 K16 N16">
    <cfRule type="iconSet" priority="7">
      <iconSet>
        <cfvo type="percent" val="0"/>
        <cfvo type="percent" val="33"/>
        <cfvo type="percent" val="67"/>
      </iconSet>
    </cfRule>
  </conditionalFormatting>
  <conditionalFormatting sqref="Q16">
    <cfRule type="colorScale" priority="3">
      <colorScale>
        <cfvo type="num" val="0.2"/>
        <cfvo type="num" val="0.35"/>
        <cfvo type="num" val="0.66"/>
        <color rgb="FFFF0000"/>
        <color rgb="FFFFEB84"/>
        <color rgb="FF00B050"/>
      </colorScale>
    </cfRule>
  </conditionalFormatting>
  <dataValidations count="1">
    <dataValidation allowBlank="1" showInputMessage="1" showErrorMessage="1" sqref="E9:H9" xr:uid="{65FF7D82-CB6C-4394-974A-AB6A2B43FF78}"/>
  </dataValidation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CAF9443B-7072-49CF-AEAF-D839F99E2043}">
          <x14:formula1>
            <xm:f>LISTAS!$B$2:$B$5</xm:f>
          </x14:formula1>
          <xm:sqref>C16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5"/>
  <sheetViews>
    <sheetView topLeftCell="A6" zoomScale="90" zoomScaleNormal="90" workbookViewId="0">
      <selection activeCell="B16" sqref="B16:B17"/>
    </sheetView>
  </sheetViews>
  <sheetFormatPr defaultColWidth="11.42578125" defaultRowHeight="12.75"/>
  <cols>
    <col min="1" max="1" width="23.42578125" style="23" customWidth="1"/>
    <col min="2" max="2" width="19.28515625" style="23" customWidth="1"/>
    <col min="3" max="3" width="21.28515625" style="23" customWidth="1"/>
    <col min="4" max="4" width="25.28515625" style="23" customWidth="1"/>
    <col min="5" max="5" width="8.7109375" style="23" bestFit="1" customWidth="1"/>
    <col min="6" max="6" width="10.28515625" style="23" bestFit="1" customWidth="1"/>
    <col min="7" max="12" width="8.7109375" style="23" bestFit="1" customWidth="1"/>
    <col min="13" max="13" width="11.7109375" style="23" bestFit="1" customWidth="1"/>
    <col min="14" max="14" width="8.7109375" style="23" customWidth="1"/>
    <col min="15" max="15" width="11.5703125" style="23" bestFit="1" customWidth="1"/>
    <col min="16" max="16" width="12.7109375" style="23" customWidth="1"/>
    <col min="17" max="17" width="13.140625" style="23" bestFit="1" customWidth="1"/>
    <col min="18" max="16384" width="11.42578125" style="23"/>
  </cols>
  <sheetData>
    <row r="1" spans="1:17" s="15" customFormat="1" ht="25.5" customHeight="1">
      <c r="A1" s="193"/>
      <c r="B1" s="196" t="s">
        <v>0</v>
      </c>
      <c r="C1" s="197"/>
      <c r="D1" s="197"/>
      <c r="E1" s="197"/>
      <c r="F1" s="197"/>
      <c r="G1" s="197"/>
      <c r="H1" s="197"/>
      <c r="I1" s="197"/>
      <c r="J1" s="197"/>
      <c r="K1" s="197"/>
      <c r="L1" s="197"/>
      <c r="M1" s="197"/>
      <c r="N1" s="198"/>
      <c r="O1" s="199" t="s">
        <v>150</v>
      </c>
      <c r="P1" s="200"/>
      <c r="Q1" s="201"/>
    </row>
    <row r="2" spans="1:17" s="15" customFormat="1" ht="24" customHeight="1">
      <c r="A2" s="194"/>
      <c r="B2" s="202" t="s">
        <v>151</v>
      </c>
      <c r="C2" s="187"/>
      <c r="D2" s="187"/>
      <c r="E2" s="187"/>
      <c r="F2" s="187"/>
      <c r="G2" s="187"/>
      <c r="H2" s="187"/>
      <c r="I2" s="187"/>
      <c r="J2" s="187"/>
      <c r="K2" s="187"/>
      <c r="L2" s="187"/>
      <c r="M2" s="187"/>
      <c r="N2" s="203"/>
      <c r="O2" s="204" t="s">
        <v>152</v>
      </c>
      <c r="P2" s="205"/>
      <c r="Q2" s="206"/>
    </row>
    <row r="3" spans="1:17" s="15" customFormat="1" ht="29.25" customHeight="1">
      <c r="A3" s="194"/>
      <c r="B3" s="207" t="s">
        <v>153</v>
      </c>
      <c r="C3" s="208"/>
      <c r="D3" s="208"/>
      <c r="E3" s="208"/>
      <c r="F3" s="208"/>
      <c r="G3" s="208"/>
      <c r="H3" s="208"/>
      <c r="I3" s="208"/>
      <c r="J3" s="208"/>
      <c r="K3" s="208"/>
      <c r="L3" s="208"/>
      <c r="M3" s="208"/>
      <c r="N3" s="209"/>
      <c r="O3" s="204" t="s">
        <v>154</v>
      </c>
      <c r="P3" s="205"/>
      <c r="Q3" s="206"/>
    </row>
    <row r="4" spans="1:17" s="15" customFormat="1" ht="15.75" thickBot="1">
      <c r="A4" s="195"/>
      <c r="B4" s="210" t="s">
        <v>155</v>
      </c>
      <c r="C4" s="211"/>
      <c r="D4" s="211"/>
      <c r="E4" s="211"/>
      <c r="F4" s="211"/>
      <c r="G4" s="211"/>
      <c r="H4" s="211"/>
      <c r="I4" s="211"/>
      <c r="J4" s="211"/>
      <c r="K4" s="211"/>
      <c r="L4" s="211"/>
      <c r="M4" s="211"/>
      <c r="N4" s="212"/>
      <c r="O4" s="213" t="s">
        <v>156</v>
      </c>
      <c r="P4" s="214"/>
      <c r="Q4" s="215"/>
    </row>
    <row r="5" spans="1:17" s="15" customFormat="1" ht="11.25" customHeight="1" thickBot="1">
      <c r="A5" s="16"/>
      <c r="B5" s="17"/>
      <c r="C5" s="17"/>
      <c r="D5" s="17"/>
      <c r="E5" s="17"/>
      <c r="F5" s="17"/>
      <c r="I5" s="18"/>
    </row>
    <row r="6" spans="1:17" s="15" customFormat="1" ht="17.25" customHeight="1" thickBot="1">
      <c r="A6" s="19" t="s">
        <v>157</v>
      </c>
      <c r="B6" s="20">
        <v>2023</v>
      </c>
      <c r="C6" s="17"/>
      <c r="D6" s="17"/>
      <c r="E6" s="17"/>
      <c r="F6" s="17"/>
      <c r="I6" s="18"/>
    </row>
    <row r="7" spans="1:17" s="15" customFormat="1" ht="9.75" customHeight="1" thickBot="1">
      <c r="A7" s="21"/>
      <c r="B7" s="17"/>
      <c r="C7" s="17"/>
      <c r="D7" s="17"/>
      <c r="E7" s="17"/>
      <c r="F7" s="17"/>
      <c r="I7" s="18"/>
    </row>
    <row r="8" spans="1:17" s="15" customFormat="1" ht="21" customHeight="1" thickBot="1">
      <c r="A8" s="175" t="s">
        <v>11</v>
      </c>
      <c r="B8" s="176"/>
      <c r="C8" s="175" t="s">
        <v>12</v>
      </c>
      <c r="D8" s="176"/>
      <c r="E8" s="175" t="s">
        <v>13</v>
      </c>
      <c r="F8" s="177"/>
      <c r="G8" s="177"/>
      <c r="H8" s="176"/>
      <c r="I8" s="175" t="s">
        <v>158</v>
      </c>
      <c r="J8" s="177"/>
      <c r="K8" s="177"/>
      <c r="L8" s="177"/>
      <c r="M8" s="177"/>
      <c r="N8" s="177"/>
      <c r="O8" s="177"/>
      <c r="P8" s="177"/>
      <c r="Q8" s="176"/>
    </row>
    <row r="9" spans="1:17" s="15" customFormat="1" ht="35.25" customHeight="1">
      <c r="A9" s="178" t="str">
        <f>+'CUADRO DE MANDO'!B7</f>
        <v>GESTIÓN TECNOLOGIA INFORMATICA</v>
      </c>
      <c r="B9" s="179"/>
      <c r="C9" s="178" t="str">
        <f>+'CUADRO DE MANDO'!C7</f>
        <v>GESTIÓN DE INFRAESTRUCTURA Y TELECOMUNICACIONES</v>
      </c>
      <c r="D9" s="179"/>
      <c r="E9" s="178" t="str">
        <f>+'CUADRO DE MANDO'!D7</f>
        <v>GTI-INFRAESTRUCTURA-MESA DE SERVICIOS-1</v>
      </c>
      <c r="F9" s="189"/>
      <c r="G9" s="189"/>
      <c r="H9" s="179"/>
      <c r="I9" s="178" t="str">
        <f>+'CUADRO DE MANDO'!E7</f>
        <v xml:space="preserve">Solicitudes atendidas </v>
      </c>
      <c r="J9" s="189"/>
      <c r="K9" s="189"/>
      <c r="L9" s="189"/>
      <c r="M9" s="189"/>
      <c r="N9" s="189"/>
      <c r="O9" s="189"/>
      <c r="P9" s="189"/>
      <c r="Q9" s="179"/>
    </row>
    <row r="10" spans="1:17" s="15" customFormat="1" ht="15" customHeight="1" thickBot="1">
      <c r="A10" s="190"/>
      <c r="B10" s="191"/>
      <c r="C10" s="191"/>
      <c r="D10" s="191"/>
      <c r="E10" s="191"/>
      <c r="F10" s="191"/>
      <c r="G10" s="191"/>
      <c r="H10" s="191"/>
      <c r="I10" s="191"/>
      <c r="J10" s="191"/>
      <c r="K10" s="191"/>
      <c r="L10" s="191"/>
      <c r="M10" s="191"/>
      <c r="N10" s="191"/>
      <c r="O10" s="191"/>
      <c r="P10" s="191"/>
      <c r="Q10" s="192"/>
    </row>
    <row r="11" spans="1:17" s="15" customFormat="1" ht="26.25" customHeight="1" thickBot="1">
      <c r="A11" s="175" t="s">
        <v>159</v>
      </c>
      <c r="B11" s="176"/>
      <c r="C11" s="22" t="s">
        <v>21</v>
      </c>
      <c r="D11" s="175" t="s">
        <v>160</v>
      </c>
      <c r="E11" s="177"/>
      <c r="F11" s="177"/>
      <c r="G11" s="176"/>
      <c r="H11" s="175" t="s">
        <v>18</v>
      </c>
      <c r="I11" s="177"/>
      <c r="J11" s="177"/>
      <c r="K11" s="177"/>
      <c r="L11" s="177"/>
      <c r="M11" s="176"/>
      <c r="N11" s="175" t="s">
        <v>161</v>
      </c>
      <c r="O11" s="177"/>
      <c r="P11" s="177"/>
      <c r="Q11" s="176"/>
    </row>
    <row r="12" spans="1:17" s="15" customFormat="1" ht="36.75" customHeight="1">
      <c r="A12" s="178" t="str">
        <f>+'CUADRO DE MANDO'!F7</f>
        <v>Medir el grado de las solicitudes solucionadas</v>
      </c>
      <c r="B12" s="179"/>
      <c r="C12" s="42" t="str">
        <f>+'CUADRO DE MANDO'!L7</f>
        <v>%</v>
      </c>
      <c r="D12" s="180" t="str">
        <f>(IF($Q$16&lt;=33%,"BAJO",IF($Q$16&lt;66%,"MEDIO","ALTO")))</f>
        <v>ALTO</v>
      </c>
      <c r="E12" s="181"/>
      <c r="F12" s="181"/>
      <c r="G12" s="182"/>
      <c r="H12" s="183" t="str">
        <f>+'CUADRO DE MANDO'!I7</f>
        <v>Reporte gestor de servicios de TI</v>
      </c>
      <c r="I12" s="183"/>
      <c r="J12" s="183"/>
      <c r="K12" s="183"/>
      <c r="L12" s="183"/>
      <c r="M12" s="183"/>
      <c r="N12" s="180" t="str">
        <f>+'CUADRO DE MANDO'!M7</f>
        <v>Gestor infraestructura</v>
      </c>
      <c r="O12" s="181"/>
      <c r="P12" s="181"/>
      <c r="Q12" s="182"/>
    </row>
    <row r="13" spans="1:17" s="15" customFormat="1" ht="16.5" customHeight="1">
      <c r="A13" s="186"/>
      <c r="B13" s="187"/>
      <c r="C13" s="187"/>
      <c r="D13" s="187"/>
      <c r="E13" s="187"/>
      <c r="F13" s="187"/>
      <c r="G13" s="187"/>
      <c r="H13" s="187"/>
      <c r="I13" s="187"/>
      <c r="J13" s="187"/>
      <c r="K13" s="187"/>
      <c r="L13" s="187"/>
      <c r="M13" s="187"/>
      <c r="N13" s="187"/>
      <c r="O13" s="187"/>
      <c r="P13" s="187"/>
      <c r="Q13" s="188"/>
    </row>
    <row r="14" spans="1:17" ht="16.5" customHeight="1">
      <c r="A14" s="174" t="s">
        <v>162</v>
      </c>
      <c r="B14" s="167" t="s">
        <v>163</v>
      </c>
      <c r="C14" s="167" t="s">
        <v>20</v>
      </c>
      <c r="D14" s="167" t="s">
        <v>164</v>
      </c>
      <c r="E14" s="168" t="s">
        <v>165</v>
      </c>
      <c r="F14" s="169"/>
      <c r="G14" s="169"/>
      <c r="H14" s="169"/>
      <c r="I14" s="169"/>
      <c r="J14" s="169"/>
      <c r="K14" s="169"/>
      <c r="L14" s="169"/>
      <c r="M14" s="169"/>
      <c r="N14" s="169"/>
      <c r="O14" s="169"/>
      <c r="P14" s="169"/>
      <c r="Q14" s="170"/>
    </row>
    <row r="15" spans="1:17">
      <c r="A15" s="174"/>
      <c r="B15" s="167"/>
      <c r="C15" s="167"/>
      <c r="D15" s="167"/>
      <c r="E15" s="24" t="s">
        <v>166</v>
      </c>
      <c r="F15" s="24" t="s">
        <v>167</v>
      </c>
      <c r="G15" s="24" t="s">
        <v>168</v>
      </c>
      <c r="H15" s="24" t="s">
        <v>169</v>
      </c>
      <c r="I15" s="24" t="s">
        <v>170</v>
      </c>
      <c r="J15" s="24" t="s">
        <v>171</v>
      </c>
      <c r="K15" s="25" t="s">
        <v>172</v>
      </c>
      <c r="L15" s="25" t="s">
        <v>173</v>
      </c>
      <c r="M15" s="25" t="s">
        <v>174</v>
      </c>
      <c r="N15" s="25" t="s">
        <v>175</v>
      </c>
      <c r="O15" s="25" t="s">
        <v>176</v>
      </c>
      <c r="P15" s="26" t="s">
        <v>177</v>
      </c>
      <c r="Q15" s="27" t="s">
        <v>178</v>
      </c>
    </row>
    <row r="16" spans="1:17" ht="39" customHeight="1">
      <c r="A16" s="171" t="s">
        <v>179</v>
      </c>
      <c r="B16" s="184" t="str">
        <f>+'CUADRO DE MANDO'!H7</f>
        <v>X = (Cantidad Solicitudes Resueltas / Cantidad Solicitudes Recibidas )*100</v>
      </c>
      <c r="C16" s="28" t="s">
        <v>180</v>
      </c>
      <c r="D16" s="29" t="s">
        <v>181</v>
      </c>
      <c r="E16" s="30">
        <f>IFERROR($B$21/$C$21,"0%")</f>
        <v>0.64766839378238339</v>
      </c>
      <c r="F16" s="30">
        <f>IFERROR($B$22/$C$22,"0%")</f>
        <v>0.85250737463126847</v>
      </c>
      <c r="G16" s="30">
        <f>IFERROR($B$23/$C$23,"0%")</f>
        <v>0.814453125</v>
      </c>
      <c r="H16" s="30">
        <f>IFERROR(B24/$C$24,"0%")</f>
        <v>0.83109919571045576</v>
      </c>
      <c r="I16" s="30">
        <f>IFERROR($B$25/$C$25,"0%")</f>
        <v>0.88934426229508201</v>
      </c>
      <c r="J16" s="30">
        <f>IFERROR($B$26/$C$26,"0%")</f>
        <v>0.74520069808027922</v>
      </c>
      <c r="K16" s="30">
        <f>IFERROR($B$27/$C$27,"0%")</f>
        <v>0.96153846153846156</v>
      </c>
      <c r="L16" s="30">
        <f>IFERROR($B$28/$C$28,"0%")</f>
        <v>0.88888888888888884</v>
      </c>
      <c r="M16" s="30">
        <f>IFERROR($B$29/$C$29,"0%")</f>
        <v>0.83092783505154644</v>
      </c>
      <c r="N16" s="30">
        <f>IFERROR($B$30/$C$30,"0%")</f>
        <v>0.92389380530973453</v>
      </c>
      <c r="O16" s="30">
        <f>IFERROR($B$31/$C$31,"0%")</f>
        <v>0.8810408921933085</v>
      </c>
      <c r="P16" s="30" t="str">
        <f>IFERROR($B$32/$C$32,"0%")</f>
        <v>0%</v>
      </c>
      <c r="Q16" s="31">
        <f>SUM(E16:P16)/C17</f>
        <v>0.772213577706784</v>
      </c>
    </row>
    <row r="17" spans="1:17" ht="36" customHeight="1">
      <c r="A17" s="171"/>
      <c r="B17" s="185"/>
      <c r="C17" s="28" t="str">
        <f>IF(C16="MENSUAL","12",IF(C16="TRIMESTRAL","4",IF(C16="SEMESTRAL","2","1")))</f>
        <v>12</v>
      </c>
      <c r="D17" s="32" t="s">
        <v>19</v>
      </c>
      <c r="E17" s="49">
        <f>+'CUADRO DE MANDO'!J7</f>
        <v>0.95</v>
      </c>
      <c r="F17" s="49">
        <f>+E17</f>
        <v>0.95</v>
      </c>
      <c r="G17" s="49">
        <f t="shared" ref="G17:P17" si="0">+F17</f>
        <v>0.95</v>
      </c>
      <c r="H17" s="49">
        <f t="shared" si="0"/>
        <v>0.95</v>
      </c>
      <c r="I17" s="49">
        <f t="shared" si="0"/>
        <v>0.95</v>
      </c>
      <c r="J17" s="49">
        <f t="shared" si="0"/>
        <v>0.95</v>
      </c>
      <c r="K17" s="49">
        <f t="shared" si="0"/>
        <v>0.95</v>
      </c>
      <c r="L17" s="49">
        <f t="shared" si="0"/>
        <v>0.95</v>
      </c>
      <c r="M17" s="49">
        <f t="shared" si="0"/>
        <v>0.95</v>
      </c>
      <c r="N17" s="49">
        <f t="shared" si="0"/>
        <v>0.95</v>
      </c>
      <c r="O17" s="49">
        <f t="shared" si="0"/>
        <v>0.95</v>
      </c>
      <c r="P17" s="50">
        <f t="shared" si="0"/>
        <v>0.95</v>
      </c>
      <c r="Q17" s="48"/>
    </row>
    <row r="18" spans="1:17" ht="24" customHeight="1">
      <c r="A18" s="33" t="s">
        <v>182</v>
      </c>
      <c r="B18" s="173" t="str">
        <f>+'CUADRO DE MANDO'!G7</f>
        <v>Eficacia</v>
      </c>
      <c r="C18" s="173"/>
      <c r="Q18" s="34"/>
    </row>
    <row r="19" spans="1:17" ht="12.75" customHeight="1">
      <c r="A19" s="174" t="str">
        <f>+C16</f>
        <v>MENSUAL</v>
      </c>
      <c r="B19" s="172" t="s">
        <v>183</v>
      </c>
      <c r="C19" s="172"/>
      <c r="Q19" s="34"/>
    </row>
    <row r="20" spans="1:17">
      <c r="A20" s="174"/>
      <c r="B20" s="35" t="s">
        <v>184</v>
      </c>
      <c r="C20" s="35" t="s">
        <v>185</v>
      </c>
      <c r="Q20" s="34"/>
    </row>
    <row r="21" spans="1:17">
      <c r="A21" s="36" t="s">
        <v>186</v>
      </c>
      <c r="B21" s="66">
        <v>125</v>
      </c>
      <c r="C21" s="69">
        <v>193</v>
      </c>
      <c r="Q21" s="34"/>
    </row>
    <row r="22" spans="1:17">
      <c r="A22" s="36" t="s">
        <v>187</v>
      </c>
      <c r="B22" s="67">
        <v>289</v>
      </c>
      <c r="C22" s="70">
        <v>339</v>
      </c>
      <c r="Q22" s="34"/>
    </row>
    <row r="23" spans="1:17">
      <c r="A23" s="36" t="s">
        <v>188</v>
      </c>
      <c r="B23" s="68">
        <v>417</v>
      </c>
      <c r="C23" s="70">
        <v>512</v>
      </c>
      <c r="Q23" s="34"/>
    </row>
    <row r="24" spans="1:17">
      <c r="A24" s="36" t="s">
        <v>189</v>
      </c>
      <c r="B24" s="66">
        <v>310</v>
      </c>
      <c r="C24" s="70">
        <v>373</v>
      </c>
      <c r="Q24" s="34"/>
    </row>
    <row r="25" spans="1:17">
      <c r="A25" s="36" t="s">
        <v>190</v>
      </c>
      <c r="B25" s="67">
        <v>434</v>
      </c>
      <c r="C25" s="70">
        <v>488</v>
      </c>
      <c r="Q25" s="34"/>
    </row>
    <row r="26" spans="1:17">
      <c r="A26" s="36" t="s">
        <v>191</v>
      </c>
      <c r="B26" s="67">
        <v>427</v>
      </c>
      <c r="C26" s="70">
        <v>573</v>
      </c>
      <c r="Q26" s="34"/>
    </row>
    <row r="27" spans="1:17">
      <c r="A27" s="36" t="s">
        <v>192</v>
      </c>
      <c r="B27" s="59">
        <v>975</v>
      </c>
      <c r="C27" s="60">
        <v>1014</v>
      </c>
      <c r="Q27" s="34"/>
    </row>
    <row r="28" spans="1:17">
      <c r="A28" s="36" t="s">
        <v>193</v>
      </c>
      <c r="B28" s="60">
        <v>480</v>
      </c>
      <c r="C28" s="60">
        <v>540</v>
      </c>
      <c r="Q28" s="34"/>
    </row>
    <row r="29" spans="1:17">
      <c r="A29" s="36" t="s">
        <v>194</v>
      </c>
      <c r="B29" s="60">
        <v>403</v>
      </c>
      <c r="C29" s="60">
        <v>485</v>
      </c>
      <c r="Q29" s="34"/>
    </row>
    <row r="30" spans="1:17">
      <c r="A30" s="36" t="s">
        <v>195</v>
      </c>
      <c r="B30" s="60">
        <v>522</v>
      </c>
      <c r="C30" s="60">
        <v>565</v>
      </c>
      <c r="Q30" s="34"/>
    </row>
    <row r="31" spans="1:17">
      <c r="A31" s="36" t="s">
        <v>196</v>
      </c>
      <c r="B31" s="60">
        <v>474</v>
      </c>
      <c r="C31" s="60">
        <v>538</v>
      </c>
      <c r="Q31" s="34"/>
    </row>
    <row r="32" spans="1:17">
      <c r="A32" s="36" t="s">
        <v>197</v>
      </c>
      <c r="B32" s="60"/>
      <c r="C32" s="60"/>
      <c r="Q32" s="34"/>
    </row>
    <row r="33" spans="1:17">
      <c r="A33" s="37"/>
      <c r="Q33" s="34"/>
    </row>
    <row r="34" spans="1:17" ht="13.5" thickBot="1">
      <c r="A34" s="37"/>
      <c r="Q34" s="34"/>
    </row>
    <row r="35" spans="1:17" ht="17.25" customHeight="1">
      <c r="A35" s="152" t="s">
        <v>198</v>
      </c>
      <c r="B35" s="153"/>
      <c r="C35" s="153"/>
      <c r="D35" s="154"/>
      <c r="E35" s="153" t="s">
        <v>199</v>
      </c>
      <c r="F35" s="153"/>
      <c r="G35" s="153"/>
      <c r="H35" s="153"/>
      <c r="I35" s="153"/>
      <c r="J35" s="153"/>
      <c r="K35" s="153"/>
      <c r="L35" s="153"/>
      <c r="M35" s="153"/>
      <c r="N35" s="153"/>
      <c r="O35" s="153"/>
      <c r="P35" s="153"/>
      <c r="Q35" s="154"/>
    </row>
    <row r="36" spans="1:17" ht="15" customHeight="1">
      <c r="A36" s="116" t="s">
        <v>200</v>
      </c>
      <c r="B36" s="117"/>
      <c r="C36" s="117"/>
      <c r="D36" s="118"/>
      <c r="E36" s="141" t="s">
        <v>201</v>
      </c>
      <c r="F36" s="141"/>
      <c r="G36" s="141"/>
      <c r="H36" s="148" t="s">
        <v>202</v>
      </c>
      <c r="I36" s="141"/>
      <c r="J36" s="141"/>
      <c r="K36" s="141"/>
      <c r="L36" s="141"/>
      <c r="M36" s="142"/>
      <c r="N36" s="148" t="s">
        <v>203</v>
      </c>
      <c r="O36" s="142"/>
      <c r="P36" s="141" t="s">
        <v>204</v>
      </c>
      <c r="Q36" s="142"/>
    </row>
    <row r="37" spans="1:17" ht="15" customHeight="1">
      <c r="A37" s="119"/>
      <c r="B37" s="120"/>
      <c r="C37" s="120"/>
      <c r="D37" s="121"/>
      <c r="E37" s="155" t="s">
        <v>205</v>
      </c>
      <c r="F37" s="155"/>
      <c r="G37" s="156"/>
      <c r="H37" s="161" t="s">
        <v>206</v>
      </c>
      <c r="I37" s="155"/>
      <c r="J37" s="155"/>
      <c r="K37" s="155"/>
      <c r="L37" s="155"/>
      <c r="M37" s="156"/>
      <c r="N37" s="143" t="s">
        <v>207</v>
      </c>
      <c r="O37" s="144"/>
      <c r="P37" s="147">
        <v>0.9</v>
      </c>
      <c r="Q37" s="144"/>
    </row>
    <row r="38" spans="1:17" ht="15" customHeight="1">
      <c r="A38" s="119"/>
      <c r="B38" s="120"/>
      <c r="C38" s="120"/>
      <c r="D38" s="121"/>
      <c r="E38" s="157"/>
      <c r="F38" s="157"/>
      <c r="G38" s="158"/>
      <c r="H38" s="162"/>
      <c r="I38" s="157"/>
      <c r="J38" s="157"/>
      <c r="K38" s="157"/>
      <c r="L38" s="157"/>
      <c r="M38" s="158"/>
      <c r="N38" s="145"/>
      <c r="O38" s="146"/>
      <c r="P38" s="145"/>
      <c r="Q38" s="146"/>
    </row>
    <row r="39" spans="1:17" ht="15" customHeight="1">
      <c r="A39" s="119"/>
      <c r="B39" s="120"/>
      <c r="C39" s="120"/>
      <c r="D39" s="121"/>
      <c r="E39" s="159"/>
      <c r="F39" s="159"/>
      <c r="G39" s="160"/>
      <c r="H39" s="163"/>
      <c r="I39" s="159"/>
      <c r="J39" s="159"/>
      <c r="K39" s="159"/>
      <c r="L39" s="159"/>
      <c r="M39" s="160"/>
      <c r="N39" s="145"/>
      <c r="O39" s="146"/>
      <c r="P39" s="145"/>
      <c r="Q39" s="146"/>
    </row>
    <row r="40" spans="1:17" ht="56.25" customHeight="1">
      <c r="A40" s="119"/>
      <c r="B40" s="120"/>
      <c r="C40" s="120"/>
      <c r="D40" s="121"/>
      <c r="E40" s="164" t="s">
        <v>208</v>
      </c>
      <c r="F40" s="164"/>
      <c r="G40" s="165"/>
      <c r="H40" s="166" t="s">
        <v>209</v>
      </c>
      <c r="I40" s="164"/>
      <c r="J40" s="164"/>
      <c r="K40" s="164"/>
      <c r="L40" s="164"/>
      <c r="M40" s="165"/>
      <c r="N40" s="145"/>
      <c r="O40" s="146"/>
      <c r="P40" s="145"/>
      <c r="Q40" s="146"/>
    </row>
    <row r="41" spans="1:17" ht="15" customHeight="1">
      <c r="A41" s="119"/>
      <c r="B41" s="120"/>
      <c r="C41" s="120"/>
      <c r="D41" s="121"/>
      <c r="E41" s="159"/>
      <c r="F41" s="159"/>
      <c r="G41" s="160"/>
      <c r="H41" s="163"/>
      <c r="I41" s="159"/>
      <c r="J41" s="159"/>
      <c r="K41" s="159"/>
      <c r="L41" s="159"/>
      <c r="M41" s="160"/>
      <c r="N41" s="145"/>
      <c r="O41" s="146"/>
      <c r="P41" s="145"/>
      <c r="Q41" s="146"/>
    </row>
    <row r="42" spans="1:17" ht="15" customHeight="1">
      <c r="A42" s="116" t="s">
        <v>210</v>
      </c>
      <c r="B42" s="117"/>
      <c r="C42" s="117"/>
      <c r="D42" s="118"/>
      <c r="E42" s="149" t="s">
        <v>211</v>
      </c>
      <c r="F42" s="149"/>
      <c r="G42" s="150"/>
      <c r="H42" s="151" t="s">
        <v>212</v>
      </c>
      <c r="I42" s="149"/>
      <c r="J42" s="149"/>
      <c r="K42" s="149"/>
      <c r="L42" s="149"/>
      <c r="M42" s="150"/>
      <c r="N42" s="145"/>
      <c r="O42" s="146"/>
      <c r="P42" s="145"/>
      <c r="Q42" s="146"/>
    </row>
    <row r="43" spans="1:17" ht="15" customHeight="1">
      <c r="A43" s="119"/>
      <c r="B43" s="120"/>
      <c r="C43" s="120"/>
      <c r="D43" s="121"/>
      <c r="E43" s="120"/>
      <c r="F43" s="120"/>
      <c r="G43" s="146"/>
      <c r="H43" s="145"/>
      <c r="I43" s="120"/>
      <c r="J43" s="120"/>
      <c r="K43" s="120"/>
      <c r="L43" s="120"/>
      <c r="M43" s="146"/>
      <c r="N43" s="145"/>
      <c r="O43" s="146"/>
      <c r="P43" s="145"/>
      <c r="Q43" s="146"/>
    </row>
    <row r="44" spans="1:17" ht="31.5" customHeight="1">
      <c r="A44" s="119"/>
      <c r="B44" s="120"/>
      <c r="C44" s="120"/>
      <c r="D44" s="121"/>
      <c r="E44" s="120"/>
      <c r="F44" s="120"/>
      <c r="G44" s="146"/>
      <c r="H44" s="145"/>
      <c r="I44" s="120"/>
      <c r="J44" s="120"/>
      <c r="K44" s="120"/>
      <c r="L44" s="120"/>
      <c r="M44" s="146"/>
      <c r="N44" s="145"/>
      <c r="O44" s="146"/>
      <c r="P44" s="145"/>
      <c r="Q44" s="146"/>
    </row>
    <row r="45" spans="1:17" ht="15" customHeight="1">
      <c r="A45" s="119"/>
      <c r="B45" s="120"/>
      <c r="C45" s="120"/>
      <c r="D45" s="121"/>
      <c r="E45" s="120"/>
      <c r="F45" s="120"/>
      <c r="G45" s="146"/>
      <c r="H45" s="145"/>
      <c r="I45" s="120"/>
      <c r="J45" s="120"/>
      <c r="K45" s="120"/>
      <c r="L45" s="120"/>
      <c r="M45" s="146"/>
      <c r="N45" s="145"/>
      <c r="O45" s="146"/>
      <c r="P45" s="145"/>
      <c r="Q45" s="146"/>
    </row>
    <row r="46" spans="1:17" ht="15" customHeight="1">
      <c r="A46" s="119"/>
      <c r="B46" s="120"/>
      <c r="C46" s="120"/>
      <c r="D46" s="121"/>
      <c r="E46" s="120"/>
      <c r="F46" s="120"/>
      <c r="G46" s="146"/>
      <c r="H46" s="145"/>
      <c r="I46" s="120"/>
      <c r="J46" s="120"/>
      <c r="K46" s="120"/>
      <c r="L46" s="120"/>
      <c r="M46" s="146"/>
      <c r="N46" s="145"/>
      <c r="O46" s="146"/>
      <c r="P46" s="145"/>
      <c r="Q46" s="146"/>
    </row>
    <row r="47" spans="1:17" ht="15" customHeight="1">
      <c r="A47" s="119"/>
      <c r="B47" s="120"/>
      <c r="C47" s="120"/>
      <c r="D47" s="121"/>
      <c r="E47" s="120"/>
      <c r="F47" s="120"/>
      <c r="G47" s="146"/>
      <c r="H47" s="145"/>
      <c r="I47" s="120"/>
      <c r="J47" s="120"/>
      <c r="K47" s="120"/>
      <c r="L47" s="120"/>
      <c r="M47" s="146"/>
      <c r="N47" s="145"/>
      <c r="O47" s="146"/>
      <c r="P47" s="145"/>
      <c r="Q47" s="146"/>
    </row>
    <row r="48" spans="1:17" ht="15.75" customHeight="1">
      <c r="A48" s="122"/>
      <c r="B48" s="123"/>
      <c r="C48" s="123"/>
      <c r="D48" s="124"/>
      <c r="E48" s="120"/>
      <c r="F48" s="120"/>
      <c r="G48" s="146"/>
      <c r="H48" s="145"/>
      <c r="I48" s="120"/>
      <c r="J48" s="120"/>
      <c r="K48" s="120"/>
      <c r="L48" s="120"/>
      <c r="M48" s="146"/>
      <c r="N48" s="145"/>
      <c r="O48" s="146"/>
      <c r="P48" s="145"/>
      <c r="Q48" s="146"/>
    </row>
    <row r="49" spans="1:19" ht="15" customHeight="1">
      <c r="A49" s="116" t="s">
        <v>213</v>
      </c>
      <c r="B49" s="117"/>
      <c r="C49" s="117"/>
      <c r="D49" s="118"/>
      <c r="E49" s="125" t="s">
        <v>214</v>
      </c>
      <c r="F49" s="126"/>
      <c r="G49" s="127"/>
      <c r="H49" s="125" t="s">
        <v>215</v>
      </c>
      <c r="I49" s="126"/>
      <c r="J49" s="126"/>
      <c r="K49" s="126"/>
      <c r="L49" s="126"/>
      <c r="M49" s="127"/>
      <c r="N49" s="134" t="s">
        <v>216</v>
      </c>
      <c r="O49" s="135"/>
      <c r="P49" s="140">
        <v>0.3</v>
      </c>
      <c r="Q49" s="135"/>
      <c r="R49" s="63"/>
      <c r="S49" s="63"/>
    </row>
    <row r="50" spans="1:19" ht="15" customHeight="1">
      <c r="A50" s="119"/>
      <c r="B50" s="120"/>
      <c r="C50" s="120"/>
      <c r="D50" s="121"/>
      <c r="E50" s="128"/>
      <c r="F50" s="129"/>
      <c r="G50" s="130"/>
      <c r="H50" s="128"/>
      <c r="I50" s="129"/>
      <c r="J50" s="129"/>
      <c r="K50" s="129"/>
      <c r="L50" s="129"/>
      <c r="M50" s="130"/>
      <c r="N50" s="136"/>
      <c r="O50" s="137"/>
      <c r="P50" s="136"/>
      <c r="Q50" s="137"/>
    </row>
    <row r="51" spans="1:19" ht="15" customHeight="1">
      <c r="A51" s="119"/>
      <c r="B51" s="120"/>
      <c r="C51" s="120"/>
      <c r="D51" s="121"/>
      <c r="E51" s="128"/>
      <c r="F51" s="129"/>
      <c r="G51" s="130"/>
      <c r="H51" s="128"/>
      <c r="I51" s="129"/>
      <c r="J51" s="129"/>
      <c r="K51" s="129"/>
      <c r="L51" s="129"/>
      <c r="M51" s="130"/>
      <c r="N51" s="136"/>
      <c r="O51" s="137"/>
      <c r="P51" s="136"/>
      <c r="Q51" s="137"/>
    </row>
    <row r="52" spans="1:19" ht="15" customHeight="1">
      <c r="A52" s="119"/>
      <c r="B52" s="120"/>
      <c r="C52" s="120"/>
      <c r="D52" s="121"/>
      <c r="E52" s="128"/>
      <c r="F52" s="129"/>
      <c r="G52" s="130"/>
      <c r="H52" s="128"/>
      <c r="I52" s="129"/>
      <c r="J52" s="129"/>
      <c r="K52" s="129"/>
      <c r="L52" s="129"/>
      <c r="M52" s="130"/>
      <c r="N52" s="136"/>
      <c r="O52" s="137"/>
      <c r="P52" s="136"/>
      <c r="Q52" s="137"/>
    </row>
    <row r="53" spans="1:19" ht="15" customHeight="1">
      <c r="A53" s="119"/>
      <c r="B53" s="120"/>
      <c r="C53" s="120"/>
      <c r="D53" s="121"/>
      <c r="E53" s="128"/>
      <c r="F53" s="129"/>
      <c r="G53" s="130"/>
      <c r="H53" s="128"/>
      <c r="I53" s="129"/>
      <c r="J53" s="129"/>
      <c r="K53" s="129"/>
      <c r="L53" s="129"/>
      <c r="M53" s="130"/>
      <c r="N53" s="136"/>
      <c r="O53" s="137"/>
      <c r="P53" s="136"/>
      <c r="Q53" s="137"/>
    </row>
    <row r="54" spans="1:19" ht="15" customHeight="1">
      <c r="A54" s="119"/>
      <c r="B54" s="120"/>
      <c r="C54" s="120"/>
      <c r="D54" s="121"/>
      <c r="E54" s="128"/>
      <c r="F54" s="129"/>
      <c r="G54" s="130"/>
      <c r="H54" s="128"/>
      <c r="I54" s="129"/>
      <c r="J54" s="129"/>
      <c r="K54" s="129"/>
      <c r="L54" s="129"/>
      <c r="M54" s="130"/>
      <c r="N54" s="136"/>
      <c r="O54" s="137"/>
      <c r="P54" s="136"/>
      <c r="Q54" s="137"/>
    </row>
    <row r="55" spans="1:19" ht="15" customHeight="1">
      <c r="A55" s="122"/>
      <c r="B55" s="123"/>
      <c r="C55" s="123"/>
      <c r="D55" s="124"/>
      <c r="E55" s="131"/>
      <c r="F55" s="132"/>
      <c r="G55" s="133"/>
      <c r="H55" s="131"/>
      <c r="I55" s="132"/>
      <c r="J55" s="132"/>
      <c r="K55" s="132"/>
      <c r="L55" s="132"/>
      <c r="M55" s="133"/>
      <c r="N55" s="138"/>
      <c r="O55" s="139"/>
      <c r="P55" s="138"/>
      <c r="Q55" s="139"/>
    </row>
  </sheetData>
  <sheetProtection formatCells="0" formatColumns="0" formatRows="0" insertColumns="0" insertRows="0"/>
  <protectedRanges>
    <protectedRange sqref="A1:E4" name="Rango1"/>
  </protectedRanges>
  <mergeCells count="58">
    <mergeCell ref="A8:B8"/>
    <mergeCell ref="C8:D8"/>
    <mergeCell ref="E8:H8"/>
    <mergeCell ref="I8:Q8"/>
    <mergeCell ref="A1:A4"/>
    <mergeCell ref="B1:N1"/>
    <mergeCell ref="O1:Q1"/>
    <mergeCell ref="B2:N2"/>
    <mergeCell ref="O2:Q2"/>
    <mergeCell ref="B3:N3"/>
    <mergeCell ref="O3:Q3"/>
    <mergeCell ref="B4:N4"/>
    <mergeCell ref="O4:Q4"/>
    <mergeCell ref="A9:B9"/>
    <mergeCell ref="C9:D9"/>
    <mergeCell ref="E9:H9"/>
    <mergeCell ref="I9:Q9"/>
    <mergeCell ref="A10:Q10"/>
    <mergeCell ref="A42:D48"/>
    <mergeCell ref="B18:C18"/>
    <mergeCell ref="A19:A20"/>
    <mergeCell ref="E35:Q35"/>
    <mergeCell ref="A11:B11"/>
    <mergeCell ref="D11:G11"/>
    <mergeCell ref="H11:M11"/>
    <mergeCell ref="N11:Q11"/>
    <mergeCell ref="A12:B12"/>
    <mergeCell ref="D12:G12"/>
    <mergeCell ref="H12:M12"/>
    <mergeCell ref="N12:Q12"/>
    <mergeCell ref="B16:B17"/>
    <mergeCell ref="A13:Q13"/>
    <mergeCell ref="A14:A15"/>
    <mergeCell ref="B14:B15"/>
    <mergeCell ref="C14:C15"/>
    <mergeCell ref="D14:D15"/>
    <mergeCell ref="E14:Q14"/>
    <mergeCell ref="A16:A17"/>
    <mergeCell ref="B19:C19"/>
    <mergeCell ref="A35:D35"/>
    <mergeCell ref="E37:G39"/>
    <mergeCell ref="H37:M39"/>
    <mergeCell ref="E40:G41"/>
    <mergeCell ref="H40:M41"/>
    <mergeCell ref="A36:D41"/>
    <mergeCell ref="P36:Q36"/>
    <mergeCell ref="N37:O48"/>
    <mergeCell ref="P37:Q48"/>
    <mergeCell ref="E36:G36"/>
    <mergeCell ref="H36:M36"/>
    <mergeCell ref="N36:O36"/>
    <mergeCell ref="E42:G48"/>
    <mergeCell ref="H42:M48"/>
    <mergeCell ref="A49:D55"/>
    <mergeCell ref="E49:G55"/>
    <mergeCell ref="H49:M55"/>
    <mergeCell ref="N49:O55"/>
    <mergeCell ref="P49:Q55"/>
  </mergeCells>
  <conditionalFormatting sqref="D12">
    <cfRule type="containsText" dxfId="69" priority="2" operator="containsText" text="ALTO">
      <formula>NOT(ISERROR(SEARCH("ALTO",D12)))</formula>
    </cfRule>
    <cfRule type="containsText" dxfId="68" priority="3" operator="containsText" text="MEDIO">
      <formula>NOT(ISERROR(SEARCH("MEDIO",D12)))</formula>
    </cfRule>
    <cfRule type="containsText" dxfId="67" priority="4" operator="containsText" text="BAJO">
      <formula>NOT(ISERROR(SEARCH("BAJO",D12)))</formula>
    </cfRule>
  </conditionalFormatting>
  <conditionalFormatting sqref="E16:P16">
    <cfRule type="iconSet" priority="5">
      <iconSet>
        <cfvo type="percent" val="0"/>
        <cfvo type="percent" val="33"/>
        <cfvo type="percent" val="67"/>
      </iconSet>
    </cfRule>
  </conditionalFormatting>
  <conditionalFormatting sqref="Q16">
    <cfRule type="colorScale" priority="1">
      <colorScale>
        <cfvo type="num" val="0.2"/>
        <cfvo type="num" val="0.35"/>
        <cfvo type="num" val="0.66"/>
        <color rgb="FFFF0000"/>
        <color rgb="FFFFEB84"/>
        <color rgb="FF00B050"/>
      </colorScale>
    </cfRule>
  </conditionalFormatting>
  <dataValidations disablePrompts="1" count="1">
    <dataValidation allowBlank="1" showInputMessage="1" showErrorMessage="1" sqref="E9:H9" xr:uid="{00000000-0002-0000-0100-000000000000}"/>
  </dataValidations>
  <pageMargins left="0.7" right="0.7" top="0.75" bottom="0.75" header="0.3" footer="0.3"/>
  <pageSetup paperSize="5" scale="80" orientation="landscape" r:id="rId1"/>
  <drawing r:id="rId2"/>
  <legacyDrawing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100-000001000000}">
          <x14:formula1>
            <xm:f>LISTAS!$B$2:$B$5</xm:f>
          </x14:formula1>
          <xm:sqref>C16</xm:sqref>
        </x14:dataValidation>
      </x14:dataValidations>
    </ext>
  </extLs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A921D9-982C-40A8-9651-72FEE383CC22}">
  <dimension ref="A1:Q48"/>
  <sheetViews>
    <sheetView zoomScale="80" zoomScaleNormal="80" workbookViewId="0">
      <selection activeCell="P37" sqref="P37"/>
    </sheetView>
  </sheetViews>
  <sheetFormatPr defaultColWidth="11.42578125" defaultRowHeight="12.75"/>
  <cols>
    <col min="1" max="1" width="23.42578125" style="23" customWidth="1"/>
    <col min="2" max="2" width="19.28515625" style="23" customWidth="1"/>
    <col min="3" max="3" width="21.28515625" style="23" customWidth="1"/>
    <col min="4" max="4" width="25.28515625" style="23" customWidth="1"/>
    <col min="5" max="5" width="8.7109375" style="23" bestFit="1" customWidth="1"/>
    <col min="6" max="6" width="10.28515625" style="23" bestFit="1" customWidth="1"/>
    <col min="7" max="12" width="8.7109375" style="23" bestFit="1" customWidth="1"/>
    <col min="13" max="13" width="11.7109375" style="23" bestFit="1" customWidth="1"/>
    <col min="14" max="14" width="8.7109375" style="23" customWidth="1"/>
    <col min="15" max="15" width="11.5703125" style="23" bestFit="1" customWidth="1"/>
    <col min="16" max="16" width="12.7109375" style="23" customWidth="1"/>
    <col min="17" max="17" width="13.140625" style="23" bestFit="1" customWidth="1"/>
    <col min="18" max="16384" width="11.42578125" style="23"/>
  </cols>
  <sheetData>
    <row r="1" spans="1:17" s="15" customFormat="1" ht="25.5" customHeight="1">
      <c r="A1" s="193"/>
      <c r="B1" s="196" t="s">
        <v>0</v>
      </c>
      <c r="C1" s="197"/>
      <c r="D1" s="197"/>
      <c r="E1" s="197"/>
      <c r="F1" s="197"/>
      <c r="G1" s="197"/>
      <c r="H1" s="197"/>
      <c r="I1" s="197"/>
      <c r="J1" s="197"/>
      <c r="K1" s="197"/>
      <c r="L1" s="197"/>
      <c r="M1" s="197"/>
      <c r="N1" s="198"/>
      <c r="O1" s="199" t="s">
        <v>150</v>
      </c>
      <c r="P1" s="200"/>
      <c r="Q1" s="201"/>
    </row>
    <row r="2" spans="1:17" s="15" customFormat="1" ht="24" customHeight="1">
      <c r="A2" s="194"/>
      <c r="B2" s="202" t="s">
        <v>151</v>
      </c>
      <c r="C2" s="187"/>
      <c r="D2" s="187"/>
      <c r="E2" s="187"/>
      <c r="F2" s="187"/>
      <c r="G2" s="187"/>
      <c r="H2" s="187"/>
      <c r="I2" s="187"/>
      <c r="J2" s="187"/>
      <c r="K2" s="187"/>
      <c r="L2" s="187"/>
      <c r="M2" s="187"/>
      <c r="N2" s="203"/>
      <c r="O2" s="204" t="s">
        <v>152</v>
      </c>
      <c r="P2" s="205"/>
      <c r="Q2" s="206"/>
    </row>
    <row r="3" spans="1:17" s="15" customFormat="1" ht="29.25" customHeight="1">
      <c r="A3" s="194"/>
      <c r="B3" s="207" t="s">
        <v>153</v>
      </c>
      <c r="C3" s="208"/>
      <c r="D3" s="208"/>
      <c r="E3" s="208"/>
      <c r="F3" s="208"/>
      <c r="G3" s="208"/>
      <c r="H3" s="208"/>
      <c r="I3" s="208"/>
      <c r="J3" s="208"/>
      <c r="K3" s="208"/>
      <c r="L3" s="208"/>
      <c r="M3" s="208"/>
      <c r="N3" s="209"/>
      <c r="O3" s="204" t="s">
        <v>154</v>
      </c>
      <c r="P3" s="205"/>
      <c r="Q3" s="206"/>
    </row>
    <row r="4" spans="1:17" s="15" customFormat="1" ht="15">
      <c r="A4" s="195"/>
      <c r="B4" s="210" t="s">
        <v>155</v>
      </c>
      <c r="C4" s="211"/>
      <c r="D4" s="211"/>
      <c r="E4" s="211"/>
      <c r="F4" s="211"/>
      <c r="G4" s="211"/>
      <c r="H4" s="211"/>
      <c r="I4" s="211"/>
      <c r="J4" s="211"/>
      <c r="K4" s="211"/>
      <c r="L4" s="211"/>
      <c r="M4" s="211"/>
      <c r="N4" s="212"/>
      <c r="O4" s="213" t="s">
        <v>156</v>
      </c>
      <c r="P4" s="214"/>
      <c r="Q4" s="215"/>
    </row>
    <row r="5" spans="1:17" s="15" customFormat="1" ht="11.25" customHeight="1">
      <c r="A5" s="16"/>
      <c r="B5" s="17"/>
      <c r="C5" s="17"/>
      <c r="D5" s="17"/>
      <c r="E5" s="17"/>
      <c r="F5" s="17"/>
      <c r="I5" s="18"/>
    </row>
    <row r="6" spans="1:17" s="15" customFormat="1" ht="17.25" customHeight="1">
      <c r="A6" s="19" t="s">
        <v>157</v>
      </c>
      <c r="B6" s="20">
        <v>2023</v>
      </c>
      <c r="C6" s="17"/>
      <c r="D6" s="17"/>
      <c r="E6" s="17"/>
      <c r="F6" s="17"/>
      <c r="I6" s="18"/>
    </row>
    <row r="7" spans="1:17" s="15" customFormat="1" ht="9.75" customHeight="1">
      <c r="A7" s="21"/>
      <c r="B7" s="17"/>
      <c r="C7" s="17"/>
      <c r="D7" s="17"/>
      <c r="E7" s="17"/>
      <c r="F7" s="17"/>
      <c r="I7" s="18"/>
    </row>
    <row r="8" spans="1:17" s="15" customFormat="1" ht="21" customHeight="1">
      <c r="A8" s="175" t="s">
        <v>11</v>
      </c>
      <c r="B8" s="176"/>
      <c r="C8" s="175" t="s">
        <v>12</v>
      </c>
      <c r="D8" s="176"/>
      <c r="E8" s="175" t="s">
        <v>13</v>
      </c>
      <c r="F8" s="177"/>
      <c r="G8" s="177"/>
      <c r="H8" s="176"/>
      <c r="I8" s="175" t="s">
        <v>158</v>
      </c>
      <c r="J8" s="177"/>
      <c r="K8" s="177"/>
      <c r="L8" s="177"/>
      <c r="M8" s="177"/>
      <c r="N8" s="177"/>
      <c r="O8" s="177"/>
      <c r="P8" s="177"/>
      <c r="Q8" s="176"/>
    </row>
    <row r="9" spans="1:17" s="15" customFormat="1" ht="49.5" customHeight="1">
      <c r="A9" s="178" t="str">
        <f>+'CUADRO DE MANDO'!B24</f>
        <v>GESTIÓN TECNOLOGIA INFORMATICA</v>
      </c>
      <c r="B9" s="179"/>
      <c r="C9" s="178" t="str">
        <f>+'CUADRO DE MANDO'!C24</f>
        <v>GESTIÓN DE INFRAESTRUCTURA Y TELECOMUNICACIONES</v>
      </c>
      <c r="D9" s="179"/>
      <c r="E9" s="178" t="str">
        <f>+'CUADRO DE MANDO'!D24</f>
        <v>GTI-INFRAESTRUCTURA-GESTION DE DASES DE DATOS</v>
      </c>
      <c r="F9" s="189"/>
      <c r="G9" s="189"/>
      <c r="H9" s="179"/>
      <c r="I9" s="178" t="str">
        <f>+'CUADRO DE MANDO'!E24</f>
        <v>Servicios de bases de datos dispuestos</v>
      </c>
      <c r="J9" s="189"/>
      <c r="K9" s="189"/>
      <c r="L9" s="189"/>
      <c r="M9" s="189"/>
      <c r="N9" s="189"/>
      <c r="O9" s="189"/>
      <c r="P9" s="189"/>
      <c r="Q9" s="179"/>
    </row>
    <row r="10" spans="1:17" s="15" customFormat="1" ht="15" customHeight="1">
      <c r="A10" s="190"/>
      <c r="B10" s="191"/>
      <c r="C10" s="191"/>
      <c r="D10" s="191"/>
      <c r="E10" s="191"/>
      <c r="F10" s="191"/>
      <c r="G10" s="191"/>
      <c r="H10" s="191"/>
      <c r="I10" s="191"/>
      <c r="J10" s="191"/>
      <c r="K10" s="191"/>
      <c r="L10" s="191"/>
      <c r="M10" s="191"/>
      <c r="N10" s="191"/>
      <c r="O10" s="191"/>
      <c r="P10" s="191"/>
      <c r="Q10" s="192"/>
    </row>
    <row r="11" spans="1:17" s="15" customFormat="1" ht="26.25" customHeight="1">
      <c r="A11" s="175" t="s">
        <v>159</v>
      </c>
      <c r="B11" s="176"/>
      <c r="C11" s="22" t="s">
        <v>21</v>
      </c>
      <c r="D11" s="175" t="s">
        <v>160</v>
      </c>
      <c r="E11" s="177"/>
      <c r="F11" s="177"/>
      <c r="G11" s="176"/>
      <c r="H11" s="175" t="s">
        <v>18</v>
      </c>
      <c r="I11" s="177"/>
      <c r="J11" s="177"/>
      <c r="K11" s="177"/>
      <c r="L11" s="177"/>
      <c r="M11" s="176"/>
      <c r="N11" s="175" t="s">
        <v>161</v>
      </c>
      <c r="O11" s="177"/>
      <c r="P11" s="177"/>
      <c r="Q11" s="176"/>
    </row>
    <row r="12" spans="1:17" s="15" customFormat="1" ht="46.5" customHeight="1">
      <c r="A12" s="178" t="str">
        <f>+'CUADRO DE MANDO'!F24</f>
        <v>Busca medir el numero de horas en que los servicios de bases de datos  se encuentran disponibles en el distrito</v>
      </c>
      <c r="B12" s="179"/>
      <c r="C12" s="51" t="str">
        <f>+'CUADRO DE MANDO'!L24</f>
        <v>%</v>
      </c>
      <c r="D12" s="180" t="str">
        <f>(IF($Q$16&lt;=33%,"BAJO",IF($Q$16&lt;66%,"MEDIO","ALTO")))</f>
        <v>ALTO</v>
      </c>
      <c r="E12" s="181"/>
      <c r="F12" s="181"/>
      <c r="G12" s="182"/>
      <c r="H12" s="178" t="str">
        <f>+'CUADRO DE MANDO'!I24</f>
        <v>reporte de bases de datos</v>
      </c>
      <c r="I12" s="189"/>
      <c r="J12" s="189"/>
      <c r="K12" s="189"/>
      <c r="L12" s="189"/>
      <c r="M12" s="179"/>
      <c r="N12" s="178" t="str">
        <f>+'CUADRO DE MANDO'!M24</f>
        <v>Gestor de infraestructura</v>
      </c>
      <c r="O12" s="189"/>
      <c r="P12" s="189"/>
      <c r="Q12" s="179"/>
    </row>
    <row r="13" spans="1:17" s="15" customFormat="1" ht="16.5" customHeight="1">
      <c r="A13" s="186"/>
      <c r="B13" s="187"/>
      <c r="C13" s="187"/>
      <c r="D13" s="187"/>
      <c r="E13" s="187"/>
      <c r="F13" s="187"/>
      <c r="G13" s="187"/>
      <c r="H13" s="187"/>
      <c r="I13" s="187"/>
      <c r="J13" s="187"/>
      <c r="K13" s="187"/>
      <c r="L13" s="187"/>
      <c r="M13" s="187"/>
      <c r="N13" s="187"/>
      <c r="O13" s="187"/>
      <c r="P13" s="187"/>
      <c r="Q13" s="188"/>
    </row>
    <row r="14" spans="1:17" ht="16.5" customHeight="1">
      <c r="A14" s="174" t="s">
        <v>162</v>
      </c>
      <c r="B14" s="167" t="s">
        <v>163</v>
      </c>
      <c r="C14" s="167" t="s">
        <v>20</v>
      </c>
      <c r="D14" s="167" t="s">
        <v>164</v>
      </c>
      <c r="E14" s="167" t="s">
        <v>272</v>
      </c>
      <c r="F14" s="167"/>
      <c r="G14" s="167"/>
      <c r="H14" s="167"/>
      <c r="I14" s="167"/>
      <c r="J14" s="167"/>
      <c r="K14" s="168"/>
      <c r="L14" s="168"/>
      <c r="M14" s="168"/>
      <c r="N14" s="168"/>
      <c r="O14" s="168"/>
      <c r="P14" s="168"/>
      <c r="Q14" s="251"/>
    </row>
    <row r="15" spans="1:17" ht="15" customHeight="1">
      <c r="A15" s="174"/>
      <c r="B15" s="167"/>
      <c r="C15" s="167"/>
      <c r="D15" s="167"/>
      <c r="E15" s="219" t="s">
        <v>273</v>
      </c>
      <c r="F15" s="220"/>
      <c r="G15" s="221"/>
      <c r="H15" s="219" t="s">
        <v>274</v>
      </c>
      <c r="I15" s="220"/>
      <c r="J15" s="221"/>
      <c r="K15" s="219" t="s">
        <v>275</v>
      </c>
      <c r="L15" s="220"/>
      <c r="M15" s="221"/>
      <c r="N15" s="219" t="s">
        <v>276</v>
      </c>
      <c r="O15" s="220"/>
      <c r="P15" s="221"/>
      <c r="Q15" s="27" t="s">
        <v>178</v>
      </c>
    </row>
    <row r="16" spans="1:17" ht="70.5" customHeight="1">
      <c r="A16" s="171" t="s">
        <v>179</v>
      </c>
      <c r="B16" s="184" t="str">
        <f>+'CUADRO DE MANDO'!H24</f>
        <v>X= (numero  de horas de servicios disponibles al mes / total de horas disponibles al mes ) *100</v>
      </c>
      <c r="C16" s="28" t="s">
        <v>113</v>
      </c>
      <c r="D16" s="29" t="s">
        <v>181</v>
      </c>
      <c r="E16" s="231">
        <f>IFERROR($B$21/$C$21,"0%")</f>
        <v>1</v>
      </c>
      <c r="F16" s="232"/>
      <c r="G16" s="233"/>
      <c r="H16" s="231">
        <f>IFERROR($B$24/$C$24,"0%")</f>
        <v>1</v>
      </c>
      <c r="I16" s="232"/>
      <c r="J16" s="233"/>
      <c r="K16" s="231">
        <f>IFERROR($B$27/$C$27,"0%")</f>
        <v>1</v>
      </c>
      <c r="L16" s="232"/>
      <c r="M16" s="233"/>
      <c r="N16" s="231">
        <f>IFERROR($B$30/$C$30,"0%")</f>
        <v>1</v>
      </c>
      <c r="O16" s="232"/>
      <c r="P16" s="233"/>
      <c r="Q16" s="31">
        <f>SUM(E16:P16)/C17</f>
        <v>1</v>
      </c>
    </row>
    <row r="17" spans="1:17" ht="78.75" customHeight="1">
      <c r="A17" s="171"/>
      <c r="B17" s="185"/>
      <c r="C17" s="28" t="str">
        <f>IF(C16="MENSUAL","12",IF(C16="TRIMESTRAL","4",IF(C16="SEMESTRAL","2","1")))</f>
        <v>4</v>
      </c>
      <c r="D17" s="32" t="s">
        <v>19</v>
      </c>
      <c r="E17" s="228">
        <f>+'CUADRO DE MANDO'!J24</f>
        <v>1</v>
      </c>
      <c r="F17" s="229"/>
      <c r="G17" s="274"/>
      <c r="H17" s="228">
        <f>+E17</f>
        <v>1</v>
      </c>
      <c r="I17" s="229"/>
      <c r="J17" s="274"/>
      <c r="K17" s="228">
        <f>+E17</f>
        <v>1</v>
      </c>
      <c r="L17" s="229"/>
      <c r="M17" s="274"/>
      <c r="N17" s="228">
        <f>+E17</f>
        <v>1</v>
      </c>
      <c r="O17" s="229"/>
      <c r="P17" s="274"/>
      <c r="Q17" s="48"/>
    </row>
    <row r="18" spans="1:17" ht="24" customHeight="1">
      <c r="A18" s="33" t="s">
        <v>182</v>
      </c>
      <c r="B18" s="173" t="str">
        <f>+'CUADRO DE MANDO'!G24</f>
        <v>Eficacia</v>
      </c>
      <c r="C18" s="173"/>
      <c r="Q18" s="34"/>
    </row>
    <row r="19" spans="1:17" ht="12.75" customHeight="1">
      <c r="A19" s="174" t="str">
        <f>+C16</f>
        <v>TRIMESTRAL</v>
      </c>
      <c r="B19" s="172" t="s">
        <v>183</v>
      </c>
      <c r="C19" s="172"/>
      <c r="Q19" s="34"/>
    </row>
    <row r="20" spans="1:17">
      <c r="A20" s="174"/>
      <c r="B20" s="35" t="s">
        <v>184</v>
      </c>
      <c r="C20" s="35" t="s">
        <v>185</v>
      </c>
      <c r="Q20" s="34"/>
    </row>
    <row r="21" spans="1:17" ht="15" customHeight="1">
      <c r="A21" s="216" t="str">
        <f>+E15</f>
        <v>TRIMESTRE 1</v>
      </c>
      <c r="B21" s="222">
        <v>720</v>
      </c>
      <c r="C21" s="225">
        <v>720</v>
      </c>
      <c r="Q21" s="34"/>
    </row>
    <row r="22" spans="1:17">
      <c r="A22" s="217"/>
      <c r="B22" s="223"/>
      <c r="C22" s="226"/>
      <c r="Q22" s="34"/>
    </row>
    <row r="23" spans="1:17">
      <c r="A23" s="218"/>
      <c r="B23" s="224"/>
      <c r="C23" s="227"/>
      <c r="Q23" s="34"/>
    </row>
    <row r="24" spans="1:17">
      <c r="A24" s="216" t="str">
        <f>+H15</f>
        <v>TRIMESTRE 2</v>
      </c>
      <c r="B24" s="222">
        <v>720</v>
      </c>
      <c r="C24" s="225">
        <v>720</v>
      </c>
      <c r="Q24" s="34"/>
    </row>
    <row r="25" spans="1:17">
      <c r="A25" s="217"/>
      <c r="B25" s="223"/>
      <c r="C25" s="226"/>
      <c r="Q25" s="34"/>
    </row>
    <row r="26" spans="1:17">
      <c r="A26" s="218"/>
      <c r="B26" s="224"/>
      <c r="C26" s="227"/>
      <c r="Q26" s="34"/>
    </row>
    <row r="27" spans="1:17">
      <c r="A27" s="216" t="str">
        <f>+K15</f>
        <v>TRIMESTRE 3</v>
      </c>
      <c r="B27" s="222">
        <v>720</v>
      </c>
      <c r="C27" s="225">
        <v>720</v>
      </c>
      <c r="Q27" s="34"/>
    </row>
    <row r="28" spans="1:17">
      <c r="A28" s="217"/>
      <c r="B28" s="223"/>
      <c r="C28" s="226"/>
      <c r="Q28" s="34"/>
    </row>
    <row r="29" spans="1:17">
      <c r="A29" s="218"/>
      <c r="B29" s="224"/>
      <c r="C29" s="227"/>
      <c r="Q29" s="34"/>
    </row>
    <row r="30" spans="1:17">
      <c r="A30" s="216" t="str">
        <f>+N15</f>
        <v>TRIMESTRE 4</v>
      </c>
      <c r="B30" s="225">
        <v>720</v>
      </c>
      <c r="C30" s="225">
        <v>720</v>
      </c>
      <c r="Q30" s="34"/>
    </row>
    <row r="31" spans="1:17">
      <c r="A31" s="217"/>
      <c r="B31" s="226"/>
      <c r="C31" s="226"/>
      <c r="Q31" s="34"/>
    </row>
    <row r="32" spans="1:17">
      <c r="A32" s="218"/>
      <c r="B32" s="227"/>
      <c r="C32" s="227"/>
      <c r="Q32" s="34"/>
    </row>
    <row r="33" spans="1:17">
      <c r="A33" s="37"/>
      <c r="Q33" s="34"/>
    </row>
    <row r="34" spans="1:17">
      <c r="A34" s="37"/>
      <c r="Q34" s="34"/>
    </row>
    <row r="35" spans="1:17" ht="17.25" customHeight="1">
      <c r="A35" s="248" t="s">
        <v>198</v>
      </c>
      <c r="B35" s="249"/>
      <c r="C35" s="249"/>
      <c r="D35" s="250"/>
      <c r="E35" s="249" t="s">
        <v>199</v>
      </c>
      <c r="F35" s="249"/>
      <c r="G35" s="249"/>
      <c r="H35" s="249"/>
      <c r="I35" s="249"/>
      <c r="J35" s="249"/>
      <c r="K35" s="249"/>
      <c r="L35" s="249"/>
      <c r="M35" s="249"/>
      <c r="N35" s="249"/>
      <c r="O35" s="249"/>
      <c r="P35" s="249"/>
      <c r="Q35" s="250"/>
    </row>
    <row r="36" spans="1:17" ht="13.5" customHeight="1">
      <c r="A36" s="459" t="s">
        <v>329</v>
      </c>
      <c r="B36" s="460"/>
      <c r="C36" s="460"/>
      <c r="D36" s="461"/>
      <c r="E36" s="248" t="s">
        <v>201</v>
      </c>
      <c r="F36" s="249"/>
      <c r="G36" s="249"/>
      <c r="H36" s="248" t="s">
        <v>202</v>
      </c>
      <c r="I36" s="249"/>
      <c r="J36" s="249"/>
      <c r="K36" s="249"/>
      <c r="L36" s="249"/>
      <c r="M36" s="250"/>
      <c r="N36" s="248" t="s">
        <v>203</v>
      </c>
      <c r="O36" s="250"/>
      <c r="P36" s="249" t="s">
        <v>204</v>
      </c>
      <c r="Q36" s="250"/>
    </row>
    <row r="37" spans="1:17" ht="15" customHeight="1">
      <c r="A37" s="462"/>
      <c r="B37" s="463"/>
      <c r="C37" s="463"/>
      <c r="D37" s="464"/>
      <c r="E37" s="459" t="s">
        <v>330</v>
      </c>
      <c r="F37" s="444"/>
      <c r="G37" s="392"/>
      <c r="H37" s="326" t="s">
        <v>331</v>
      </c>
      <c r="I37" s="460"/>
      <c r="J37" s="460"/>
      <c r="K37" s="460"/>
      <c r="L37" s="460"/>
      <c r="M37" s="461"/>
      <c r="N37" s="391" t="s">
        <v>303</v>
      </c>
      <c r="O37" s="392"/>
      <c r="P37" s="497">
        <v>1</v>
      </c>
      <c r="Q37" s="461"/>
    </row>
    <row r="38" spans="1:17" ht="15" customHeight="1">
      <c r="A38" s="462"/>
      <c r="B38" s="463"/>
      <c r="C38" s="463"/>
      <c r="D38" s="464"/>
      <c r="E38" s="393"/>
      <c r="F38" s="445"/>
      <c r="G38" s="394"/>
      <c r="H38" s="462"/>
      <c r="I38" s="463"/>
      <c r="J38" s="463"/>
      <c r="K38" s="463"/>
      <c r="L38" s="463"/>
      <c r="M38" s="464"/>
      <c r="N38" s="393"/>
      <c r="O38" s="394"/>
      <c r="P38" s="462"/>
      <c r="Q38" s="464"/>
    </row>
    <row r="39" spans="1:17" ht="15" customHeight="1">
      <c r="A39" s="462"/>
      <c r="B39" s="463"/>
      <c r="C39" s="463"/>
      <c r="D39" s="464"/>
      <c r="E39" s="393"/>
      <c r="F39" s="445"/>
      <c r="G39" s="394"/>
      <c r="H39" s="462"/>
      <c r="I39" s="463"/>
      <c r="J39" s="463"/>
      <c r="K39" s="463"/>
      <c r="L39" s="463"/>
      <c r="M39" s="464"/>
      <c r="N39" s="393"/>
      <c r="O39" s="394"/>
      <c r="P39" s="462"/>
      <c r="Q39" s="464"/>
    </row>
    <row r="40" spans="1:17" ht="15" customHeight="1">
      <c r="A40" s="462"/>
      <c r="B40" s="463"/>
      <c r="C40" s="463"/>
      <c r="D40" s="464"/>
      <c r="E40" s="393"/>
      <c r="F40" s="445"/>
      <c r="G40" s="394"/>
      <c r="H40" s="462"/>
      <c r="I40" s="463"/>
      <c r="J40" s="463"/>
      <c r="K40" s="463"/>
      <c r="L40" s="463"/>
      <c r="M40" s="464"/>
      <c r="N40" s="393"/>
      <c r="O40" s="394"/>
      <c r="P40" s="462"/>
      <c r="Q40" s="464"/>
    </row>
    <row r="41" spans="1:17" ht="15" customHeight="1">
      <c r="A41" s="462"/>
      <c r="B41" s="463"/>
      <c r="C41" s="463"/>
      <c r="D41" s="464"/>
      <c r="E41" s="393"/>
      <c r="F41" s="445"/>
      <c r="G41" s="394"/>
      <c r="H41" s="462"/>
      <c r="I41" s="463"/>
      <c r="J41" s="463"/>
      <c r="K41" s="463"/>
      <c r="L41" s="463"/>
      <c r="M41" s="464"/>
      <c r="N41" s="393"/>
      <c r="O41" s="394"/>
      <c r="P41" s="462"/>
      <c r="Q41" s="464"/>
    </row>
    <row r="42" spans="1:17" ht="15" customHeight="1">
      <c r="A42" s="462"/>
      <c r="B42" s="463"/>
      <c r="C42" s="463"/>
      <c r="D42" s="464"/>
      <c r="E42" s="393"/>
      <c r="F42" s="445"/>
      <c r="G42" s="394"/>
      <c r="H42" s="462"/>
      <c r="I42" s="463"/>
      <c r="J42" s="463"/>
      <c r="K42" s="463"/>
      <c r="L42" s="463"/>
      <c r="M42" s="464"/>
      <c r="N42" s="393"/>
      <c r="O42" s="394"/>
      <c r="P42" s="462"/>
      <c r="Q42" s="464"/>
    </row>
    <row r="43" spans="1:17" ht="15" customHeight="1">
      <c r="A43" s="462"/>
      <c r="B43" s="463"/>
      <c r="C43" s="463"/>
      <c r="D43" s="464"/>
      <c r="E43" s="393"/>
      <c r="F43" s="445"/>
      <c r="G43" s="394"/>
      <c r="H43" s="462"/>
      <c r="I43" s="463"/>
      <c r="J43" s="463"/>
      <c r="K43" s="463"/>
      <c r="L43" s="463"/>
      <c r="M43" s="464"/>
      <c r="N43" s="393"/>
      <c r="O43" s="394"/>
      <c r="P43" s="462"/>
      <c r="Q43" s="464"/>
    </row>
    <row r="44" spans="1:17" ht="15" customHeight="1">
      <c r="A44" s="462"/>
      <c r="B44" s="463"/>
      <c r="C44" s="463"/>
      <c r="D44" s="464"/>
      <c r="E44" s="393"/>
      <c r="F44" s="445"/>
      <c r="G44" s="394"/>
      <c r="H44" s="462"/>
      <c r="I44" s="463"/>
      <c r="J44" s="463"/>
      <c r="K44" s="463"/>
      <c r="L44" s="463"/>
      <c r="M44" s="464"/>
      <c r="N44" s="393"/>
      <c r="O44" s="394"/>
      <c r="P44" s="462"/>
      <c r="Q44" s="464"/>
    </row>
    <row r="45" spans="1:17" ht="15" customHeight="1">
      <c r="A45" s="462"/>
      <c r="B45" s="463"/>
      <c r="C45" s="463"/>
      <c r="D45" s="464"/>
      <c r="E45" s="393"/>
      <c r="F45" s="445"/>
      <c r="G45" s="394"/>
      <c r="H45" s="462"/>
      <c r="I45" s="463"/>
      <c r="J45" s="463"/>
      <c r="K45" s="463"/>
      <c r="L45" s="463"/>
      <c r="M45" s="464"/>
      <c r="N45" s="393"/>
      <c r="O45" s="394"/>
      <c r="P45" s="462"/>
      <c r="Q45" s="464"/>
    </row>
    <row r="46" spans="1:17" ht="15" customHeight="1">
      <c r="A46" s="462"/>
      <c r="B46" s="463"/>
      <c r="C46" s="463"/>
      <c r="D46" s="464"/>
      <c r="E46" s="393"/>
      <c r="F46" s="445"/>
      <c r="G46" s="394"/>
      <c r="H46" s="462"/>
      <c r="I46" s="463"/>
      <c r="J46" s="463"/>
      <c r="K46" s="463"/>
      <c r="L46" s="463"/>
      <c r="M46" s="464"/>
      <c r="N46" s="393"/>
      <c r="O46" s="394"/>
      <c r="P46" s="462"/>
      <c r="Q46" s="464"/>
    </row>
    <row r="47" spans="1:17" ht="15" customHeight="1">
      <c r="A47" s="462"/>
      <c r="B47" s="463"/>
      <c r="C47" s="463"/>
      <c r="D47" s="464"/>
      <c r="E47" s="393"/>
      <c r="F47" s="445"/>
      <c r="G47" s="394"/>
      <c r="H47" s="462"/>
      <c r="I47" s="463"/>
      <c r="J47" s="463"/>
      <c r="K47" s="463"/>
      <c r="L47" s="463"/>
      <c r="M47" s="464"/>
      <c r="N47" s="393"/>
      <c r="O47" s="394"/>
      <c r="P47" s="462"/>
      <c r="Q47" s="464"/>
    </row>
    <row r="48" spans="1:17" ht="15.75" customHeight="1">
      <c r="A48" s="465"/>
      <c r="B48" s="466"/>
      <c r="C48" s="466"/>
      <c r="D48" s="467"/>
      <c r="E48" s="446"/>
      <c r="F48" s="447"/>
      <c r="G48" s="448"/>
      <c r="H48" s="465"/>
      <c r="I48" s="466"/>
      <c r="J48" s="466"/>
      <c r="K48" s="466"/>
      <c r="L48" s="466"/>
      <c r="M48" s="467"/>
      <c r="N48" s="446"/>
      <c r="O48" s="448"/>
      <c r="P48" s="465"/>
      <c r="Q48" s="467"/>
    </row>
  </sheetData>
  <protectedRanges>
    <protectedRange sqref="A1:E4" name="Rango1"/>
  </protectedRanges>
  <mergeCells count="72">
    <mergeCell ref="E37:G48"/>
    <mergeCell ref="H37:M48"/>
    <mergeCell ref="N37:O48"/>
    <mergeCell ref="P37:Q48"/>
    <mergeCell ref="A30:A32"/>
    <mergeCell ref="B30:B32"/>
    <mergeCell ref="C30:C32"/>
    <mergeCell ref="A35:D35"/>
    <mergeCell ref="E35:Q35"/>
    <mergeCell ref="A36:D48"/>
    <mergeCell ref="E36:G36"/>
    <mergeCell ref="H36:M36"/>
    <mergeCell ref="N36:O36"/>
    <mergeCell ref="P36:Q36"/>
    <mergeCell ref="A24:A26"/>
    <mergeCell ref="B24:B26"/>
    <mergeCell ref="C24:C26"/>
    <mergeCell ref="A27:A29"/>
    <mergeCell ref="B27:B29"/>
    <mergeCell ref="C27:C29"/>
    <mergeCell ref="B18:C18"/>
    <mergeCell ref="A19:A20"/>
    <mergeCell ref="B19:C19"/>
    <mergeCell ref="A21:A23"/>
    <mergeCell ref="B21:B23"/>
    <mergeCell ref="C21:C23"/>
    <mergeCell ref="A16:A17"/>
    <mergeCell ref="B16:B17"/>
    <mergeCell ref="E16:G16"/>
    <mergeCell ref="H16:J16"/>
    <mergeCell ref="K16:M16"/>
    <mergeCell ref="N16:P16"/>
    <mergeCell ref="E17:G17"/>
    <mergeCell ref="H17:J17"/>
    <mergeCell ref="K17:M17"/>
    <mergeCell ref="N17:P17"/>
    <mergeCell ref="N11:Q11"/>
    <mergeCell ref="A13:Q13"/>
    <mergeCell ref="A14:A15"/>
    <mergeCell ref="B14:B15"/>
    <mergeCell ref="C14:C15"/>
    <mergeCell ref="D14:D15"/>
    <mergeCell ref="E14:Q14"/>
    <mergeCell ref="E15:G15"/>
    <mergeCell ref="H15:J15"/>
    <mergeCell ref="K15:M15"/>
    <mergeCell ref="N15:P15"/>
    <mergeCell ref="A12:B12"/>
    <mergeCell ref="D12:G12"/>
    <mergeCell ref="H12:M12"/>
    <mergeCell ref="N12:Q12"/>
    <mergeCell ref="I8:Q8"/>
    <mergeCell ref="A9:B9"/>
    <mergeCell ref="C9:D9"/>
    <mergeCell ref="E9:H9"/>
    <mergeCell ref="I9:Q9"/>
    <mergeCell ref="A10:Q10"/>
    <mergeCell ref="A11:B11"/>
    <mergeCell ref="D11:G11"/>
    <mergeCell ref="H11:M11"/>
    <mergeCell ref="A1:A4"/>
    <mergeCell ref="B1:N1"/>
    <mergeCell ref="O1:Q1"/>
    <mergeCell ref="B2:N2"/>
    <mergeCell ref="O2:Q2"/>
    <mergeCell ref="B3:N3"/>
    <mergeCell ref="O3:Q3"/>
    <mergeCell ref="B4:N4"/>
    <mergeCell ref="O4:Q4"/>
    <mergeCell ref="A8:B8"/>
    <mergeCell ref="C8:D8"/>
    <mergeCell ref="E8:H8"/>
  </mergeCells>
  <conditionalFormatting sqref="D12">
    <cfRule type="containsText" dxfId="17" priority="3" operator="containsText" text="ALTO">
      <formula>NOT(ISERROR(SEARCH("ALTO",D12)))</formula>
    </cfRule>
    <cfRule type="containsText" dxfId="16" priority="4" operator="containsText" text="MEDIO">
      <formula>NOT(ISERROR(SEARCH("MEDIO",D12)))</formula>
    </cfRule>
    <cfRule type="containsText" dxfId="15" priority="5" operator="containsText" text="BAJO">
      <formula>NOT(ISERROR(SEARCH("BAJO",D12)))</formula>
    </cfRule>
  </conditionalFormatting>
  <conditionalFormatting sqref="E16">
    <cfRule type="iconSet" priority="1">
      <iconSet>
        <cfvo type="percent" val="0"/>
        <cfvo type="percent" val="33"/>
        <cfvo type="percent" val="67"/>
      </iconSet>
    </cfRule>
  </conditionalFormatting>
  <conditionalFormatting sqref="H16 K16 N16">
    <cfRule type="iconSet" priority="6">
      <iconSet>
        <cfvo type="percent" val="0"/>
        <cfvo type="percent" val="33"/>
        <cfvo type="percent" val="67"/>
      </iconSet>
    </cfRule>
  </conditionalFormatting>
  <conditionalFormatting sqref="Q16">
    <cfRule type="colorScale" priority="2">
      <colorScale>
        <cfvo type="num" val="0.2"/>
        <cfvo type="num" val="0.35"/>
        <cfvo type="num" val="0.66"/>
        <color rgb="FFFF0000"/>
        <color rgb="FFFFEB84"/>
        <color rgb="FF00B050"/>
      </colorScale>
    </cfRule>
  </conditionalFormatting>
  <dataValidations count="1">
    <dataValidation allowBlank="1" showInputMessage="1" showErrorMessage="1" sqref="E9:H9" xr:uid="{36E196FD-E588-488D-B816-900851BF8D9D}"/>
  </dataValidation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62EBE7C7-0BE9-40B5-951F-63CC2221C58B}">
          <x14:formula1>
            <xm:f>LISTAS!$B$2:$B$5</xm:f>
          </x14:formula1>
          <xm:sqref>C16</xm:sqref>
        </x14:dataValidation>
      </x14:dataValidations>
    </ext>
  </extLs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39265-EB44-4C4D-95DC-5448D7B89901}">
  <dimension ref="A1:Q60"/>
  <sheetViews>
    <sheetView topLeftCell="A16" zoomScale="80" zoomScaleNormal="80" workbookViewId="0">
      <selection activeCell="A49" sqref="A49:D54"/>
    </sheetView>
  </sheetViews>
  <sheetFormatPr defaultColWidth="11.42578125" defaultRowHeight="12.75"/>
  <cols>
    <col min="1" max="1" width="23.42578125" style="23" customWidth="1"/>
    <col min="2" max="2" width="19.28515625" style="23" customWidth="1"/>
    <col min="3" max="3" width="21.28515625" style="23" customWidth="1"/>
    <col min="4" max="4" width="25.28515625" style="23" customWidth="1"/>
    <col min="5" max="5" width="8.7109375" style="23" bestFit="1" customWidth="1"/>
    <col min="6" max="6" width="10.28515625" style="23" bestFit="1" customWidth="1"/>
    <col min="7" max="12" width="8.7109375" style="23" bestFit="1" customWidth="1"/>
    <col min="13" max="13" width="11.7109375" style="23" bestFit="1" customWidth="1"/>
    <col min="14" max="14" width="8.7109375" style="23" customWidth="1"/>
    <col min="15" max="15" width="11.5703125" style="23" bestFit="1" customWidth="1"/>
    <col min="16" max="16" width="12.7109375" style="23" customWidth="1"/>
    <col min="17" max="17" width="13.140625" style="23" bestFit="1" customWidth="1"/>
    <col min="18" max="16384" width="11.42578125" style="23"/>
  </cols>
  <sheetData>
    <row r="1" spans="1:17" s="15" customFormat="1" ht="25.5" customHeight="1">
      <c r="A1" s="193"/>
      <c r="B1" s="196" t="s">
        <v>0</v>
      </c>
      <c r="C1" s="197"/>
      <c r="D1" s="197"/>
      <c r="E1" s="197"/>
      <c r="F1" s="197"/>
      <c r="G1" s="197"/>
      <c r="H1" s="197"/>
      <c r="I1" s="197"/>
      <c r="J1" s="197"/>
      <c r="K1" s="197"/>
      <c r="L1" s="197"/>
      <c r="M1" s="197"/>
      <c r="N1" s="198"/>
      <c r="O1" s="199" t="s">
        <v>150</v>
      </c>
      <c r="P1" s="200"/>
      <c r="Q1" s="201"/>
    </row>
    <row r="2" spans="1:17" s="15" customFormat="1" ht="24" customHeight="1">
      <c r="A2" s="194"/>
      <c r="B2" s="202" t="s">
        <v>151</v>
      </c>
      <c r="C2" s="187"/>
      <c r="D2" s="187"/>
      <c r="E2" s="187"/>
      <c r="F2" s="187"/>
      <c r="G2" s="187"/>
      <c r="H2" s="187"/>
      <c r="I2" s="187"/>
      <c r="J2" s="187"/>
      <c r="K2" s="187"/>
      <c r="L2" s="187"/>
      <c r="M2" s="187"/>
      <c r="N2" s="203"/>
      <c r="O2" s="204" t="s">
        <v>152</v>
      </c>
      <c r="P2" s="205"/>
      <c r="Q2" s="206"/>
    </row>
    <row r="3" spans="1:17" s="15" customFormat="1" ht="29.25" customHeight="1">
      <c r="A3" s="194"/>
      <c r="B3" s="207" t="s">
        <v>153</v>
      </c>
      <c r="C3" s="208"/>
      <c r="D3" s="208"/>
      <c r="E3" s="208"/>
      <c r="F3" s="208"/>
      <c r="G3" s="208"/>
      <c r="H3" s="208"/>
      <c r="I3" s="208"/>
      <c r="J3" s="208"/>
      <c r="K3" s="208"/>
      <c r="L3" s="208"/>
      <c r="M3" s="208"/>
      <c r="N3" s="209"/>
      <c r="O3" s="204" t="s">
        <v>154</v>
      </c>
      <c r="P3" s="205"/>
      <c r="Q3" s="206"/>
    </row>
    <row r="4" spans="1:17" s="15" customFormat="1" ht="15">
      <c r="A4" s="195"/>
      <c r="B4" s="210" t="s">
        <v>155</v>
      </c>
      <c r="C4" s="211"/>
      <c r="D4" s="211"/>
      <c r="E4" s="211"/>
      <c r="F4" s="211"/>
      <c r="G4" s="211"/>
      <c r="H4" s="211"/>
      <c r="I4" s="211"/>
      <c r="J4" s="211"/>
      <c r="K4" s="211"/>
      <c r="L4" s="211"/>
      <c r="M4" s="211"/>
      <c r="N4" s="212"/>
      <c r="O4" s="213" t="s">
        <v>156</v>
      </c>
      <c r="P4" s="214"/>
      <c r="Q4" s="215"/>
    </row>
    <row r="5" spans="1:17" s="15" customFormat="1" ht="11.25" customHeight="1">
      <c r="A5" s="16"/>
      <c r="B5" s="17"/>
      <c r="C5" s="17"/>
      <c r="D5" s="17"/>
      <c r="E5" s="17"/>
      <c r="F5" s="17"/>
      <c r="I5" s="18"/>
    </row>
    <row r="6" spans="1:17" s="15" customFormat="1" ht="17.25" customHeight="1">
      <c r="A6" s="19" t="s">
        <v>157</v>
      </c>
      <c r="B6" s="20">
        <v>2023</v>
      </c>
      <c r="C6" s="17"/>
      <c r="D6" s="17"/>
      <c r="E6" s="17"/>
      <c r="F6" s="17"/>
      <c r="I6" s="18"/>
    </row>
    <row r="7" spans="1:17" s="15" customFormat="1" ht="9.75" customHeight="1">
      <c r="A7" s="21"/>
      <c r="B7" s="17"/>
      <c r="C7" s="17"/>
      <c r="D7" s="17"/>
      <c r="E7" s="17"/>
      <c r="F7" s="17"/>
      <c r="I7" s="18"/>
    </row>
    <row r="8" spans="1:17" s="15" customFormat="1" ht="21" customHeight="1">
      <c r="A8" s="175" t="s">
        <v>11</v>
      </c>
      <c r="B8" s="176"/>
      <c r="C8" s="175" t="s">
        <v>12</v>
      </c>
      <c r="D8" s="176"/>
      <c r="E8" s="175" t="s">
        <v>13</v>
      </c>
      <c r="F8" s="177"/>
      <c r="G8" s="177"/>
      <c r="H8" s="176"/>
      <c r="I8" s="175" t="s">
        <v>158</v>
      </c>
      <c r="J8" s="177"/>
      <c r="K8" s="177"/>
      <c r="L8" s="177"/>
      <c r="M8" s="177"/>
      <c r="N8" s="177"/>
      <c r="O8" s="177"/>
      <c r="P8" s="177"/>
      <c r="Q8" s="176"/>
    </row>
    <row r="9" spans="1:17" s="15" customFormat="1" ht="49.5" customHeight="1">
      <c r="A9" s="178" t="str">
        <f>+'CUADRO DE MANDO'!B25</f>
        <v>GESTIÓN TECNOLOGIA INFORMATICA</v>
      </c>
      <c r="B9" s="179"/>
      <c r="C9" s="178" t="str">
        <f>+'CUADRO DE MANDO'!C25</f>
        <v>GESTIÓN DE INFRAESTRUCTURA Y TELECOMUNICACIONES</v>
      </c>
      <c r="D9" s="179"/>
      <c r="E9" s="178" t="str">
        <f>+'CUADRO DE MANDO'!D25</f>
        <v xml:space="preserve">GTI-INFRAESTRUCTURA-GESTION DE SERVIDORES </v>
      </c>
      <c r="F9" s="189"/>
      <c r="G9" s="189"/>
      <c r="H9" s="179"/>
      <c r="I9" s="178" t="str">
        <f>+'CUADRO DE MANDO'!E25</f>
        <v>Servidores  dispuestos</v>
      </c>
      <c r="J9" s="189"/>
      <c r="K9" s="189"/>
      <c r="L9" s="189"/>
      <c r="M9" s="189"/>
      <c r="N9" s="189"/>
      <c r="O9" s="189"/>
      <c r="P9" s="189"/>
      <c r="Q9" s="179"/>
    </row>
    <row r="10" spans="1:17" s="15" customFormat="1" ht="15" customHeight="1">
      <c r="A10" s="190"/>
      <c r="B10" s="191"/>
      <c r="C10" s="191"/>
      <c r="D10" s="191"/>
      <c r="E10" s="191"/>
      <c r="F10" s="191"/>
      <c r="G10" s="191"/>
      <c r="H10" s="191"/>
      <c r="I10" s="191"/>
      <c r="J10" s="191"/>
      <c r="K10" s="191"/>
      <c r="L10" s="191"/>
      <c r="M10" s="191"/>
      <c r="N10" s="191"/>
      <c r="O10" s="191"/>
      <c r="P10" s="191"/>
      <c r="Q10" s="192"/>
    </row>
    <row r="11" spans="1:17" s="15" customFormat="1" ht="26.25" customHeight="1">
      <c r="A11" s="175" t="s">
        <v>159</v>
      </c>
      <c r="B11" s="176"/>
      <c r="C11" s="22" t="s">
        <v>21</v>
      </c>
      <c r="D11" s="175" t="s">
        <v>160</v>
      </c>
      <c r="E11" s="177"/>
      <c r="F11" s="177"/>
      <c r="G11" s="176"/>
      <c r="H11" s="175" t="s">
        <v>18</v>
      </c>
      <c r="I11" s="177"/>
      <c r="J11" s="177"/>
      <c r="K11" s="177"/>
      <c r="L11" s="177"/>
      <c r="M11" s="176"/>
      <c r="N11" s="175" t="s">
        <v>161</v>
      </c>
      <c r="O11" s="177"/>
      <c r="P11" s="177"/>
      <c r="Q11" s="176"/>
    </row>
    <row r="12" spans="1:17" s="15" customFormat="1" ht="46.5" customHeight="1">
      <c r="A12" s="178" t="str">
        <f>+'CUADRO DE MANDO'!F25</f>
        <v>Busca medir el numero de horas en que los servicios de los servidores  se encuentran disponibles en el distrito</v>
      </c>
      <c r="B12" s="179"/>
      <c r="C12" s="51" t="str">
        <f>+'CUADRO DE MANDO'!L25</f>
        <v>%</v>
      </c>
      <c r="D12" s="180" t="str">
        <f>(IF($Q$16&lt;=33%,"BAJO",IF($Q$16&lt;66%,"MEDIO","ALTO")))</f>
        <v>ALTO</v>
      </c>
      <c r="E12" s="181"/>
      <c r="F12" s="181"/>
      <c r="G12" s="182"/>
      <c r="H12" s="178" t="str">
        <f>+'CUADRO DE MANDO'!I25</f>
        <v>reporte de servidores</v>
      </c>
      <c r="I12" s="189"/>
      <c r="J12" s="189"/>
      <c r="K12" s="189"/>
      <c r="L12" s="189"/>
      <c r="M12" s="179"/>
      <c r="N12" s="178" t="str">
        <f>+'CUADRO DE MANDO'!M25</f>
        <v>Gestor de infraestructura</v>
      </c>
      <c r="O12" s="189"/>
      <c r="P12" s="189"/>
      <c r="Q12" s="179"/>
    </row>
    <row r="13" spans="1:17" s="15" customFormat="1" ht="16.5" customHeight="1">
      <c r="A13" s="186"/>
      <c r="B13" s="187"/>
      <c r="C13" s="187"/>
      <c r="D13" s="187"/>
      <c r="E13" s="187"/>
      <c r="F13" s="187"/>
      <c r="G13" s="187"/>
      <c r="H13" s="187"/>
      <c r="I13" s="187"/>
      <c r="J13" s="187"/>
      <c r="K13" s="187"/>
      <c r="L13" s="187"/>
      <c r="M13" s="187"/>
      <c r="N13" s="187"/>
      <c r="O13" s="187"/>
      <c r="P13" s="187"/>
      <c r="Q13" s="188"/>
    </row>
    <row r="14" spans="1:17" ht="16.5" customHeight="1">
      <c r="A14" s="174" t="s">
        <v>162</v>
      </c>
      <c r="B14" s="167" t="s">
        <v>163</v>
      </c>
      <c r="C14" s="167" t="s">
        <v>20</v>
      </c>
      <c r="D14" s="167" t="s">
        <v>164</v>
      </c>
      <c r="E14" s="167" t="s">
        <v>272</v>
      </c>
      <c r="F14" s="167"/>
      <c r="G14" s="167"/>
      <c r="H14" s="167"/>
      <c r="I14" s="167"/>
      <c r="J14" s="167"/>
      <c r="K14" s="168"/>
      <c r="L14" s="168"/>
      <c r="M14" s="168"/>
      <c r="N14" s="168"/>
      <c r="O14" s="168"/>
      <c r="P14" s="168"/>
      <c r="Q14" s="251"/>
    </row>
    <row r="15" spans="1:17" ht="15" customHeight="1">
      <c r="A15" s="174"/>
      <c r="B15" s="167"/>
      <c r="C15" s="167"/>
      <c r="D15" s="167"/>
      <c r="E15" s="219" t="s">
        <v>273</v>
      </c>
      <c r="F15" s="220"/>
      <c r="G15" s="221"/>
      <c r="H15" s="219" t="s">
        <v>274</v>
      </c>
      <c r="I15" s="220"/>
      <c r="J15" s="221"/>
      <c r="K15" s="219" t="s">
        <v>275</v>
      </c>
      <c r="L15" s="220"/>
      <c r="M15" s="221"/>
      <c r="N15" s="219" t="s">
        <v>276</v>
      </c>
      <c r="O15" s="220"/>
      <c r="P15" s="221"/>
      <c r="Q15" s="27" t="s">
        <v>178</v>
      </c>
    </row>
    <row r="16" spans="1:17" ht="70.5" customHeight="1">
      <c r="A16" s="171" t="s">
        <v>179</v>
      </c>
      <c r="B16" s="184" t="str">
        <f>+'CUADRO DE MANDO'!H25</f>
        <v>X= (numero  de horas de servicios disponibles al mes / total de horas disponibles al mes ) *100</v>
      </c>
      <c r="C16" s="28" t="s">
        <v>113</v>
      </c>
      <c r="D16" s="29" t="s">
        <v>181</v>
      </c>
      <c r="E16" s="231">
        <f>IFERROR($B$21/$C$21,"0%")</f>
        <v>1</v>
      </c>
      <c r="F16" s="232"/>
      <c r="G16" s="233"/>
      <c r="H16" s="231">
        <f>IFERROR($B$24/$C$24,"0%")</f>
        <v>1</v>
      </c>
      <c r="I16" s="232"/>
      <c r="J16" s="233"/>
      <c r="K16" s="231">
        <f>IFERROR($B$27/$C$27,"0%")</f>
        <v>0.8666666666666667</v>
      </c>
      <c r="L16" s="232"/>
      <c r="M16" s="233"/>
      <c r="N16" s="231">
        <f>IFERROR($B$30/$C$30,"0%")</f>
        <v>1</v>
      </c>
      <c r="O16" s="232"/>
      <c r="P16" s="233"/>
      <c r="Q16" s="31">
        <f>SUM(E16:P16)/C17</f>
        <v>0.96666666666666667</v>
      </c>
    </row>
    <row r="17" spans="1:17" ht="78.75" customHeight="1">
      <c r="A17" s="171"/>
      <c r="B17" s="185"/>
      <c r="C17" s="28" t="str">
        <f>IF(C16="MENSUAL","12",IF(C16="TRIMESTRAL","4",IF(C16="SEMESTRAL","2","1")))</f>
        <v>4</v>
      </c>
      <c r="D17" s="32" t="s">
        <v>19</v>
      </c>
      <c r="E17" s="228">
        <f>+'CUADRO DE MANDO'!J25</f>
        <v>1</v>
      </c>
      <c r="F17" s="229"/>
      <c r="G17" s="274"/>
      <c r="H17" s="228">
        <f>+E17</f>
        <v>1</v>
      </c>
      <c r="I17" s="229"/>
      <c r="J17" s="274"/>
      <c r="K17" s="228">
        <f>+E17</f>
        <v>1</v>
      </c>
      <c r="L17" s="229"/>
      <c r="M17" s="274"/>
      <c r="N17" s="228">
        <f>+E17</f>
        <v>1</v>
      </c>
      <c r="O17" s="229"/>
      <c r="P17" s="274"/>
      <c r="Q17" s="48"/>
    </row>
    <row r="18" spans="1:17" ht="24" customHeight="1">
      <c r="A18" s="33" t="s">
        <v>182</v>
      </c>
      <c r="B18" s="173" t="str">
        <f>+'CUADRO DE MANDO'!G25</f>
        <v>Eficacia</v>
      </c>
      <c r="C18" s="173"/>
      <c r="Q18" s="34"/>
    </row>
    <row r="19" spans="1:17" ht="12.75" customHeight="1">
      <c r="A19" s="174" t="str">
        <f>+C16</f>
        <v>TRIMESTRAL</v>
      </c>
      <c r="B19" s="172" t="s">
        <v>183</v>
      </c>
      <c r="C19" s="172"/>
      <c r="Q19" s="34"/>
    </row>
    <row r="20" spans="1:17">
      <c r="A20" s="174"/>
      <c r="B20" s="35" t="s">
        <v>184</v>
      </c>
      <c r="C20" s="35" t="s">
        <v>185</v>
      </c>
      <c r="Q20" s="34"/>
    </row>
    <row r="21" spans="1:17" ht="15" customHeight="1">
      <c r="A21" s="216" t="str">
        <f>+E15</f>
        <v>TRIMESTRE 1</v>
      </c>
      <c r="B21" s="222">
        <v>720</v>
      </c>
      <c r="C21" s="225">
        <v>720</v>
      </c>
      <c r="Q21" s="34"/>
    </row>
    <row r="22" spans="1:17">
      <c r="A22" s="217"/>
      <c r="B22" s="223"/>
      <c r="C22" s="226"/>
      <c r="Q22" s="34"/>
    </row>
    <row r="23" spans="1:17" ht="23.25" customHeight="1">
      <c r="A23" s="218"/>
      <c r="B23" s="224"/>
      <c r="C23" s="227"/>
      <c r="Q23" s="34"/>
    </row>
    <row r="24" spans="1:17">
      <c r="A24" s="216" t="str">
        <f>+H15</f>
        <v>TRIMESTRE 2</v>
      </c>
      <c r="B24" s="222">
        <v>720</v>
      </c>
      <c r="C24" s="225">
        <v>720</v>
      </c>
      <c r="Q24" s="34"/>
    </row>
    <row r="25" spans="1:17">
      <c r="A25" s="217"/>
      <c r="B25" s="223"/>
      <c r="C25" s="226"/>
      <c r="Q25" s="34"/>
    </row>
    <row r="26" spans="1:17">
      <c r="A26" s="218"/>
      <c r="B26" s="224"/>
      <c r="C26" s="227"/>
      <c r="Q26" s="34"/>
    </row>
    <row r="27" spans="1:17">
      <c r="A27" s="216" t="str">
        <f>+K15</f>
        <v>TRIMESTRE 3</v>
      </c>
      <c r="B27" s="222">
        <v>624</v>
      </c>
      <c r="C27" s="225">
        <v>720</v>
      </c>
      <c r="Q27" s="34"/>
    </row>
    <row r="28" spans="1:17">
      <c r="A28" s="217"/>
      <c r="B28" s="223"/>
      <c r="C28" s="226"/>
      <c r="Q28" s="34"/>
    </row>
    <row r="29" spans="1:17">
      <c r="A29" s="218"/>
      <c r="B29" s="224"/>
      <c r="C29" s="227"/>
      <c r="Q29" s="34"/>
    </row>
    <row r="30" spans="1:17">
      <c r="A30" s="216" t="str">
        <f>+N15</f>
        <v>TRIMESTRE 4</v>
      </c>
      <c r="B30" s="225">
        <v>720</v>
      </c>
      <c r="C30" s="225">
        <v>720</v>
      </c>
      <c r="Q30" s="34"/>
    </row>
    <row r="31" spans="1:17">
      <c r="A31" s="217"/>
      <c r="B31" s="226"/>
      <c r="C31" s="226"/>
      <c r="Q31" s="34"/>
    </row>
    <row r="32" spans="1:17">
      <c r="A32" s="218"/>
      <c r="B32" s="227"/>
      <c r="C32" s="227"/>
      <c r="Q32" s="34"/>
    </row>
    <row r="33" spans="1:17">
      <c r="A33" s="37"/>
      <c r="Q33" s="34"/>
    </row>
    <row r="34" spans="1:17">
      <c r="A34" s="37"/>
      <c r="Q34" s="34"/>
    </row>
    <row r="35" spans="1:17" ht="17.25" customHeight="1">
      <c r="A35" s="248" t="s">
        <v>198</v>
      </c>
      <c r="B35" s="249"/>
      <c r="C35" s="249"/>
      <c r="D35" s="250"/>
      <c r="E35" s="249" t="s">
        <v>199</v>
      </c>
      <c r="F35" s="249"/>
      <c r="G35" s="249"/>
      <c r="H35" s="249"/>
      <c r="I35" s="249"/>
      <c r="J35" s="249"/>
      <c r="K35" s="249"/>
      <c r="L35" s="249"/>
      <c r="M35" s="249"/>
      <c r="N35" s="249"/>
      <c r="O35" s="249"/>
      <c r="P35" s="249"/>
      <c r="Q35" s="250"/>
    </row>
    <row r="36" spans="1:17" ht="13.5" customHeight="1">
      <c r="A36" s="459" t="s">
        <v>332</v>
      </c>
      <c r="B36" s="460"/>
      <c r="C36" s="460"/>
      <c r="D36" s="461"/>
      <c r="E36" s="248" t="s">
        <v>201</v>
      </c>
      <c r="F36" s="249"/>
      <c r="G36" s="249"/>
      <c r="H36" s="248" t="s">
        <v>202</v>
      </c>
      <c r="I36" s="249"/>
      <c r="J36" s="249"/>
      <c r="K36" s="249"/>
      <c r="L36" s="249"/>
      <c r="M36" s="250"/>
      <c r="N36" s="248" t="s">
        <v>203</v>
      </c>
      <c r="O36" s="250"/>
      <c r="P36" s="249" t="s">
        <v>204</v>
      </c>
      <c r="Q36" s="250"/>
    </row>
    <row r="37" spans="1:17" ht="15" customHeight="1">
      <c r="A37" s="462"/>
      <c r="B37" s="463"/>
      <c r="C37" s="463"/>
      <c r="D37" s="464"/>
      <c r="E37" s="143" t="s">
        <v>333</v>
      </c>
      <c r="F37" s="444"/>
      <c r="G37" s="392"/>
      <c r="H37" s="459" t="s">
        <v>334</v>
      </c>
      <c r="I37" s="460"/>
      <c r="J37" s="460"/>
      <c r="K37" s="460"/>
      <c r="L37" s="460"/>
      <c r="M37" s="461"/>
      <c r="N37" s="391" t="s">
        <v>303</v>
      </c>
      <c r="O37" s="392"/>
      <c r="P37" s="497">
        <v>1</v>
      </c>
      <c r="Q37" s="461"/>
    </row>
    <row r="38" spans="1:17" ht="15" customHeight="1">
      <c r="A38" s="462"/>
      <c r="B38" s="463"/>
      <c r="C38" s="463"/>
      <c r="D38" s="464"/>
      <c r="E38" s="393"/>
      <c r="F38" s="445"/>
      <c r="G38" s="394"/>
      <c r="H38" s="462"/>
      <c r="I38" s="463"/>
      <c r="J38" s="463"/>
      <c r="K38" s="463"/>
      <c r="L38" s="463"/>
      <c r="M38" s="464"/>
      <c r="N38" s="393"/>
      <c r="O38" s="394"/>
      <c r="P38" s="462"/>
      <c r="Q38" s="464"/>
    </row>
    <row r="39" spans="1:17" ht="15" customHeight="1">
      <c r="A39" s="462"/>
      <c r="B39" s="463"/>
      <c r="C39" s="463"/>
      <c r="D39" s="464"/>
      <c r="E39" s="393"/>
      <c r="F39" s="445"/>
      <c r="G39" s="394"/>
      <c r="H39" s="462"/>
      <c r="I39" s="463"/>
      <c r="J39" s="463"/>
      <c r="K39" s="463"/>
      <c r="L39" s="463"/>
      <c r="M39" s="464"/>
      <c r="N39" s="393"/>
      <c r="O39" s="394"/>
      <c r="P39" s="462"/>
      <c r="Q39" s="464"/>
    </row>
    <row r="40" spans="1:17" ht="15" customHeight="1">
      <c r="A40" s="462"/>
      <c r="B40" s="463"/>
      <c r="C40" s="463"/>
      <c r="D40" s="464"/>
      <c r="E40" s="393"/>
      <c r="F40" s="445"/>
      <c r="G40" s="394"/>
      <c r="H40" s="462"/>
      <c r="I40" s="463"/>
      <c r="J40" s="463"/>
      <c r="K40" s="463"/>
      <c r="L40" s="463"/>
      <c r="M40" s="464"/>
      <c r="N40" s="393"/>
      <c r="O40" s="394"/>
      <c r="P40" s="462"/>
      <c r="Q40" s="464"/>
    </row>
    <row r="41" spans="1:17" ht="15" customHeight="1">
      <c r="A41" s="462"/>
      <c r="B41" s="463"/>
      <c r="C41" s="463"/>
      <c r="D41" s="464"/>
      <c r="E41" s="393"/>
      <c r="F41" s="445"/>
      <c r="G41" s="394"/>
      <c r="H41" s="462"/>
      <c r="I41" s="463"/>
      <c r="J41" s="463"/>
      <c r="K41" s="463"/>
      <c r="L41" s="463"/>
      <c r="M41" s="464"/>
      <c r="N41" s="393"/>
      <c r="O41" s="394"/>
      <c r="P41" s="462"/>
      <c r="Q41" s="464"/>
    </row>
    <row r="42" spans="1:17" ht="15" customHeight="1">
      <c r="A42" s="462"/>
      <c r="B42" s="463"/>
      <c r="C42" s="463"/>
      <c r="D42" s="464"/>
      <c r="E42" s="393"/>
      <c r="F42" s="445"/>
      <c r="G42" s="394"/>
      <c r="H42" s="462"/>
      <c r="I42" s="463"/>
      <c r="J42" s="463"/>
      <c r="K42" s="463"/>
      <c r="L42" s="463"/>
      <c r="M42" s="464"/>
      <c r="N42" s="393"/>
      <c r="O42" s="394"/>
      <c r="P42" s="462"/>
      <c r="Q42" s="464"/>
    </row>
    <row r="43" spans="1:17" ht="15" customHeight="1">
      <c r="A43" s="462"/>
      <c r="B43" s="463"/>
      <c r="C43" s="463"/>
      <c r="D43" s="464"/>
      <c r="E43" s="393"/>
      <c r="F43" s="445"/>
      <c r="G43" s="394"/>
      <c r="H43" s="462"/>
      <c r="I43" s="463"/>
      <c r="J43" s="463"/>
      <c r="K43" s="463"/>
      <c r="L43" s="463"/>
      <c r="M43" s="464"/>
      <c r="N43" s="393"/>
      <c r="O43" s="394"/>
      <c r="P43" s="462"/>
      <c r="Q43" s="464"/>
    </row>
    <row r="44" spans="1:17" ht="15" customHeight="1">
      <c r="A44" s="462"/>
      <c r="B44" s="463"/>
      <c r="C44" s="463"/>
      <c r="D44" s="464"/>
      <c r="E44" s="393"/>
      <c r="F44" s="445"/>
      <c r="G44" s="394"/>
      <c r="H44" s="462"/>
      <c r="I44" s="463"/>
      <c r="J44" s="463"/>
      <c r="K44" s="463"/>
      <c r="L44" s="463"/>
      <c r="M44" s="464"/>
      <c r="N44" s="393"/>
      <c r="O44" s="394"/>
      <c r="P44" s="462"/>
      <c r="Q44" s="464"/>
    </row>
    <row r="45" spans="1:17" ht="15" customHeight="1">
      <c r="A45" s="462"/>
      <c r="B45" s="463"/>
      <c r="C45" s="463"/>
      <c r="D45" s="464"/>
      <c r="E45" s="393"/>
      <c r="F45" s="445"/>
      <c r="G45" s="394"/>
      <c r="H45" s="462"/>
      <c r="I45" s="463"/>
      <c r="J45" s="463"/>
      <c r="K45" s="463"/>
      <c r="L45" s="463"/>
      <c r="M45" s="464"/>
      <c r="N45" s="393"/>
      <c r="O45" s="394"/>
      <c r="P45" s="462"/>
      <c r="Q45" s="464"/>
    </row>
    <row r="46" spans="1:17" ht="15" customHeight="1">
      <c r="A46" s="462"/>
      <c r="B46" s="463"/>
      <c r="C46" s="463"/>
      <c r="D46" s="464"/>
      <c r="E46" s="393"/>
      <c r="F46" s="445"/>
      <c r="G46" s="394"/>
      <c r="H46" s="462"/>
      <c r="I46" s="463"/>
      <c r="J46" s="463"/>
      <c r="K46" s="463"/>
      <c r="L46" s="463"/>
      <c r="M46" s="464"/>
      <c r="N46" s="393"/>
      <c r="O46" s="394"/>
      <c r="P46" s="462"/>
      <c r="Q46" s="464"/>
    </row>
    <row r="47" spans="1:17" ht="15" customHeight="1">
      <c r="A47" s="462"/>
      <c r="B47" s="463"/>
      <c r="C47" s="463"/>
      <c r="D47" s="464"/>
      <c r="E47" s="393"/>
      <c r="F47" s="445"/>
      <c r="G47" s="394"/>
      <c r="H47" s="462"/>
      <c r="I47" s="463"/>
      <c r="J47" s="463"/>
      <c r="K47" s="463"/>
      <c r="L47" s="463"/>
      <c r="M47" s="464"/>
      <c r="N47" s="393"/>
      <c r="O47" s="394"/>
      <c r="P47" s="462"/>
      <c r="Q47" s="464"/>
    </row>
    <row r="48" spans="1:17" ht="15.75" customHeight="1">
      <c r="A48" s="462"/>
      <c r="B48" s="463"/>
      <c r="C48" s="463"/>
      <c r="D48" s="464"/>
      <c r="E48" s="393"/>
      <c r="F48" s="445"/>
      <c r="G48" s="394"/>
      <c r="H48" s="462"/>
      <c r="I48" s="463"/>
      <c r="J48" s="463"/>
      <c r="K48" s="463"/>
      <c r="L48" s="463"/>
      <c r="M48" s="464"/>
      <c r="N48" s="393"/>
      <c r="O48" s="394"/>
      <c r="P48" s="462"/>
      <c r="Q48" s="464"/>
    </row>
    <row r="49" spans="1:17">
      <c r="A49" s="294" t="s">
        <v>335</v>
      </c>
      <c r="B49" s="313"/>
      <c r="C49" s="313"/>
      <c r="D49" s="314"/>
      <c r="E49" s="292" t="s">
        <v>336</v>
      </c>
      <c r="F49" s="292"/>
      <c r="G49" s="332"/>
      <c r="H49" s="498" t="s">
        <v>337</v>
      </c>
      <c r="I49" s="313"/>
      <c r="J49" s="313"/>
      <c r="K49" s="313"/>
      <c r="L49" s="313"/>
      <c r="M49" s="314"/>
      <c r="N49" s="313" t="s">
        <v>303</v>
      </c>
      <c r="O49" s="314"/>
      <c r="P49" s="316">
        <v>1</v>
      </c>
      <c r="Q49" s="313"/>
    </row>
    <row r="50" spans="1:17">
      <c r="A50" s="313"/>
      <c r="B50" s="313"/>
      <c r="C50" s="313"/>
      <c r="D50" s="314"/>
      <c r="E50" s="292"/>
      <c r="F50" s="292"/>
      <c r="G50" s="332"/>
      <c r="H50" s="313"/>
      <c r="I50" s="313"/>
      <c r="J50" s="313"/>
      <c r="K50" s="313"/>
      <c r="L50" s="313"/>
      <c r="M50" s="314"/>
      <c r="N50" s="313"/>
      <c r="O50" s="314"/>
      <c r="P50" s="313"/>
      <c r="Q50" s="313"/>
    </row>
    <row r="51" spans="1:17">
      <c r="A51" s="313"/>
      <c r="B51" s="313"/>
      <c r="C51" s="313"/>
      <c r="D51" s="314"/>
      <c r="E51" s="292"/>
      <c r="F51" s="292"/>
      <c r="G51" s="332"/>
      <c r="H51" s="313"/>
      <c r="I51" s="313"/>
      <c r="J51" s="313"/>
      <c r="K51" s="313"/>
      <c r="L51" s="313"/>
      <c r="M51" s="314"/>
      <c r="N51" s="313"/>
      <c r="O51" s="314"/>
      <c r="P51" s="313"/>
      <c r="Q51" s="313"/>
    </row>
    <row r="52" spans="1:17">
      <c r="A52" s="313"/>
      <c r="B52" s="313"/>
      <c r="C52" s="313"/>
      <c r="D52" s="314"/>
      <c r="E52" s="292"/>
      <c r="F52" s="292"/>
      <c r="G52" s="332"/>
      <c r="H52" s="313"/>
      <c r="I52" s="313"/>
      <c r="J52" s="313"/>
      <c r="K52" s="313"/>
      <c r="L52" s="313"/>
      <c r="M52" s="314"/>
      <c r="N52" s="313"/>
      <c r="O52" s="314"/>
      <c r="P52" s="313"/>
      <c r="Q52" s="313"/>
    </row>
    <row r="53" spans="1:17">
      <c r="A53" s="313"/>
      <c r="B53" s="313"/>
      <c r="C53" s="313"/>
      <c r="D53" s="314"/>
      <c r="E53" s="292"/>
      <c r="F53" s="292"/>
      <c r="G53" s="332"/>
      <c r="H53" s="313"/>
      <c r="I53" s="313"/>
      <c r="J53" s="313"/>
      <c r="K53" s="313"/>
      <c r="L53" s="313"/>
      <c r="M53" s="314"/>
      <c r="N53" s="313"/>
      <c r="O53" s="314"/>
      <c r="P53" s="313"/>
      <c r="Q53" s="313"/>
    </row>
    <row r="54" spans="1:17">
      <c r="A54" s="315"/>
      <c r="B54" s="315"/>
      <c r="C54" s="315"/>
      <c r="D54" s="303"/>
      <c r="E54" s="333"/>
      <c r="F54" s="333"/>
      <c r="G54" s="334"/>
      <c r="H54" s="315"/>
      <c r="I54" s="315"/>
      <c r="J54" s="315"/>
      <c r="K54" s="315"/>
      <c r="L54" s="315"/>
      <c r="M54" s="303"/>
      <c r="N54" s="315"/>
      <c r="O54" s="303"/>
      <c r="P54" s="313"/>
      <c r="Q54" s="313"/>
    </row>
    <row r="55" spans="1:17">
      <c r="A55" s="499" t="s">
        <v>338</v>
      </c>
      <c r="B55" s="253"/>
      <c r="C55" s="253"/>
      <c r="D55" s="253"/>
      <c r="E55" s="500" t="s">
        <v>333</v>
      </c>
      <c r="F55" s="253"/>
      <c r="G55" s="253"/>
      <c r="H55" s="338" t="s">
        <v>334</v>
      </c>
      <c r="I55" s="291"/>
      <c r="J55" s="291"/>
      <c r="K55" s="291"/>
      <c r="L55" s="291"/>
      <c r="M55" s="291"/>
      <c r="N55" s="338" t="s">
        <v>303</v>
      </c>
      <c r="O55" s="291"/>
      <c r="P55" s="290">
        <v>1</v>
      </c>
      <c r="Q55" s="291"/>
    </row>
    <row r="56" spans="1:17">
      <c r="A56" s="253"/>
      <c r="B56" s="253"/>
      <c r="C56" s="253"/>
      <c r="D56" s="253"/>
      <c r="E56" s="500"/>
      <c r="F56" s="253"/>
      <c r="G56" s="253"/>
      <c r="H56" s="338"/>
      <c r="I56" s="291"/>
      <c r="J56" s="291"/>
      <c r="K56" s="291"/>
      <c r="L56" s="291"/>
      <c r="M56" s="291"/>
      <c r="N56" s="338"/>
      <c r="O56" s="291"/>
      <c r="P56" s="291"/>
      <c r="Q56" s="291"/>
    </row>
    <row r="57" spans="1:17">
      <c r="A57" s="253"/>
      <c r="B57" s="253"/>
      <c r="C57" s="253"/>
      <c r="D57" s="253"/>
      <c r="E57" s="500"/>
      <c r="F57" s="253"/>
      <c r="G57" s="253"/>
      <c r="H57" s="338"/>
      <c r="I57" s="291"/>
      <c r="J57" s="291"/>
      <c r="K57" s="291"/>
      <c r="L57" s="291"/>
      <c r="M57" s="291"/>
      <c r="N57" s="338"/>
      <c r="O57" s="291"/>
      <c r="P57" s="291"/>
      <c r="Q57" s="291"/>
    </row>
    <row r="58" spans="1:17">
      <c r="A58" s="253"/>
      <c r="B58" s="253"/>
      <c r="C58" s="253"/>
      <c r="D58" s="253"/>
      <c r="E58" s="500"/>
      <c r="F58" s="253"/>
      <c r="G58" s="253"/>
      <c r="H58" s="338"/>
      <c r="I58" s="291"/>
      <c r="J58" s="291"/>
      <c r="K58" s="291"/>
      <c r="L58" s="291"/>
      <c r="M58" s="291"/>
      <c r="N58" s="338"/>
      <c r="O58" s="291"/>
      <c r="P58" s="291"/>
      <c r="Q58" s="291"/>
    </row>
    <row r="59" spans="1:17">
      <c r="A59" s="253"/>
      <c r="B59" s="253"/>
      <c r="C59" s="253"/>
      <c r="D59" s="253"/>
      <c r="E59" s="500"/>
      <c r="F59" s="253"/>
      <c r="G59" s="253"/>
      <c r="H59" s="338"/>
      <c r="I59" s="291"/>
      <c r="J59" s="291"/>
      <c r="K59" s="291"/>
      <c r="L59" s="291"/>
      <c r="M59" s="291"/>
      <c r="N59" s="338"/>
      <c r="O59" s="291"/>
      <c r="P59" s="291"/>
      <c r="Q59" s="291"/>
    </row>
    <row r="60" spans="1:17">
      <c r="A60" s="253"/>
      <c r="B60" s="253"/>
      <c r="C60" s="253"/>
      <c r="D60" s="253"/>
      <c r="E60" s="500"/>
      <c r="F60" s="253"/>
      <c r="G60" s="253"/>
      <c r="H60" s="338"/>
      <c r="I60" s="291"/>
      <c r="J60" s="291"/>
      <c r="K60" s="291"/>
      <c r="L60" s="291"/>
      <c r="M60" s="291"/>
      <c r="N60" s="338"/>
      <c r="O60" s="291"/>
      <c r="P60" s="291"/>
      <c r="Q60" s="291"/>
    </row>
  </sheetData>
  <protectedRanges>
    <protectedRange sqref="A1:E4" name="Rango1"/>
  </protectedRanges>
  <mergeCells count="82">
    <mergeCell ref="A55:D60"/>
    <mergeCell ref="E55:G60"/>
    <mergeCell ref="H55:M60"/>
    <mergeCell ref="N55:O60"/>
    <mergeCell ref="P55:Q60"/>
    <mergeCell ref="E37:G48"/>
    <mergeCell ref="H37:M48"/>
    <mergeCell ref="N37:O48"/>
    <mergeCell ref="P37:Q48"/>
    <mergeCell ref="A30:A32"/>
    <mergeCell ref="B30:B32"/>
    <mergeCell ref="C30:C32"/>
    <mergeCell ref="A35:D35"/>
    <mergeCell ref="E35:Q35"/>
    <mergeCell ref="A36:D48"/>
    <mergeCell ref="E36:G36"/>
    <mergeCell ref="H36:M36"/>
    <mergeCell ref="N36:O36"/>
    <mergeCell ref="P36:Q36"/>
    <mergeCell ref="A24:A26"/>
    <mergeCell ref="B24:B26"/>
    <mergeCell ref="C24:C26"/>
    <mergeCell ref="A27:A29"/>
    <mergeCell ref="B27:B29"/>
    <mergeCell ref="C27:C29"/>
    <mergeCell ref="B18:C18"/>
    <mergeCell ref="A19:A20"/>
    <mergeCell ref="B19:C19"/>
    <mergeCell ref="A21:A23"/>
    <mergeCell ref="B21:B23"/>
    <mergeCell ref="C21:C23"/>
    <mergeCell ref="A16:A17"/>
    <mergeCell ref="B16:B17"/>
    <mergeCell ref="E16:G16"/>
    <mergeCell ref="H16:J16"/>
    <mergeCell ref="K16:M16"/>
    <mergeCell ref="N16:P16"/>
    <mergeCell ref="E17:G17"/>
    <mergeCell ref="H17:J17"/>
    <mergeCell ref="K17:M17"/>
    <mergeCell ref="N17:P17"/>
    <mergeCell ref="N11:Q11"/>
    <mergeCell ref="A13:Q13"/>
    <mergeCell ref="A14:A15"/>
    <mergeCell ref="B14:B15"/>
    <mergeCell ref="C14:C15"/>
    <mergeCell ref="D14:D15"/>
    <mergeCell ref="E14:Q14"/>
    <mergeCell ref="E15:G15"/>
    <mergeCell ref="H15:J15"/>
    <mergeCell ref="K15:M15"/>
    <mergeCell ref="N15:P15"/>
    <mergeCell ref="A12:B12"/>
    <mergeCell ref="D12:G12"/>
    <mergeCell ref="H12:M12"/>
    <mergeCell ref="N12:Q12"/>
    <mergeCell ref="I8:Q8"/>
    <mergeCell ref="A9:B9"/>
    <mergeCell ref="C9:D9"/>
    <mergeCell ref="E9:H9"/>
    <mergeCell ref="I9:Q9"/>
    <mergeCell ref="A10:Q10"/>
    <mergeCell ref="A11:B11"/>
    <mergeCell ref="D11:G11"/>
    <mergeCell ref="H11:M11"/>
    <mergeCell ref="A1:A4"/>
    <mergeCell ref="B1:N1"/>
    <mergeCell ref="O1:Q1"/>
    <mergeCell ref="B2:N2"/>
    <mergeCell ref="O2:Q2"/>
    <mergeCell ref="B3:N3"/>
    <mergeCell ref="O3:Q3"/>
    <mergeCell ref="B4:N4"/>
    <mergeCell ref="O4:Q4"/>
    <mergeCell ref="A8:B8"/>
    <mergeCell ref="C8:D8"/>
    <mergeCell ref="E8:H8"/>
    <mergeCell ref="A49:D54"/>
    <mergeCell ref="E49:G54"/>
    <mergeCell ref="H49:M54"/>
    <mergeCell ref="N49:O54"/>
    <mergeCell ref="P49:Q54"/>
  </mergeCells>
  <conditionalFormatting sqref="D12">
    <cfRule type="containsText" dxfId="14" priority="3" operator="containsText" text="ALTO">
      <formula>NOT(ISERROR(SEARCH("ALTO",D12)))</formula>
    </cfRule>
    <cfRule type="containsText" dxfId="13" priority="4" operator="containsText" text="MEDIO">
      <formula>NOT(ISERROR(SEARCH("MEDIO",D12)))</formula>
    </cfRule>
    <cfRule type="containsText" dxfId="12" priority="5" operator="containsText" text="BAJO">
      <formula>NOT(ISERROR(SEARCH("BAJO",D12)))</formula>
    </cfRule>
  </conditionalFormatting>
  <conditionalFormatting sqref="E16">
    <cfRule type="iconSet" priority="1">
      <iconSet>
        <cfvo type="percent" val="0"/>
        <cfvo type="percent" val="33"/>
        <cfvo type="percent" val="67"/>
      </iconSet>
    </cfRule>
  </conditionalFormatting>
  <conditionalFormatting sqref="H16 K16 N16">
    <cfRule type="iconSet" priority="6">
      <iconSet>
        <cfvo type="percent" val="0"/>
        <cfvo type="percent" val="33"/>
        <cfvo type="percent" val="67"/>
      </iconSet>
    </cfRule>
  </conditionalFormatting>
  <conditionalFormatting sqref="Q16">
    <cfRule type="colorScale" priority="2">
      <colorScale>
        <cfvo type="num" val="0.2"/>
        <cfvo type="num" val="0.35"/>
        <cfvo type="num" val="0.66"/>
        <color rgb="FFFF0000"/>
        <color rgb="FFFFEB84"/>
        <color rgb="FF00B050"/>
      </colorScale>
    </cfRule>
  </conditionalFormatting>
  <dataValidations count="1">
    <dataValidation allowBlank="1" showInputMessage="1" showErrorMessage="1" sqref="E9:H9" xr:uid="{43BED767-4C64-47D8-A37B-7429965CEA43}"/>
  </dataValidation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F1372123-1E57-4CEE-9A11-2B2492EF2395}">
          <x14:formula1>
            <xm:f>LISTAS!$B$2:$B$5</xm:f>
          </x14:formula1>
          <xm:sqref>C16</xm:sqref>
        </x14:dataValidation>
      </x14:dataValidation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5376E5-F068-4807-9C69-92691482DAC2}">
  <dimension ref="A1:T40"/>
  <sheetViews>
    <sheetView zoomScale="80" zoomScaleNormal="80" workbookViewId="0">
      <selection activeCell="A40" sqref="A40:D40"/>
    </sheetView>
  </sheetViews>
  <sheetFormatPr defaultColWidth="11.42578125" defaultRowHeight="12.75"/>
  <cols>
    <col min="1" max="1" width="23.42578125" style="23" customWidth="1"/>
    <col min="2" max="2" width="19.28515625" style="23" customWidth="1"/>
    <col min="3" max="3" width="21.28515625" style="23" customWidth="1"/>
    <col min="4" max="4" width="22" style="23" customWidth="1"/>
    <col min="5" max="5" width="8.7109375" style="23" bestFit="1" customWidth="1"/>
    <col min="6" max="6" width="15.5703125" style="23" customWidth="1"/>
    <col min="7" max="7" width="22" style="23" customWidth="1"/>
    <col min="8" max="12" width="8.7109375" style="23" bestFit="1" customWidth="1"/>
    <col min="13" max="13" width="11.7109375" style="23" bestFit="1" customWidth="1"/>
    <col min="14" max="14" width="8.7109375" style="23" customWidth="1"/>
    <col min="15" max="15" width="12.140625" style="23" customWidth="1"/>
    <col min="16" max="16" width="12.7109375" style="23" customWidth="1"/>
    <col min="17" max="17" width="13.140625" style="23" bestFit="1" customWidth="1"/>
    <col min="18" max="16384" width="11.42578125" style="23"/>
  </cols>
  <sheetData>
    <row r="1" spans="1:17" s="15" customFormat="1" ht="25.5" customHeight="1">
      <c r="A1" s="193"/>
      <c r="B1" s="196" t="s">
        <v>0</v>
      </c>
      <c r="C1" s="197"/>
      <c r="D1" s="197"/>
      <c r="E1" s="197"/>
      <c r="F1" s="197"/>
      <c r="G1" s="197"/>
      <c r="H1" s="197"/>
      <c r="I1" s="197"/>
      <c r="J1" s="197"/>
      <c r="K1" s="197"/>
      <c r="L1" s="197"/>
      <c r="M1" s="197"/>
      <c r="N1" s="198"/>
      <c r="O1" s="199" t="s">
        <v>150</v>
      </c>
      <c r="P1" s="200"/>
      <c r="Q1" s="201"/>
    </row>
    <row r="2" spans="1:17" s="15" customFormat="1" ht="24" customHeight="1">
      <c r="A2" s="194"/>
      <c r="B2" s="202" t="s">
        <v>151</v>
      </c>
      <c r="C2" s="187"/>
      <c r="D2" s="187"/>
      <c r="E2" s="187"/>
      <c r="F2" s="187"/>
      <c r="G2" s="187"/>
      <c r="H2" s="187"/>
      <c r="I2" s="187"/>
      <c r="J2" s="187"/>
      <c r="K2" s="187"/>
      <c r="L2" s="187"/>
      <c r="M2" s="187"/>
      <c r="N2" s="203"/>
      <c r="O2" s="204" t="s">
        <v>152</v>
      </c>
      <c r="P2" s="205"/>
      <c r="Q2" s="206"/>
    </row>
    <row r="3" spans="1:17" s="15" customFormat="1" ht="29.25" customHeight="1">
      <c r="A3" s="194"/>
      <c r="B3" s="207" t="s">
        <v>153</v>
      </c>
      <c r="C3" s="208"/>
      <c r="D3" s="208"/>
      <c r="E3" s="208"/>
      <c r="F3" s="208"/>
      <c r="G3" s="208"/>
      <c r="H3" s="208"/>
      <c r="I3" s="208"/>
      <c r="J3" s="208"/>
      <c r="K3" s="208"/>
      <c r="L3" s="208"/>
      <c r="M3" s="208"/>
      <c r="N3" s="209"/>
      <c r="O3" s="204" t="s">
        <v>154</v>
      </c>
      <c r="P3" s="205"/>
      <c r="Q3" s="206"/>
    </row>
    <row r="4" spans="1:17" s="15" customFormat="1" ht="15">
      <c r="A4" s="195"/>
      <c r="B4" s="210" t="s">
        <v>155</v>
      </c>
      <c r="C4" s="211"/>
      <c r="D4" s="211"/>
      <c r="E4" s="211"/>
      <c r="F4" s="211"/>
      <c r="G4" s="211"/>
      <c r="H4" s="211"/>
      <c r="I4" s="211"/>
      <c r="J4" s="211"/>
      <c r="K4" s="211"/>
      <c r="L4" s="211"/>
      <c r="M4" s="211"/>
      <c r="N4" s="212"/>
      <c r="O4" s="213" t="s">
        <v>156</v>
      </c>
      <c r="P4" s="214"/>
      <c r="Q4" s="215"/>
    </row>
    <row r="5" spans="1:17" s="15" customFormat="1" ht="11.25" customHeight="1">
      <c r="A5" s="16"/>
      <c r="B5" s="17"/>
      <c r="C5" s="17"/>
      <c r="D5" s="17"/>
      <c r="E5" s="17"/>
      <c r="F5" s="17"/>
      <c r="I5" s="18"/>
    </row>
    <row r="6" spans="1:17" s="15" customFormat="1" ht="17.25" customHeight="1">
      <c r="A6" s="19" t="s">
        <v>157</v>
      </c>
      <c r="B6" s="20">
        <v>2023</v>
      </c>
      <c r="C6" s="17"/>
      <c r="D6" s="17"/>
      <c r="E6" s="17"/>
      <c r="F6" s="17"/>
      <c r="I6" s="18"/>
    </row>
    <row r="7" spans="1:17" s="15" customFormat="1" ht="9.75" customHeight="1">
      <c r="A7" s="21"/>
      <c r="B7" s="17"/>
      <c r="C7" s="17"/>
      <c r="D7" s="17"/>
      <c r="E7" s="17"/>
      <c r="F7" s="17"/>
      <c r="I7" s="18"/>
    </row>
    <row r="8" spans="1:17" s="15" customFormat="1" ht="21" customHeight="1">
      <c r="A8" s="175" t="s">
        <v>11</v>
      </c>
      <c r="B8" s="176"/>
      <c r="C8" s="175" t="s">
        <v>12</v>
      </c>
      <c r="D8" s="176"/>
      <c r="E8" s="175" t="s">
        <v>13</v>
      </c>
      <c r="F8" s="177"/>
      <c r="G8" s="177"/>
      <c r="H8" s="176"/>
      <c r="I8" s="175" t="s">
        <v>158</v>
      </c>
      <c r="J8" s="177"/>
      <c r="K8" s="177"/>
      <c r="L8" s="177"/>
      <c r="M8" s="177"/>
      <c r="N8" s="177"/>
      <c r="O8" s="177"/>
      <c r="P8" s="177"/>
      <c r="Q8" s="176"/>
    </row>
    <row r="9" spans="1:17" s="15" customFormat="1" ht="49.5" customHeight="1">
      <c r="A9" s="178" t="str">
        <f>+'CUADRO DE MANDO'!B26</f>
        <v>GESTIÓN TECNOLOGIA INFORMATICA</v>
      </c>
      <c r="B9" s="179"/>
      <c r="C9" s="178" t="str">
        <f>+'CUADRO DE MANDO'!C26</f>
        <v>GESTION DE SEGURIDAD Y LA PRIVACIDAD DE LA INFORMACIÓN</v>
      </c>
      <c r="D9" s="179"/>
      <c r="E9" s="178" t="str">
        <f>+'CUADRO DE MANDO'!D26</f>
        <v>GESTION SEGURIDAD OPERATIVA</v>
      </c>
      <c r="F9" s="189"/>
      <c r="G9" s="189"/>
      <c r="H9" s="179"/>
      <c r="I9" s="178" t="str">
        <f>+'CUADRO DE MANDO'!E26</f>
        <v xml:space="preserve">incidentes de seguridad </v>
      </c>
      <c r="J9" s="189"/>
      <c r="K9" s="189"/>
      <c r="L9" s="189"/>
      <c r="M9" s="189"/>
      <c r="N9" s="189"/>
      <c r="O9" s="189"/>
      <c r="P9" s="189"/>
      <c r="Q9" s="179"/>
    </row>
    <row r="10" spans="1:17" s="15" customFormat="1" ht="15" customHeight="1">
      <c r="A10" s="190"/>
      <c r="B10" s="191"/>
      <c r="C10" s="191"/>
      <c r="D10" s="191"/>
      <c r="E10" s="191"/>
      <c r="F10" s="191"/>
      <c r="G10" s="191"/>
      <c r="H10" s="191"/>
      <c r="I10" s="191"/>
      <c r="J10" s="191"/>
      <c r="K10" s="191"/>
      <c r="L10" s="191"/>
      <c r="M10" s="191"/>
      <c r="N10" s="191"/>
      <c r="O10" s="191"/>
      <c r="P10" s="191"/>
      <c r="Q10" s="192"/>
    </row>
    <row r="11" spans="1:17" s="15" customFormat="1" ht="26.25" customHeight="1">
      <c r="A11" s="175" t="s">
        <v>159</v>
      </c>
      <c r="B11" s="176"/>
      <c r="C11" s="22" t="s">
        <v>21</v>
      </c>
      <c r="D11" s="175" t="s">
        <v>160</v>
      </c>
      <c r="E11" s="177"/>
      <c r="F11" s="177"/>
      <c r="G11" s="176"/>
      <c r="H11" s="175" t="s">
        <v>18</v>
      </c>
      <c r="I11" s="177"/>
      <c r="J11" s="177"/>
      <c r="K11" s="177"/>
      <c r="L11" s="177"/>
      <c r="M11" s="176"/>
      <c r="N11" s="175" t="s">
        <v>161</v>
      </c>
      <c r="O11" s="177"/>
      <c r="P11" s="177"/>
      <c r="Q11" s="176"/>
    </row>
    <row r="12" spans="1:17" s="15" customFormat="1" ht="46.5" customHeight="1">
      <c r="A12" s="178" t="str">
        <f>+'CUADRO DE MANDO'!F26</f>
        <v>identificar los incidentes de seguridad que se detectan o reciben a traves del aplicativo SAUS</v>
      </c>
      <c r="B12" s="179"/>
      <c r="C12" s="51" t="str">
        <f>+'CUADRO DE MANDO'!L26</f>
        <v>%</v>
      </c>
      <c r="D12" s="180" t="str">
        <f>(IF($Q$16&lt;=33%,"BAJO",IF($Q$16&lt;66%,"MEDIO","ALTO")))</f>
        <v>MEDIO</v>
      </c>
      <c r="E12" s="181"/>
      <c r="F12" s="181"/>
      <c r="G12" s="182"/>
      <c r="H12" s="178" t="str">
        <f>+'CUADRO DE MANDO'!I26</f>
        <v>Reportes de los aplicativos de seguridad</v>
      </c>
      <c r="I12" s="189"/>
      <c r="J12" s="189"/>
      <c r="K12" s="189"/>
      <c r="L12" s="189"/>
      <c r="M12" s="179"/>
      <c r="N12" s="178" t="str">
        <f>+'CUADRO DE MANDO'!M26</f>
        <v>Gestor de Seguridad</v>
      </c>
      <c r="O12" s="189"/>
      <c r="P12" s="189"/>
      <c r="Q12" s="179"/>
    </row>
    <row r="13" spans="1:17" s="15" customFormat="1" ht="16.5" customHeight="1">
      <c r="A13" s="186"/>
      <c r="B13" s="187"/>
      <c r="C13" s="187"/>
      <c r="D13" s="187"/>
      <c r="E13" s="187"/>
      <c r="F13" s="187"/>
      <c r="G13" s="187"/>
      <c r="H13" s="187"/>
      <c r="I13" s="187"/>
      <c r="J13" s="187"/>
      <c r="K13" s="187"/>
      <c r="L13" s="187"/>
      <c r="M13" s="187"/>
      <c r="N13" s="187"/>
      <c r="O13" s="187"/>
      <c r="P13" s="187"/>
      <c r="Q13" s="188"/>
    </row>
    <row r="14" spans="1:17" ht="16.5" customHeight="1">
      <c r="A14" s="174" t="s">
        <v>162</v>
      </c>
      <c r="B14" s="167" t="s">
        <v>163</v>
      </c>
      <c r="C14" s="167" t="s">
        <v>20</v>
      </c>
      <c r="D14" s="167" t="s">
        <v>164</v>
      </c>
      <c r="E14" s="167" t="s">
        <v>272</v>
      </c>
      <c r="F14" s="167"/>
      <c r="G14" s="167"/>
      <c r="H14" s="167"/>
      <c r="I14" s="167"/>
      <c r="J14" s="167"/>
      <c r="K14" s="168"/>
      <c r="L14" s="168"/>
      <c r="M14" s="168"/>
      <c r="N14" s="168"/>
      <c r="O14" s="168"/>
      <c r="P14" s="168"/>
      <c r="Q14" s="251"/>
    </row>
    <row r="15" spans="1:17" ht="15" customHeight="1">
      <c r="A15" s="174"/>
      <c r="B15" s="167"/>
      <c r="C15" s="167"/>
      <c r="D15" s="167"/>
      <c r="E15" s="219" t="s">
        <v>273</v>
      </c>
      <c r="F15" s="220"/>
      <c r="G15" s="221"/>
      <c r="H15" s="219" t="s">
        <v>274</v>
      </c>
      <c r="I15" s="220"/>
      <c r="J15" s="221"/>
      <c r="K15" s="219" t="s">
        <v>275</v>
      </c>
      <c r="L15" s="220"/>
      <c r="M15" s="221"/>
      <c r="N15" s="219" t="s">
        <v>276</v>
      </c>
      <c r="O15" s="220"/>
      <c r="P15" s="221"/>
      <c r="Q15" s="27" t="s">
        <v>178</v>
      </c>
    </row>
    <row r="16" spans="1:17" ht="70.5" customHeight="1">
      <c r="A16" s="171" t="s">
        <v>179</v>
      </c>
      <c r="B16" s="184" t="str">
        <f>+'CUADRO DE MANDO'!H26</f>
        <v>X = (Total de solicitudes de incidentes reportados en SAUS  / Total de solicitudes gestionadas en SAUS) * 100</v>
      </c>
      <c r="C16" s="28" t="s">
        <v>113</v>
      </c>
      <c r="D16" s="29" t="s">
        <v>181</v>
      </c>
      <c r="E16" s="231" t="str">
        <f>IFERROR($B$21/$C$21,"0%")</f>
        <v>0%</v>
      </c>
      <c r="F16" s="232"/>
      <c r="G16" s="233"/>
      <c r="H16" s="231">
        <f>IFERROR($B$24/$C$24,"0%")</f>
        <v>1</v>
      </c>
      <c r="I16" s="232"/>
      <c r="J16" s="233"/>
      <c r="K16" s="231">
        <f>IFERROR($B$27/$C$27,"0%")</f>
        <v>0.42857142857142855</v>
      </c>
      <c r="L16" s="232"/>
      <c r="M16" s="233"/>
      <c r="N16" s="231">
        <f>IFERROR($B$30/$C$30,"0%")</f>
        <v>0.375</v>
      </c>
      <c r="O16" s="232"/>
      <c r="P16" s="233"/>
      <c r="Q16" s="31">
        <f>SUM(E16:P16)/C17</f>
        <v>0.45089285714285715</v>
      </c>
    </row>
    <row r="17" spans="1:20" ht="78.75" customHeight="1">
      <c r="A17" s="171"/>
      <c r="B17" s="185"/>
      <c r="C17" s="28" t="str">
        <f>IF(C16="MENSUAL","12",IF(C16="TRIMESTRAL","4",IF(C16="SEMESTRAL","2","1")))</f>
        <v>4</v>
      </c>
      <c r="D17" s="32" t="s">
        <v>19</v>
      </c>
      <c r="E17" s="228">
        <f>+'CUADRO DE MANDO'!J26</f>
        <v>1</v>
      </c>
      <c r="F17" s="229"/>
      <c r="G17" s="274"/>
      <c r="H17" s="228">
        <f>+E17</f>
        <v>1</v>
      </c>
      <c r="I17" s="229"/>
      <c r="J17" s="274"/>
      <c r="K17" s="228">
        <f>+E17</f>
        <v>1</v>
      </c>
      <c r="L17" s="229"/>
      <c r="M17" s="274"/>
      <c r="N17" s="228">
        <f>+E17</f>
        <v>1</v>
      </c>
      <c r="O17" s="229"/>
      <c r="P17" s="274"/>
      <c r="Q17" s="48"/>
    </row>
    <row r="18" spans="1:20" ht="24" customHeight="1">
      <c r="A18" s="33" t="s">
        <v>182</v>
      </c>
      <c r="B18" s="173" t="str">
        <f>+'CUADRO DE MANDO'!G26</f>
        <v>Eficacia</v>
      </c>
      <c r="C18" s="173"/>
      <c r="Q18" s="34"/>
    </row>
    <row r="19" spans="1:20" ht="12.75" customHeight="1">
      <c r="A19" s="174" t="str">
        <f>+C16</f>
        <v>TRIMESTRAL</v>
      </c>
      <c r="B19" s="172" t="s">
        <v>183</v>
      </c>
      <c r="C19" s="172"/>
      <c r="Q19" s="34"/>
    </row>
    <row r="20" spans="1:20">
      <c r="A20" s="174"/>
      <c r="B20" s="35" t="s">
        <v>184</v>
      </c>
      <c r="C20" s="35" t="s">
        <v>185</v>
      </c>
      <c r="Q20" s="34"/>
      <c r="T20" s="83"/>
    </row>
    <row r="21" spans="1:20" ht="15" customHeight="1">
      <c r="A21" s="216" t="str">
        <f>+E15</f>
        <v>TRIMESTRE 1</v>
      </c>
      <c r="B21" s="222">
        <v>0</v>
      </c>
      <c r="C21" s="225">
        <v>0</v>
      </c>
      <c r="Q21" s="34"/>
    </row>
    <row r="22" spans="1:20">
      <c r="A22" s="217"/>
      <c r="B22" s="223"/>
      <c r="C22" s="226"/>
      <c r="Q22" s="34"/>
    </row>
    <row r="23" spans="1:20" ht="23.25" customHeight="1">
      <c r="A23" s="218"/>
      <c r="B23" s="224"/>
      <c r="C23" s="227"/>
      <c r="Q23" s="34"/>
      <c r="T23" s="84"/>
    </row>
    <row r="24" spans="1:20">
      <c r="A24" s="216" t="str">
        <f>+H15</f>
        <v>TRIMESTRE 2</v>
      </c>
      <c r="B24" s="222">
        <v>4</v>
      </c>
      <c r="C24" s="225">
        <v>4</v>
      </c>
      <c r="Q24" s="34"/>
    </row>
    <row r="25" spans="1:20">
      <c r="A25" s="217"/>
      <c r="B25" s="223"/>
      <c r="C25" s="226"/>
      <c r="Q25" s="34"/>
    </row>
    <row r="26" spans="1:20">
      <c r="A26" s="218"/>
      <c r="B26" s="224"/>
      <c r="C26" s="227"/>
      <c r="Q26" s="34"/>
    </row>
    <row r="27" spans="1:20">
      <c r="A27" s="216" t="str">
        <f>+K15</f>
        <v>TRIMESTRE 3</v>
      </c>
      <c r="B27" s="222">
        <v>3</v>
      </c>
      <c r="C27" s="225">
        <v>7</v>
      </c>
      <c r="Q27" s="34"/>
    </row>
    <row r="28" spans="1:20">
      <c r="A28" s="217"/>
      <c r="B28" s="223"/>
      <c r="C28" s="226"/>
      <c r="Q28" s="34"/>
    </row>
    <row r="29" spans="1:20">
      <c r="A29" s="218"/>
      <c r="B29" s="224"/>
      <c r="C29" s="227"/>
      <c r="Q29" s="34"/>
    </row>
    <row r="30" spans="1:20">
      <c r="A30" s="216" t="str">
        <f>+N15</f>
        <v>TRIMESTRE 4</v>
      </c>
      <c r="B30" s="225">
        <v>12</v>
      </c>
      <c r="C30" s="225">
        <v>32</v>
      </c>
      <c r="Q30" s="34"/>
    </row>
    <row r="31" spans="1:20">
      <c r="A31" s="217"/>
      <c r="B31" s="226"/>
      <c r="C31" s="226"/>
      <c r="Q31" s="34"/>
    </row>
    <row r="32" spans="1:20">
      <c r="A32" s="218"/>
      <c r="B32" s="227"/>
      <c r="C32" s="227"/>
      <c r="Q32" s="34"/>
    </row>
    <row r="33" spans="1:17">
      <c r="A33" s="37"/>
      <c r="Q33" s="34"/>
    </row>
    <row r="34" spans="1:17">
      <c r="A34" s="37"/>
      <c r="Q34" s="34"/>
    </row>
    <row r="35" spans="1:17" ht="17.25" customHeight="1" thickBot="1">
      <c r="A35" s="248" t="s">
        <v>198</v>
      </c>
      <c r="B35" s="249"/>
      <c r="C35" s="249"/>
      <c r="D35" s="250"/>
      <c r="E35" s="249" t="s">
        <v>199</v>
      </c>
      <c r="F35" s="249"/>
      <c r="G35" s="249"/>
      <c r="H35" s="249"/>
      <c r="I35" s="249"/>
      <c r="J35" s="249"/>
      <c r="K35" s="249"/>
      <c r="L35" s="249"/>
      <c r="M35" s="249"/>
      <c r="N35" s="249"/>
      <c r="O35" s="249"/>
      <c r="P35" s="249"/>
      <c r="Q35" s="250"/>
    </row>
    <row r="36" spans="1:17" ht="21" customHeight="1" thickBot="1">
      <c r="A36" s="509" t="s">
        <v>339</v>
      </c>
      <c r="B36" s="510"/>
      <c r="C36" s="510"/>
      <c r="D36" s="511"/>
      <c r="E36" s="506" t="s">
        <v>201</v>
      </c>
      <c r="F36" s="507"/>
      <c r="G36" s="507"/>
      <c r="H36" s="506" t="s">
        <v>202</v>
      </c>
      <c r="I36" s="507"/>
      <c r="J36" s="507"/>
      <c r="K36" s="507"/>
      <c r="L36" s="507"/>
      <c r="M36" s="508"/>
      <c r="N36" s="248" t="s">
        <v>203</v>
      </c>
      <c r="O36" s="250"/>
      <c r="P36" s="249" t="s">
        <v>204</v>
      </c>
      <c r="Q36" s="250"/>
    </row>
    <row r="37" spans="1:17" ht="66.75" customHeight="1" thickBot="1">
      <c r="A37" s="512"/>
      <c r="B37" s="513"/>
      <c r="C37" s="513"/>
      <c r="D37" s="514"/>
      <c r="E37" s="515" t="s">
        <v>340</v>
      </c>
      <c r="F37" s="516"/>
      <c r="G37" s="517"/>
      <c r="H37" s="515" t="s">
        <v>341</v>
      </c>
      <c r="I37" s="516"/>
      <c r="J37" s="516"/>
      <c r="K37" s="516"/>
      <c r="L37" s="516"/>
      <c r="M37" s="517"/>
      <c r="N37" s="480"/>
      <c r="O37" s="481"/>
      <c r="P37" s="482" t="str">
        <f>E16</f>
        <v>0%</v>
      </c>
      <c r="Q37" s="483"/>
    </row>
    <row r="38" spans="1:17" ht="204.75" customHeight="1" thickBot="1">
      <c r="A38" s="501" t="s">
        <v>342</v>
      </c>
      <c r="B38" s="502"/>
      <c r="C38" s="502"/>
      <c r="D38" s="503"/>
      <c r="E38" s="501" t="s">
        <v>343</v>
      </c>
      <c r="F38" s="504"/>
      <c r="G38" s="505"/>
      <c r="H38" s="501" t="s">
        <v>344</v>
      </c>
      <c r="I38" s="502"/>
      <c r="J38" s="502"/>
      <c r="K38" s="502"/>
      <c r="L38" s="502"/>
      <c r="M38" s="503"/>
      <c r="N38" s="480">
        <v>45261</v>
      </c>
      <c r="O38" s="487"/>
      <c r="P38" s="482">
        <f>H16</f>
        <v>1</v>
      </c>
      <c r="Q38" s="486"/>
    </row>
    <row r="39" spans="1:17" ht="265.5" customHeight="1" thickBot="1">
      <c r="A39" s="501" t="s">
        <v>345</v>
      </c>
      <c r="B39" s="502"/>
      <c r="C39" s="502"/>
      <c r="D39" s="503"/>
      <c r="E39" s="501" t="s">
        <v>346</v>
      </c>
      <c r="F39" s="504"/>
      <c r="G39" s="505"/>
      <c r="H39" s="501" t="s">
        <v>344</v>
      </c>
      <c r="I39" s="502"/>
      <c r="J39" s="502"/>
      <c r="K39" s="502"/>
      <c r="L39" s="502"/>
      <c r="M39" s="503"/>
      <c r="N39" s="480">
        <v>45261</v>
      </c>
      <c r="O39" s="487"/>
      <c r="P39" s="482">
        <f>K16</f>
        <v>0.42857142857142855</v>
      </c>
      <c r="Q39" s="486"/>
    </row>
    <row r="40" spans="1:17" ht="282.75" customHeight="1" thickBot="1">
      <c r="A40" s="501" t="s">
        <v>347</v>
      </c>
      <c r="B40" s="502"/>
      <c r="C40" s="502"/>
      <c r="D40" s="503"/>
      <c r="E40" s="501" t="s">
        <v>348</v>
      </c>
      <c r="F40" s="504"/>
      <c r="G40" s="505"/>
      <c r="H40" s="501" t="s">
        <v>344</v>
      </c>
      <c r="I40" s="502"/>
      <c r="J40" s="502"/>
      <c r="K40" s="502"/>
      <c r="L40" s="502"/>
      <c r="M40" s="503"/>
      <c r="N40" s="480">
        <v>45261</v>
      </c>
      <c r="O40" s="487"/>
      <c r="P40" s="482">
        <f>N16</f>
        <v>0.375</v>
      </c>
      <c r="Q40" s="486"/>
    </row>
  </sheetData>
  <protectedRanges>
    <protectedRange sqref="A1:E4" name="Rango1"/>
  </protectedRanges>
  <mergeCells count="87">
    <mergeCell ref="A30:A32"/>
    <mergeCell ref="B30:B32"/>
    <mergeCell ref="C30:C32"/>
    <mergeCell ref="A35:D35"/>
    <mergeCell ref="E35:Q35"/>
    <mergeCell ref="E36:G36"/>
    <mergeCell ref="H36:M36"/>
    <mergeCell ref="N36:O36"/>
    <mergeCell ref="P36:Q36"/>
    <mergeCell ref="A36:D37"/>
    <mergeCell ref="E37:G37"/>
    <mergeCell ref="H37:M37"/>
    <mergeCell ref="N37:O37"/>
    <mergeCell ref="P37:Q37"/>
    <mergeCell ref="A38:D38"/>
    <mergeCell ref="A39:D39"/>
    <mergeCell ref="N39:O39"/>
    <mergeCell ref="P39:Q39"/>
    <mergeCell ref="A40:D40"/>
    <mergeCell ref="E40:G40"/>
    <mergeCell ref="H40:M40"/>
    <mergeCell ref="N40:O40"/>
    <mergeCell ref="P40:Q40"/>
    <mergeCell ref="E38:G38"/>
    <mergeCell ref="H38:M38"/>
    <mergeCell ref="N38:O38"/>
    <mergeCell ref="P38:Q38"/>
    <mergeCell ref="E39:G39"/>
    <mergeCell ref="H39:M39"/>
    <mergeCell ref="A24:A26"/>
    <mergeCell ref="B24:B26"/>
    <mergeCell ref="C24:C26"/>
    <mergeCell ref="A27:A29"/>
    <mergeCell ref="B27:B29"/>
    <mergeCell ref="C27:C29"/>
    <mergeCell ref="B18:C18"/>
    <mergeCell ref="A19:A20"/>
    <mergeCell ref="B19:C19"/>
    <mergeCell ref="A21:A23"/>
    <mergeCell ref="B21:B23"/>
    <mergeCell ref="C21:C23"/>
    <mergeCell ref="A16:A17"/>
    <mergeCell ref="B16:B17"/>
    <mergeCell ref="E16:G16"/>
    <mergeCell ref="H16:J16"/>
    <mergeCell ref="K16:M16"/>
    <mergeCell ref="N16:P16"/>
    <mergeCell ref="E17:G17"/>
    <mergeCell ref="H17:J17"/>
    <mergeCell ref="K17:M17"/>
    <mergeCell ref="N17:P17"/>
    <mergeCell ref="K15:M15"/>
    <mergeCell ref="N15:P15"/>
    <mergeCell ref="A12:B12"/>
    <mergeCell ref="D12:G12"/>
    <mergeCell ref="H12:M12"/>
    <mergeCell ref="N12:Q12"/>
    <mergeCell ref="A13:Q13"/>
    <mergeCell ref="A14:A15"/>
    <mergeCell ref="B14:B15"/>
    <mergeCell ref="C14:C15"/>
    <mergeCell ref="D14:D15"/>
    <mergeCell ref="E14:Q14"/>
    <mergeCell ref="E15:G15"/>
    <mergeCell ref="H15:J15"/>
    <mergeCell ref="A8:B8"/>
    <mergeCell ref="C8:D8"/>
    <mergeCell ref="E8:H8"/>
    <mergeCell ref="I8:Q8"/>
    <mergeCell ref="A9:B9"/>
    <mergeCell ref="C9:D9"/>
    <mergeCell ref="E9:H9"/>
    <mergeCell ref="I9:Q9"/>
    <mergeCell ref="A1:A4"/>
    <mergeCell ref="B1:N1"/>
    <mergeCell ref="O1:Q1"/>
    <mergeCell ref="B2:N2"/>
    <mergeCell ref="O2:Q2"/>
    <mergeCell ref="B3:N3"/>
    <mergeCell ref="O3:Q3"/>
    <mergeCell ref="B4:N4"/>
    <mergeCell ref="O4:Q4"/>
    <mergeCell ref="A10:Q10"/>
    <mergeCell ref="A11:B11"/>
    <mergeCell ref="D11:G11"/>
    <mergeCell ref="H11:M11"/>
    <mergeCell ref="N11:Q11"/>
  </mergeCells>
  <conditionalFormatting sqref="D12">
    <cfRule type="containsText" dxfId="11" priority="3" operator="containsText" text="ALTO">
      <formula>NOT(ISERROR(SEARCH("ALTO",D12)))</formula>
    </cfRule>
    <cfRule type="containsText" dxfId="10" priority="4" operator="containsText" text="MEDIO">
      <formula>NOT(ISERROR(SEARCH("MEDIO",D12)))</formula>
    </cfRule>
    <cfRule type="containsText" dxfId="9" priority="5" operator="containsText" text="BAJO">
      <formula>NOT(ISERROR(SEARCH("BAJO",D12)))</formula>
    </cfRule>
  </conditionalFormatting>
  <conditionalFormatting sqref="E16">
    <cfRule type="iconSet" priority="1">
      <iconSet>
        <cfvo type="percent" val="0"/>
        <cfvo type="percent" val="33"/>
        <cfvo type="percent" val="67"/>
      </iconSet>
    </cfRule>
  </conditionalFormatting>
  <conditionalFormatting sqref="H16 K16 N16">
    <cfRule type="iconSet" priority="6">
      <iconSet>
        <cfvo type="percent" val="0"/>
        <cfvo type="percent" val="33"/>
        <cfvo type="percent" val="67"/>
      </iconSet>
    </cfRule>
  </conditionalFormatting>
  <conditionalFormatting sqref="Q16">
    <cfRule type="colorScale" priority="2">
      <colorScale>
        <cfvo type="num" val="0.2"/>
        <cfvo type="num" val="0.35"/>
        <cfvo type="num" val="0.66"/>
        <color rgb="FFFF0000"/>
        <color rgb="FFFFEB84"/>
        <color rgb="FF00B050"/>
      </colorScale>
    </cfRule>
  </conditionalFormatting>
  <dataValidations count="1">
    <dataValidation allowBlank="1" showInputMessage="1" showErrorMessage="1" sqref="E9:H9" xr:uid="{D2E3D13C-B331-421A-904B-9DB10991523A}"/>
  </dataValidation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B5E7D4E-8C6A-4B20-9497-59368D5F5F59}">
          <x14:formula1>
            <xm:f>LISTAS!$B$2:$B$5</xm:f>
          </x14:formula1>
          <xm:sqref>C16</xm:sqref>
        </x14:dataValidation>
      </x14:dataValidations>
    </ext>
  </extLs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B64EE8-1B0A-4358-9343-C53A6A7F499C}">
  <dimension ref="A1:Q40"/>
  <sheetViews>
    <sheetView zoomScaleNormal="100" workbookViewId="0">
      <selection activeCell="N16" sqref="N16:P16"/>
    </sheetView>
  </sheetViews>
  <sheetFormatPr defaultColWidth="11.42578125" defaultRowHeight="12.75"/>
  <cols>
    <col min="1" max="1" width="23.42578125" style="23" customWidth="1"/>
    <col min="2" max="2" width="19.28515625" style="23" customWidth="1"/>
    <col min="3" max="3" width="21.28515625" style="23" customWidth="1"/>
    <col min="4" max="4" width="25.28515625" style="23" customWidth="1"/>
    <col min="5" max="5" width="8.7109375" style="23" bestFit="1" customWidth="1"/>
    <col min="6" max="6" width="10.28515625" style="23" bestFit="1" customWidth="1"/>
    <col min="7" max="12" width="8.7109375" style="23" bestFit="1" customWidth="1"/>
    <col min="13" max="13" width="11.7109375" style="23" bestFit="1" customWidth="1"/>
    <col min="14" max="14" width="8.7109375" style="23" customWidth="1"/>
    <col min="15" max="15" width="11.5703125" style="23" bestFit="1" customWidth="1"/>
    <col min="16" max="16" width="12.7109375" style="23" customWidth="1"/>
    <col min="17" max="17" width="13.140625" style="23" bestFit="1" customWidth="1"/>
    <col min="18" max="16384" width="11.42578125" style="23"/>
  </cols>
  <sheetData>
    <row r="1" spans="1:17" s="15" customFormat="1" ht="25.5" customHeight="1">
      <c r="A1" s="193"/>
      <c r="B1" s="196" t="s">
        <v>0</v>
      </c>
      <c r="C1" s="197"/>
      <c r="D1" s="197"/>
      <c r="E1" s="197"/>
      <c r="F1" s="197"/>
      <c r="G1" s="197"/>
      <c r="H1" s="197"/>
      <c r="I1" s="197"/>
      <c r="J1" s="197"/>
      <c r="K1" s="197"/>
      <c r="L1" s="197"/>
      <c r="M1" s="197"/>
      <c r="N1" s="198"/>
      <c r="O1" s="199" t="s">
        <v>150</v>
      </c>
      <c r="P1" s="200"/>
      <c r="Q1" s="201"/>
    </row>
    <row r="2" spans="1:17" s="15" customFormat="1" ht="24" customHeight="1">
      <c r="A2" s="194"/>
      <c r="B2" s="202" t="s">
        <v>151</v>
      </c>
      <c r="C2" s="187"/>
      <c r="D2" s="187"/>
      <c r="E2" s="187"/>
      <c r="F2" s="187"/>
      <c r="G2" s="187"/>
      <c r="H2" s="187"/>
      <c r="I2" s="187"/>
      <c r="J2" s="187"/>
      <c r="K2" s="187"/>
      <c r="L2" s="187"/>
      <c r="M2" s="187"/>
      <c r="N2" s="203"/>
      <c r="O2" s="204" t="s">
        <v>152</v>
      </c>
      <c r="P2" s="205"/>
      <c r="Q2" s="206"/>
    </row>
    <row r="3" spans="1:17" s="15" customFormat="1" ht="29.25" customHeight="1">
      <c r="A3" s="194"/>
      <c r="B3" s="207" t="s">
        <v>153</v>
      </c>
      <c r="C3" s="208"/>
      <c r="D3" s="208"/>
      <c r="E3" s="208"/>
      <c r="F3" s="208"/>
      <c r="G3" s="208"/>
      <c r="H3" s="208"/>
      <c r="I3" s="208"/>
      <c r="J3" s="208"/>
      <c r="K3" s="208"/>
      <c r="L3" s="208"/>
      <c r="M3" s="208"/>
      <c r="N3" s="209"/>
      <c r="O3" s="204" t="s">
        <v>154</v>
      </c>
      <c r="P3" s="205"/>
      <c r="Q3" s="206"/>
    </row>
    <row r="4" spans="1:17" s="15" customFormat="1" ht="15">
      <c r="A4" s="195"/>
      <c r="B4" s="210" t="s">
        <v>155</v>
      </c>
      <c r="C4" s="211"/>
      <c r="D4" s="211"/>
      <c r="E4" s="211"/>
      <c r="F4" s="211"/>
      <c r="G4" s="211"/>
      <c r="H4" s="211"/>
      <c r="I4" s="211"/>
      <c r="J4" s="211"/>
      <c r="K4" s="211"/>
      <c r="L4" s="211"/>
      <c r="M4" s="211"/>
      <c r="N4" s="212"/>
      <c r="O4" s="213" t="s">
        <v>156</v>
      </c>
      <c r="P4" s="214"/>
      <c r="Q4" s="215"/>
    </row>
    <row r="5" spans="1:17" s="15" customFormat="1" ht="11.25" customHeight="1">
      <c r="A5" s="16"/>
      <c r="B5" s="17"/>
      <c r="C5" s="17"/>
      <c r="D5" s="17"/>
      <c r="E5" s="17"/>
      <c r="F5" s="17"/>
      <c r="I5" s="18"/>
    </row>
    <row r="6" spans="1:17" s="15" customFormat="1" ht="17.25" customHeight="1">
      <c r="A6" s="19" t="s">
        <v>157</v>
      </c>
      <c r="B6" s="20">
        <v>2023</v>
      </c>
      <c r="C6" s="17"/>
      <c r="D6" s="17"/>
      <c r="E6" s="17"/>
      <c r="F6" s="17"/>
      <c r="I6" s="18"/>
    </row>
    <row r="7" spans="1:17" s="15" customFormat="1" ht="9.75" customHeight="1">
      <c r="A7" s="21"/>
      <c r="B7" s="17"/>
      <c r="C7" s="17"/>
      <c r="D7" s="17"/>
      <c r="E7" s="17"/>
      <c r="F7" s="17"/>
      <c r="I7" s="18"/>
    </row>
    <row r="8" spans="1:17" s="15" customFormat="1" ht="21" customHeight="1">
      <c r="A8" s="175" t="s">
        <v>11</v>
      </c>
      <c r="B8" s="176"/>
      <c r="C8" s="175" t="s">
        <v>12</v>
      </c>
      <c r="D8" s="176"/>
      <c r="E8" s="175" t="s">
        <v>13</v>
      </c>
      <c r="F8" s="177"/>
      <c r="G8" s="177"/>
      <c r="H8" s="176"/>
      <c r="I8" s="175" t="s">
        <v>158</v>
      </c>
      <c r="J8" s="177"/>
      <c r="K8" s="177"/>
      <c r="L8" s="177"/>
      <c r="M8" s="177"/>
      <c r="N8" s="177"/>
      <c r="O8" s="177"/>
      <c r="P8" s="177"/>
      <c r="Q8" s="176"/>
    </row>
    <row r="9" spans="1:17" s="15" customFormat="1" ht="49.5" customHeight="1">
      <c r="A9" s="178" t="str">
        <f>+'CUADRO DE MANDO'!B27</f>
        <v>GESTIÓN TECNOLOGIA INFORMATICA</v>
      </c>
      <c r="B9" s="179"/>
      <c r="C9" s="178" t="str">
        <f>+'CUADRO DE MANDO'!C27</f>
        <v>GESTION DE SEGURIDAD Y LA PRIVACIDAD DE LA INFORMACIÓN</v>
      </c>
      <c r="D9" s="179"/>
      <c r="E9" s="178" t="str">
        <f>+'CUADRO DE MANDO'!D27</f>
        <v>GESTION SEGURIDAD OPERATIVA</v>
      </c>
      <c r="F9" s="189"/>
      <c r="G9" s="189"/>
      <c r="H9" s="179"/>
      <c r="I9" s="178" t="str">
        <f>+'CUADRO DE MANDO'!E27</f>
        <v xml:space="preserve">cumplimiento de los controles  de seguridad </v>
      </c>
      <c r="J9" s="189"/>
      <c r="K9" s="189"/>
      <c r="L9" s="189"/>
      <c r="M9" s="189"/>
      <c r="N9" s="189"/>
      <c r="O9" s="189"/>
      <c r="P9" s="189"/>
      <c r="Q9" s="179"/>
    </row>
    <row r="10" spans="1:17" s="15" customFormat="1" ht="15" customHeight="1">
      <c r="A10" s="190"/>
      <c r="B10" s="191"/>
      <c r="C10" s="191"/>
      <c r="D10" s="191"/>
      <c r="E10" s="191"/>
      <c r="F10" s="191"/>
      <c r="G10" s="191"/>
      <c r="H10" s="191"/>
      <c r="I10" s="191"/>
      <c r="J10" s="191"/>
      <c r="K10" s="191"/>
      <c r="L10" s="191"/>
      <c r="M10" s="191"/>
      <c r="N10" s="191"/>
      <c r="O10" s="191"/>
      <c r="P10" s="191"/>
      <c r="Q10" s="192"/>
    </row>
    <row r="11" spans="1:17" s="15" customFormat="1" ht="26.25" customHeight="1">
      <c r="A11" s="175" t="s">
        <v>159</v>
      </c>
      <c r="B11" s="176"/>
      <c r="C11" s="22" t="s">
        <v>21</v>
      </c>
      <c r="D11" s="175" t="s">
        <v>160</v>
      </c>
      <c r="E11" s="177"/>
      <c r="F11" s="177"/>
      <c r="G11" s="176"/>
      <c r="H11" s="175" t="s">
        <v>18</v>
      </c>
      <c r="I11" s="177"/>
      <c r="J11" s="177"/>
      <c r="K11" s="177"/>
      <c r="L11" s="177"/>
      <c r="M11" s="176"/>
      <c r="N11" s="175" t="s">
        <v>161</v>
      </c>
      <c r="O11" s="177"/>
      <c r="P11" s="177"/>
      <c r="Q11" s="176"/>
    </row>
    <row r="12" spans="1:17" s="15" customFormat="1" ht="46.5" customHeight="1">
      <c r="A12" s="178" t="str">
        <f>+'CUADRO DE MANDO'!F27</f>
        <v>Determinar el grado de conciencia y cumplimiento de los controles de seguridad establecidos</v>
      </c>
      <c r="B12" s="179"/>
      <c r="C12" s="51" t="str">
        <f>+'CUADRO DE MANDO'!L27</f>
        <v>%</v>
      </c>
      <c r="D12" s="180" t="str">
        <f>(IF($Q$16&lt;=33%,"BAJO",IF($Q$16&lt;66%,"MEDIO","ALTO")))</f>
        <v>MEDIO</v>
      </c>
      <c r="E12" s="181"/>
      <c r="F12" s="181"/>
      <c r="G12" s="182"/>
      <c r="H12" s="178" t="str">
        <f>+'CUADRO DE MANDO'!I27</f>
        <v>Reportes de los aplicativos de seguridad</v>
      </c>
      <c r="I12" s="189"/>
      <c r="J12" s="189"/>
      <c r="K12" s="189"/>
      <c r="L12" s="189"/>
      <c r="M12" s="179"/>
      <c r="N12" s="178" t="str">
        <f>+'CUADRO DE MANDO'!M27</f>
        <v>Gestor de Seguridad</v>
      </c>
      <c r="O12" s="189"/>
      <c r="P12" s="189"/>
      <c r="Q12" s="179"/>
    </row>
    <row r="13" spans="1:17" s="15" customFormat="1" ht="16.5" customHeight="1">
      <c r="A13" s="186"/>
      <c r="B13" s="187"/>
      <c r="C13" s="187"/>
      <c r="D13" s="187"/>
      <c r="E13" s="187"/>
      <c r="F13" s="187"/>
      <c r="G13" s="187"/>
      <c r="H13" s="187"/>
      <c r="I13" s="187"/>
      <c r="J13" s="187"/>
      <c r="K13" s="187"/>
      <c r="L13" s="187"/>
      <c r="M13" s="187"/>
      <c r="N13" s="187"/>
      <c r="O13" s="187"/>
      <c r="P13" s="187"/>
      <c r="Q13" s="188"/>
    </row>
    <row r="14" spans="1:17" ht="16.5" customHeight="1">
      <c r="A14" s="174" t="s">
        <v>162</v>
      </c>
      <c r="B14" s="167" t="s">
        <v>163</v>
      </c>
      <c r="C14" s="167" t="s">
        <v>20</v>
      </c>
      <c r="D14" s="167" t="s">
        <v>164</v>
      </c>
      <c r="E14" s="167" t="s">
        <v>272</v>
      </c>
      <c r="F14" s="167"/>
      <c r="G14" s="167"/>
      <c r="H14" s="167"/>
      <c r="I14" s="167"/>
      <c r="J14" s="167"/>
      <c r="K14" s="168"/>
      <c r="L14" s="168"/>
      <c r="M14" s="168"/>
      <c r="N14" s="168"/>
      <c r="O14" s="168"/>
      <c r="P14" s="168"/>
      <c r="Q14" s="251"/>
    </row>
    <row r="15" spans="1:17" ht="15" customHeight="1">
      <c r="A15" s="174"/>
      <c r="B15" s="167"/>
      <c r="C15" s="167"/>
      <c r="D15" s="167"/>
      <c r="E15" s="219" t="s">
        <v>273</v>
      </c>
      <c r="F15" s="220"/>
      <c r="G15" s="221"/>
      <c r="H15" s="219" t="s">
        <v>274</v>
      </c>
      <c r="I15" s="220"/>
      <c r="J15" s="221"/>
      <c r="K15" s="219" t="s">
        <v>275</v>
      </c>
      <c r="L15" s="220"/>
      <c r="M15" s="221"/>
      <c r="N15" s="219" t="s">
        <v>276</v>
      </c>
      <c r="O15" s="220"/>
      <c r="P15" s="221"/>
      <c r="Q15" s="27" t="s">
        <v>178</v>
      </c>
    </row>
    <row r="16" spans="1:17" ht="70.5" customHeight="1">
      <c r="A16" s="171" t="s">
        <v>179</v>
      </c>
      <c r="B16" s="184" t="str">
        <f>+'CUADRO DE MANDO'!H27</f>
        <v xml:space="preserve">x=(Porcentaje de cumplimiento de cada dominio / porcentaje total de cumplimiento con relacion a la meta )*100			</v>
      </c>
      <c r="C16" s="28" t="s">
        <v>113</v>
      </c>
      <c r="D16" s="29" t="s">
        <v>181</v>
      </c>
      <c r="E16" s="231">
        <f>IFERROR($B$21/$C$21,"0%")</f>
        <v>0.41</v>
      </c>
      <c r="F16" s="232"/>
      <c r="G16" s="233"/>
      <c r="H16" s="231">
        <f>IFERROR($B$24/$C$24,"0%")</f>
        <v>0.46</v>
      </c>
      <c r="I16" s="232"/>
      <c r="J16" s="233"/>
      <c r="K16" s="231">
        <f>IFERROR($B$27/$C$27,"0%")</f>
        <v>0.59</v>
      </c>
      <c r="L16" s="232"/>
      <c r="M16" s="233"/>
      <c r="N16" s="231">
        <f>IFERROR($B$30/$C$30,"0%")</f>
        <v>0.7</v>
      </c>
      <c r="O16" s="232"/>
      <c r="P16" s="233"/>
      <c r="Q16" s="31">
        <f>SUM(E16:P16)/C17</f>
        <v>0.54</v>
      </c>
    </row>
    <row r="17" spans="1:17" ht="78.75" customHeight="1">
      <c r="A17" s="171"/>
      <c r="B17" s="185"/>
      <c r="C17" s="28" t="str">
        <f>IF(C16="MENSUAL","12",IF(C16="TRIMESTRAL","4",IF(C16="SEMESTRAL","2","1")))</f>
        <v>4</v>
      </c>
      <c r="D17" s="32" t="s">
        <v>19</v>
      </c>
      <c r="E17" s="228">
        <f>+'CUADRO DE MANDO'!J27</f>
        <v>0.6</v>
      </c>
      <c r="F17" s="229"/>
      <c r="G17" s="274"/>
      <c r="H17" s="228">
        <f>+E17</f>
        <v>0.6</v>
      </c>
      <c r="I17" s="229"/>
      <c r="J17" s="274"/>
      <c r="K17" s="228">
        <f>+E17</f>
        <v>0.6</v>
      </c>
      <c r="L17" s="229"/>
      <c r="M17" s="274"/>
      <c r="N17" s="228">
        <f>+E17</f>
        <v>0.6</v>
      </c>
      <c r="O17" s="229"/>
      <c r="P17" s="274"/>
      <c r="Q17" s="48"/>
    </row>
    <row r="18" spans="1:17" ht="24" customHeight="1">
      <c r="A18" s="33" t="s">
        <v>182</v>
      </c>
      <c r="B18" s="173" t="str">
        <f>+'CUADRO DE MANDO'!G27</f>
        <v>Eficacia</v>
      </c>
      <c r="C18" s="173"/>
      <c r="Q18" s="34"/>
    </row>
    <row r="19" spans="1:17" ht="12.75" customHeight="1">
      <c r="A19" s="174" t="str">
        <f>+C16</f>
        <v>TRIMESTRAL</v>
      </c>
      <c r="B19" s="172" t="s">
        <v>183</v>
      </c>
      <c r="C19" s="172"/>
      <c r="Q19" s="34"/>
    </row>
    <row r="20" spans="1:17">
      <c r="A20" s="174"/>
      <c r="B20" s="35" t="s">
        <v>184</v>
      </c>
      <c r="C20" s="35" t="s">
        <v>185</v>
      </c>
      <c r="Q20" s="34"/>
    </row>
    <row r="21" spans="1:17" ht="15" customHeight="1">
      <c r="A21" s="216" t="str">
        <f>+E15</f>
        <v>TRIMESTRE 1</v>
      </c>
      <c r="B21" s="222">
        <v>41</v>
      </c>
      <c r="C21" s="225">
        <v>100</v>
      </c>
      <c r="Q21" s="34"/>
    </row>
    <row r="22" spans="1:17">
      <c r="A22" s="217"/>
      <c r="B22" s="223"/>
      <c r="C22" s="226"/>
      <c r="Q22" s="34"/>
    </row>
    <row r="23" spans="1:17" ht="23.25" customHeight="1">
      <c r="A23" s="218"/>
      <c r="B23" s="224"/>
      <c r="C23" s="227"/>
      <c r="Q23" s="34"/>
    </row>
    <row r="24" spans="1:17">
      <c r="A24" s="216" t="str">
        <f>+H15</f>
        <v>TRIMESTRE 2</v>
      </c>
      <c r="B24" s="222">
        <v>46</v>
      </c>
      <c r="C24" s="225">
        <v>100</v>
      </c>
      <c r="Q24" s="34"/>
    </row>
    <row r="25" spans="1:17">
      <c r="A25" s="217"/>
      <c r="B25" s="223"/>
      <c r="C25" s="226"/>
      <c r="Q25" s="34"/>
    </row>
    <row r="26" spans="1:17">
      <c r="A26" s="218"/>
      <c r="B26" s="224"/>
      <c r="C26" s="227"/>
      <c r="Q26" s="34"/>
    </row>
    <row r="27" spans="1:17">
      <c r="A27" s="216" t="str">
        <f>+K15</f>
        <v>TRIMESTRE 3</v>
      </c>
      <c r="B27" s="222">
        <v>59</v>
      </c>
      <c r="C27" s="225">
        <v>100</v>
      </c>
      <c r="Q27" s="34"/>
    </row>
    <row r="28" spans="1:17">
      <c r="A28" s="217"/>
      <c r="B28" s="223"/>
      <c r="C28" s="226"/>
      <c r="Q28" s="34"/>
    </row>
    <row r="29" spans="1:17">
      <c r="A29" s="218"/>
      <c r="B29" s="224"/>
      <c r="C29" s="227"/>
      <c r="Q29" s="34"/>
    </row>
    <row r="30" spans="1:17">
      <c r="A30" s="216" t="str">
        <f>+N15</f>
        <v>TRIMESTRE 4</v>
      </c>
      <c r="B30" s="225">
        <v>70</v>
      </c>
      <c r="C30" s="225">
        <v>100</v>
      </c>
      <c r="Q30" s="34"/>
    </row>
    <row r="31" spans="1:17">
      <c r="A31" s="217"/>
      <c r="B31" s="226"/>
      <c r="C31" s="226"/>
      <c r="Q31" s="34"/>
    </row>
    <row r="32" spans="1:17">
      <c r="A32" s="218"/>
      <c r="B32" s="227"/>
      <c r="C32" s="227"/>
      <c r="Q32" s="34"/>
    </row>
    <row r="33" spans="1:17">
      <c r="A33" s="37"/>
      <c r="Q33" s="34"/>
    </row>
    <row r="34" spans="1:17">
      <c r="A34" s="37"/>
      <c r="Q34" s="34"/>
    </row>
    <row r="35" spans="1:17" ht="17.25" customHeight="1" thickBot="1">
      <c r="A35" s="248" t="s">
        <v>198</v>
      </c>
      <c r="B35" s="249"/>
      <c r="C35" s="249"/>
      <c r="D35" s="250"/>
      <c r="E35" s="249" t="s">
        <v>199</v>
      </c>
      <c r="F35" s="249"/>
      <c r="G35" s="249"/>
      <c r="H35" s="249"/>
      <c r="I35" s="249"/>
      <c r="J35" s="249"/>
      <c r="K35" s="249"/>
      <c r="L35" s="249"/>
      <c r="M35" s="249"/>
      <c r="N35" s="249"/>
      <c r="O35" s="249"/>
      <c r="P35" s="249"/>
      <c r="Q35" s="250"/>
    </row>
    <row r="36" spans="1:17" ht="13.5" customHeight="1" thickBot="1">
      <c r="A36" s="521" t="s">
        <v>349</v>
      </c>
      <c r="B36" s="522"/>
      <c r="C36" s="522"/>
      <c r="D36" s="523"/>
      <c r="E36" s="518" t="s">
        <v>201</v>
      </c>
      <c r="F36" s="519"/>
      <c r="G36" s="519"/>
      <c r="H36" s="518" t="s">
        <v>202</v>
      </c>
      <c r="I36" s="519"/>
      <c r="J36" s="519"/>
      <c r="K36" s="519"/>
      <c r="L36" s="519"/>
      <c r="M36" s="520"/>
      <c r="N36" s="518" t="s">
        <v>203</v>
      </c>
      <c r="O36" s="520"/>
      <c r="P36" s="249" t="s">
        <v>204</v>
      </c>
      <c r="Q36" s="250"/>
    </row>
    <row r="37" spans="1:17" ht="171.75" customHeight="1" thickBot="1">
      <c r="A37" s="524"/>
      <c r="B37" s="525"/>
      <c r="C37" s="525"/>
      <c r="D37" s="526"/>
      <c r="E37" s="527" t="s">
        <v>350</v>
      </c>
      <c r="F37" s="528"/>
      <c r="G37" s="529"/>
      <c r="H37" s="527" t="s">
        <v>351</v>
      </c>
      <c r="I37" s="528"/>
      <c r="J37" s="528"/>
      <c r="K37" s="528"/>
      <c r="L37" s="528"/>
      <c r="M37" s="529"/>
      <c r="N37" s="530">
        <v>45261</v>
      </c>
      <c r="O37" s="531"/>
      <c r="P37" s="482">
        <f>E16</f>
        <v>0.41</v>
      </c>
      <c r="Q37" s="483"/>
    </row>
    <row r="38" spans="1:17" ht="129.75" customHeight="1" thickBot="1">
      <c r="A38" s="527" t="s">
        <v>352</v>
      </c>
      <c r="B38" s="528"/>
      <c r="C38" s="528"/>
      <c r="D38" s="529"/>
      <c r="E38" s="532" t="s">
        <v>353</v>
      </c>
      <c r="F38" s="522"/>
      <c r="G38" s="523"/>
      <c r="H38" s="521" t="s">
        <v>354</v>
      </c>
      <c r="I38" s="522"/>
      <c r="J38" s="522"/>
      <c r="K38" s="522"/>
      <c r="L38" s="522"/>
      <c r="M38" s="523"/>
      <c r="N38" s="533">
        <v>45261</v>
      </c>
      <c r="O38" s="534"/>
      <c r="P38" s="535">
        <f>H16</f>
        <v>0.46</v>
      </c>
      <c r="Q38" s="536"/>
    </row>
    <row r="39" spans="1:17" ht="160.5" customHeight="1" thickBot="1">
      <c r="A39" s="559" t="s">
        <v>355</v>
      </c>
      <c r="B39" s="560"/>
      <c r="C39" s="560"/>
      <c r="D39" s="561"/>
      <c r="E39" s="537" t="s">
        <v>356</v>
      </c>
      <c r="F39" s="538"/>
      <c r="G39" s="539"/>
      <c r="H39" s="540" t="s">
        <v>357</v>
      </c>
      <c r="I39" s="541"/>
      <c r="J39" s="541"/>
      <c r="K39" s="541"/>
      <c r="L39" s="541"/>
      <c r="M39" s="542"/>
      <c r="N39" s="543">
        <v>45261</v>
      </c>
      <c r="O39" s="544"/>
      <c r="P39" s="545">
        <f>K16</f>
        <v>0.59</v>
      </c>
      <c r="Q39" s="546"/>
    </row>
    <row r="40" spans="1:17" ht="114.75" customHeight="1" thickBot="1">
      <c r="A40" s="527" t="s">
        <v>358</v>
      </c>
      <c r="B40" s="547"/>
      <c r="C40" s="547"/>
      <c r="D40" s="548"/>
      <c r="E40" s="549" t="s">
        <v>359</v>
      </c>
      <c r="F40" s="550"/>
      <c r="G40" s="551"/>
      <c r="H40" s="552" t="s">
        <v>360</v>
      </c>
      <c r="I40" s="553"/>
      <c r="J40" s="553"/>
      <c r="K40" s="553"/>
      <c r="L40" s="553"/>
      <c r="M40" s="554"/>
      <c r="N40" s="555">
        <v>45261</v>
      </c>
      <c r="O40" s="556"/>
      <c r="P40" s="557">
        <f>N16</f>
        <v>0.7</v>
      </c>
      <c r="Q40" s="558"/>
    </row>
  </sheetData>
  <protectedRanges>
    <protectedRange sqref="A1:E4" name="Rango1"/>
  </protectedRanges>
  <mergeCells count="87">
    <mergeCell ref="E39:G39"/>
    <mergeCell ref="H39:M39"/>
    <mergeCell ref="N39:O39"/>
    <mergeCell ref="P39:Q39"/>
    <mergeCell ref="A40:D40"/>
    <mergeCell ref="E40:G40"/>
    <mergeCell ref="H40:M40"/>
    <mergeCell ref="N40:O40"/>
    <mergeCell ref="P40:Q40"/>
    <mergeCell ref="A39:D39"/>
    <mergeCell ref="A38:D38"/>
    <mergeCell ref="E38:G38"/>
    <mergeCell ref="H38:M38"/>
    <mergeCell ref="N38:O38"/>
    <mergeCell ref="P38:Q38"/>
    <mergeCell ref="E36:G36"/>
    <mergeCell ref="H36:M36"/>
    <mergeCell ref="N36:O36"/>
    <mergeCell ref="P36:Q36"/>
    <mergeCell ref="A30:A32"/>
    <mergeCell ref="B30:B32"/>
    <mergeCell ref="C30:C32"/>
    <mergeCell ref="A35:D35"/>
    <mergeCell ref="A36:D37"/>
    <mergeCell ref="E35:Q35"/>
    <mergeCell ref="E37:G37"/>
    <mergeCell ref="H37:M37"/>
    <mergeCell ref="N37:O37"/>
    <mergeCell ref="P37:Q37"/>
    <mergeCell ref="A24:A26"/>
    <mergeCell ref="B24:B26"/>
    <mergeCell ref="C24:C26"/>
    <mergeCell ref="A27:A29"/>
    <mergeCell ref="B27:B29"/>
    <mergeCell ref="C27:C29"/>
    <mergeCell ref="B18:C18"/>
    <mergeCell ref="A19:A20"/>
    <mergeCell ref="B19:C19"/>
    <mergeCell ref="A21:A23"/>
    <mergeCell ref="B21:B23"/>
    <mergeCell ref="C21:C23"/>
    <mergeCell ref="A16:A17"/>
    <mergeCell ref="B16:B17"/>
    <mergeCell ref="E16:G16"/>
    <mergeCell ref="H16:J16"/>
    <mergeCell ref="K16:M16"/>
    <mergeCell ref="N16:P16"/>
    <mergeCell ref="E17:G17"/>
    <mergeCell ref="H17:J17"/>
    <mergeCell ref="K17:M17"/>
    <mergeCell ref="N17:P17"/>
    <mergeCell ref="N11:Q11"/>
    <mergeCell ref="A13:Q13"/>
    <mergeCell ref="A14:A15"/>
    <mergeCell ref="B14:B15"/>
    <mergeCell ref="C14:C15"/>
    <mergeCell ref="D14:D15"/>
    <mergeCell ref="E14:Q14"/>
    <mergeCell ref="E15:G15"/>
    <mergeCell ref="H15:J15"/>
    <mergeCell ref="K15:M15"/>
    <mergeCell ref="N15:P15"/>
    <mergeCell ref="A12:B12"/>
    <mergeCell ref="D12:G12"/>
    <mergeCell ref="H12:M12"/>
    <mergeCell ref="N12:Q12"/>
    <mergeCell ref="I8:Q8"/>
    <mergeCell ref="A9:B9"/>
    <mergeCell ref="C9:D9"/>
    <mergeCell ref="E9:H9"/>
    <mergeCell ref="I9:Q9"/>
    <mergeCell ref="A10:Q10"/>
    <mergeCell ref="A11:B11"/>
    <mergeCell ref="D11:G11"/>
    <mergeCell ref="H11:M11"/>
    <mergeCell ref="A1:A4"/>
    <mergeCell ref="B1:N1"/>
    <mergeCell ref="O1:Q1"/>
    <mergeCell ref="B2:N2"/>
    <mergeCell ref="O2:Q2"/>
    <mergeCell ref="B3:N3"/>
    <mergeCell ref="O3:Q3"/>
    <mergeCell ref="B4:N4"/>
    <mergeCell ref="O4:Q4"/>
    <mergeCell ref="A8:B8"/>
    <mergeCell ref="C8:D8"/>
    <mergeCell ref="E8:H8"/>
  </mergeCells>
  <conditionalFormatting sqref="D12">
    <cfRule type="containsText" dxfId="8" priority="3" operator="containsText" text="ALTO">
      <formula>NOT(ISERROR(SEARCH("ALTO",D12)))</formula>
    </cfRule>
    <cfRule type="containsText" dxfId="7" priority="4" operator="containsText" text="MEDIO">
      <formula>NOT(ISERROR(SEARCH("MEDIO",D12)))</formula>
    </cfRule>
    <cfRule type="containsText" dxfId="6" priority="5" operator="containsText" text="BAJO">
      <formula>NOT(ISERROR(SEARCH("BAJO",D12)))</formula>
    </cfRule>
  </conditionalFormatting>
  <conditionalFormatting sqref="E16">
    <cfRule type="iconSet" priority="1">
      <iconSet>
        <cfvo type="percent" val="0"/>
        <cfvo type="percent" val="33"/>
        <cfvo type="percent" val="67"/>
      </iconSet>
    </cfRule>
  </conditionalFormatting>
  <conditionalFormatting sqref="H16 K16 N16">
    <cfRule type="iconSet" priority="6">
      <iconSet>
        <cfvo type="percent" val="0"/>
        <cfvo type="percent" val="33"/>
        <cfvo type="percent" val="67"/>
      </iconSet>
    </cfRule>
  </conditionalFormatting>
  <conditionalFormatting sqref="Q16">
    <cfRule type="colorScale" priority="2">
      <colorScale>
        <cfvo type="num" val="0.2"/>
        <cfvo type="num" val="0.35"/>
        <cfvo type="num" val="0.66"/>
        <color rgb="FFFF0000"/>
        <color rgb="FFFFEB84"/>
        <color rgb="FF00B050"/>
      </colorScale>
    </cfRule>
  </conditionalFormatting>
  <dataValidations count="1">
    <dataValidation allowBlank="1" showInputMessage="1" showErrorMessage="1" sqref="E9:H9" xr:uid="{EB409142-CA3F-4641-918A-083E0BF30704}"/>
  </dataValidation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5F15E271-3746-4D9F-8B26-1EE1E44EAD68}">
          <x14:formula1>
            <xm:f>LISTAS!$B$2:$B$5</xm:f>
          </x14:formula1>
          <xm:sqref>C16</xm:sqref>
        </x14:dataValidation>
      </x14:dataValidations>
    </ext>
  </extLs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5D3E1B-7E05-438A-8D65-94395E233629}">
  <dimension ref="A1:Q40"/>
  <sheetViews>
    <sheetView zoomScale="80" zoomScaleNormal="80" workbookViewId="0">
      <selection activeCell="A40" sqref="A40:D40"/>
    </sheetView>
  </sheetViews>
  <sheetFormatPr defaultColWidth="11.42578125" defaultRowHeight="12.75"/>
  <cols>
    <col min="1" max="1" width="23.42578125" style="23" customWidth="1"/>
    <col min="2" max="2" width="19.28515625" style="23" customWidth="1"/>
    <col min="3" max="3" width="21.28515625" style="23" customWidth="1"/>
    <col min="4" max="4" width="19.5703125" style="23" customWidth="1"/>
    <col min="5" max="5" width="8.7109375" style="23" bestFit="1" customWidth="1"/>
    <col min="6" max="6" width="12.85546875" style="23" customWidth="1"/>
    <col min="7" max="7" width="16" style="23" customWidth="1"/>
    <col min="8" max="12" width="8.7109375" style="23" bestFit="1" customWidth="1"/>
    <col min="13" max="13" width="11.7109375" style="23" bestFit="1" customWidth="1"/>
    <col min="14" max="14" width="8.7109375" style="23" customWidth="1"/>
    <col min="15" max="15" width="11.5703125" style="23" bestFit="1" customWidth="1"/>
    <col min="16" max="16" width="12.7109375" style="23" customWidth="1"/>
    <col min="17" max="17" width="13.140625" style="23" bestFit="1" customWidth="1"/>
    <col min="18" max="16384" width="11.42578125" style="23"/>
  </cols>
  <sheetData>
    <row r="1" spans="1:17" s="15" customFormat="1" ht="25.5" customHeight="1">
      <c r="A1" s="193"/>
      <c r="B1" s="196" t="s">
        <v>0</v>
      </c>
      <c r="C1" s="197"/>
      <c r="D1" s="197"/>
      <c r="E1" s="197"/>
      <c r="F1" s="197"/>
      <c r="G1" s="197"/>
      <c r="H1" s="197"/>
      <c r="I1" s="197"/>
      <c r="J1" s="197"/>
      <c r="K1" s="197"/>
      <c r="L1" s="197"/>
      <c r="M1" s="197"/>
      <c r="N1" s="198"/>
      <c r="O1" s="199" t="s">
        <v>150</v>
      </c>
      <c r="P1" s="200"/>
      <c r="Q1" s="201"/>
    </row>
    <row r="2" spans="1:17" s="15" customFormat="1" ht="24" customHeight="1">
      <c r="A2" s="194"/>
      <c r="B2" s="202" t="s">
        <v>151</v>
      </c>
      <c r="C2" s="187"/>
      <c r="D2" s="187"/>
      <c r="E2" s="187"/>
      <c r="F2" s="187"/>
      <c r="G2" s="187"/>
      <c r="H2" s="187"/>
      <c r="I2" s="187"/>
      <c r="J2" s="187"/>
      <c r="K2" s="187"/>
      <c r="L2" s="187"/>
      <c r="M2" s="187"/>
      <c r="N2" s="203"/>
      <c r="O2" s="204" t="s">
        <v>152</v>
      </c>
      <c r="P2" s="205"/>
      <c r="Q2" s="206"/>
    </row>
    <row r="3" spans="1:17" s="15" customFormat="1" ht="29.25" customHeight="1">
      <c r="A3" s="194"/>
      <c r="B3" s="207" t="s">
        <v>153</v>
      </c>
      <c r="C3" s="208"/>
      <c r="D3" s="208"/>
      <c r="E3" s="208"/>
      <c r="F3" s="208"/>
      <c r="G3" s="208"/>
      <c r="H3" s="208"/>
      <c r="I3" s="208"/>
      <c r="J3" s="208"/>
      <c r="K3" s="208"/>
      <c r="L3" s="208"/>
      <c r="M3" s="208"/>
      <c r="N3" s="209"/>
      <c r="O3" s="204" t="s">
        <v>154</v>
      </c>
      <c r="P3" s="205"/>
      <c r="Q3" s="206"/>
    </row>
    <row r="4" spans="1:17" s="15" customFormat="1" ht="15">
      <c r="A4" s="195"/>
      <c r="B4" s="210" t="s">
        <v>155</v>
      </c>
      <c r="C4" s="211"/>
      <c r="D4" s="211"/>
      <c r="E4" s="211"/>
      <c r="F4" s="211"/>
      <c r="G4" s="211"/>
      <c r="H4" s="211"/>
      <c r="I4" s="211"/>
      <c r="J4" s="211"/>
      <c r="K4" s="211"/>
      <c r="L4" s="211"/>
      <c r="M4" s="211"/>
      <c r="N4" s="212"/>
      <c r="O4" s="213" t="s">
        <v>156</v>
      </c>
      <c r="P4" s="214"/>
      <c r="Q4" s="215"/>
    </row>
    <row r="5" spans="1:17" s="15" customFormat="1" ht="11.25" customHeight="1">
      <c r="A5" s="16"/>
      <c r="B5" s="17"/>
      <c r="C5" s="17"/>
      <c r="D5" s="17"/>
      <c r="E5" s="17"/>
      <c r="F5" s="17"/>
      <c r="I5" s="18"/>
    </row>
    <row r="6" spans="1:17" s="15" customFormat="1" ht="17.25" customHeight="1">
      <c r="A6" s="19" t="s">
        <v>157</v>
      </c>
      <c r="B6" s="20">
        <v>2023</v>
      </c>
      <c r="C6" s="17"/>
      <c r="D6" s="17"/>
      <c r="E6" s="17"/>
      <c r="F6" s="17"/>
      <c r="I6" s="18"/>
    </row>
    <row r="7" spans="1:17" s="15" customFormat="1" ht="9.75" customHeight="1">
      <c r="A7" s="21"/>
      <c r="B7" s="17"/>
      <c r="C7" s="17"/>
      <c r="D7" s="17"/>
      <c r="E7" s="17"/>
      <c r="F7" s="17"/>
      <c r="I7" s="18"/>
    </row>
    <row r="8" spans="1:17" s="15" customFormat="1" ht="21" customHeight="1">
      <c r="A8" s="175" t="s">
        <v>11</v>
      </c>
      <c r="B8" s="176"/>
      <c r="C8" s="175" t="s">
        <v>12</v>
      </c>
      <c r="D8" s="176"/>
      <c r="E8" s="175" t="s">
        <v>13</v>
      </c>
      <c r="F8" s="177"/>
      <c r="G8" s="177"/>
      <c r="H8" s="176"/>
      <c r="I8" s="175" t="s">
        <v>158</v>
      </c>
      <c r="J8" s="177"/>
      <c r="K8" s="177"/>
      <c r="L8" s="177"/>
      <c r="M8" s="177"/>
      <c r="N8" s="177"/>
      <c r="O8" s="177"/>
      <c r="P8" s="177"/>
      <c r="Q8" s="176"/>
    </row>
    <row r="9" spans="1:17" s="15" customFormat="1" ht="49.5" customHeight="1">
      <c r="A9" s="178" t="str">
        <f>+'CUADRO DE MANDO'!B28</f>
        <v>GESTIÓN TECNOLOGIA INFORMATICA</v>
      </c>
      <c r="B9" s="179"/>
      <c r="C9" s="178" t="str">
        <f>+'CUADRO DE MANDO'!C28</f>
        <v>GESTION DE SEGURIDAD Y LA PRIVACIDAD DE LA INFORMACIÓN</v>
      </c>
      <c r="D9" s="179"/>
      <c r="E9" s="178" t="str">
        <f>+'CUADRO DE MANDO'!D28</f>
        <v>GESTION SEGURIDAD ESTRATÉGICA</v>
      </c>
      <c r="F9" s="189"/>
      <c r="G9" s="189"/>
      <c r="H9" s="179"/>
      <c r="I9" s="178" t="str">
        <f>+'CUADRO DE MANDO'!E28</f>
        <v xml:space="preserve">controles politica de proteccion de datos </v>
      </c>
      <c r="J9" s="189"/>
      <c r="K9" s="189"/>
      <c r="L9" s="189"/>
      <c r="M9" s="189"/>
      <c r="N9" s="189"/>
      <c r="O9" s="189"/>
      <c r="P9" s="189"/>
      <c r="Q9" s="179"/>
    </row>
    <row r="10" spans="1:17" s="15" customFormat="1" ht="15" customHeight="1">
      <c r="A10" s="190"/>
      <c r="B10" s="191"/>
      <c r="C10" s="191"/>
      <c r="D10" s="191"/>
      <c r="E10" s="191"/>
      <c r="F10" s="191"/>
      <c r="G10" s="191"/>
      <c r="H10" s="191"/>
      <c r="I10" s="191"/>
      <c r="J10" s="191"/>
      <c r="K10" s="191"/>
      <c r="L10" s="191"/>
      <c r="M10" s="191"/>
      <c r="N10" s="191"/>
      <c r="O10" s="191"/>
      <c r="P10" s="191"/>
      <c r="Q10" s="192"/>
    </row>
    <row r="11" spans="1:17" s="15" customFormat="1" ht="26.25" customHeight="1">
      <c r="A11" s="175" t="s">
        <v>159</v>
      </c>
      <c r="B11" s="176"/>
      <c r="C11" s="22" t="s">
        <v>21</v>
      </c>
      <c r="D11" s="175" t="s">
        <v>160</v>
      </c>
      <c r="E11" s="177"/>
      <c r="F11" s="177"/>
      <c r="G11" s="176"/>
      <c r="H11" s="175" t="s">
        <v>18</v>
      </c>
      <c r="I11" s="177"/>
      <c r="J11" s="177"/>
      <c r="K11" s="177"/>
      <c r="L11" s="177"/>
      <c r="M11" s="176"/>
      <c r="N11" s="175" t="s">
        <v>161</v>
      </c>
      <c r="O11" s="177"/>
      <c r="P11" s="177"/>
      <c r="Q11" s="176"/>
    </row>
    <row r="12" spans="1:17" s="15" customFormat="1" ht="46.5" customHeight="1">
      <c r="A12" s="178" t="str">
        <f>+'CUADRO DE MANDO'!F28</f>
        <v>determinar el grado de cumplimiento de los controles establecidos en el marco de la ley de proteccion de datos</v>
      </c>
      <c r="B12" s="179"/>
      <c r="C12" s="51" t="str">
        <f>+'CUADRO DE MANDO'!L28</f>
        <v>%</v>
      </c>
      <c r="D12" s="180" t="str">
        <f>(IF($Q$16&lt;=33%,"BAJO",IF($Q$16&lt;66%,"MEDIO","ALTO")))</f>
        <v>ALTO</v>
      </c>
      <c r="E12" s="181"/>
      <c r="F12" s="181"/>
      <c r="G12" s="182"/>
      <c r="H12" s="178" t="str">
        <f>+'CUADRO DE MANDO'!I28</f>
        <v>Reportes de los aplicativos de seguridad</v>
      </c>
      <c r="I12" s="189"/>
      <c r="J12" s="189"/>
      <c r="K12" s="189"/>
      <c r="L12" s="189"/>
      <c r="M12" s="179"/>
      <c r="N12" s="178" t="str">
        <f>+'CUADRO DE MANDO'!M28</f>
        <v>Gestor de Seguridad</v>
      </c>
      <c r="O12" s="189"/>
      <c r="P12" s="189"/>
      <c r="Q12" s="179"/>
    </row>
    <row r="13" spans="1:17" s="15" customFormat="1" ht="16.5" customHeight="1">
      <c r="A13" s="186"/>
      <c r="B13" s="187"/>
      <c r="C13" s="187"/>
      <c r="D13" s="187"/>
      <c r="E13" s="187"/>
      <c r="F13" s="187"/>
      <c r="G13" s="187"/>
      <c r="H13" s="187"/>
      <c r="I13" s="187"/>
      <c r="J13" s="187"/>
      <c r="K13" s="187"/>
      <c r="L13" s="187"/>
      <c r="M13" s="187"/>
      <c r="N13" s="187"/>
      <c r="O13" s="187"/>
      <c r="P13" s="187"/>
      <c r="Q13" s="188"/>
    </row>
    <row r="14" spans="1:17" ht="16.5" customHeight="1">
      <c r="A14" s="174" t="s">
        <v>162</v>
      </c>
      <c r="B14" s="167" t="s">
        <v>163</v>
      </c>
      <c r="C14" s="167" t="s">
        <v>20</v>
      </c>
      <c r="D14" s="167" t="s">
        <v>164</v>
      </c>
      <c r="E14" s="167" t="s">
        <v>272</v>
      </c>
      <c r="F14" s="167"/>
      <c r="G14" s="167"/>
      <c r="H14" s="167"/>
      <c r="I14" s="167"/>
      <c r="J14" s="167"/>
      <c r="K14" s="168"/>
      <c r="L14" s="168"/>
      <c r="M14" s="168"/>
      <c r="N14" s="168"/>
      <c r="O14" s="168"/>
      <c r="P14" s="168"/>
      <c r="Q14" s="251"/>
    </row>
    <row r="15" spans="1:17" ht="15" customHeight="1">
      <c r="A15" s="174"/>
      <c r="B15" s="167"/>
      <c r="C15" s="167"/>
      <c r="D15" s="167"/>
      <c r="E15" s="219" t="s">
        <v>273</v>
      </c>
      <c r="F15" s="220"/>
      <c r="G15" s="221"/>
      <c r="H15" s="219" t="s">
        <v>274</v>
      </c>
      <c r="I15" s="220"/>
      <c r="J15" s="221"/>
      <c r="K15" s="219" t="s">
        <v>275</v>
      </c>
      <c r="L15" s="220"/>
      <c r="M15" s="221"/>
      <c r="N15" s="219" t="s">
        <v>276</v>
      </c>
      <c r="O15" s="220"/>
      <c r="P15" s="221"/>
      <c r="Q15" s="27" t="s">
        <v>178</v>
      </c>
    </row>
    <row r="16" spans="1:17" ht="70.5" customHeight="1">
      <c r="A16" s="171" t="s">
        <v>179</v>
      </c>
      <c r="B16" s="184" t="str">
        <f>+'CUADRO DE MANDO'!H28</f>
        <v xml:space="preserve">x=(número de bases de datos reportadas ante la superintendencia / número de bases de datos que se deben reportar del Distrito) *100			</v>
      </c>
      <c r="C16" s="28" t="s">
        <v>113</v>
      </c>
      <c r="D16" s="29" t="s">
        <v>181</v>
      </c>
      <c r="E16" s="231">
        <f>IFERROR($B$21/$C$21,"0%")</f>
        <v>0.63636363636363635</v>
      </c>
      <c r="F16" s="232"/>
      <c r="G16" s="233"/>
      <c r="H16" s="231">
        <f>IFERROR($B$24/$C$24,"0%")</f>
        <v>0.63636363636363635</v>
      </c>
      <c r="I16" s="232"/>
      <c r="J16" s="233"/>
      <c r="K16" s="231">
        <f>IFERROR($B$27/$C$27,"0%")</f>
        <v>0.63636363636363635</v>
      </c>
      <c r="L16" s="232"/>
      <c r="M16" s="233"/>
      <c r="N16" s="231">
        <f>IFERROR($B$30/$C$30,"0%")</f>
        <v>1</v>
      </c>
      <c r="O16" s="232"/>
      <c r="P16" s="233"/>
      <c r="Q16" s="31">
        <f>SUM(E16:P16)/C17</f>
        <v>0.72727272727272729</v>
      </c>
    </row>
    <row r="17" spans="1:17" ht="78.75" customHeight="1">
      <c r="A17" s="171"/>
      <c r="B17" s="185"/>
      <c r="C17" s="28" t="str">
        <f>IF(C16="MENSUAL","12",IF(C16="TRIMESTRAL","4",IF(C16="SEMESTRAL","2","1")))</f>
        <v>4</v>
      </c>
      <c r="D17" s="32" t="s">
        <v>19</v>
      </c>
      <c r="E17" s="228">
        <f>+'CUADRO DE MANDO'!J28</f>
        <v>0.6</v>
      </c>
      <c r="F17" s="229"/>
      <c r="G17" s="274"/>
      <c r="H17" s="228">
        <f>+E17</f>
        <v>0.6</v>
      </c>
      <c r="I17" s="229"/>
      <c r="J17" s="274"/>
      <c r="K17" s="228">
        <f>+E17</f>
        <v>0.6</v>
      </c>
      <c r="L17" s="229"/>
      <c r="M17" s="274"/>
      <c r="N17" s="228">
        <f>+E17</f>
        <v>0.6</v>
      </c>
      <c r="O17" s="229"/>
      <c r="P17" s="274"/>
      <c r="Q17" s="48"/>
    </row>
    <row r="18" spans="1:17" ht="24" customHeight="1">
      <c r="A18" s="33" t="s">
        <v>182</v>
      </c>
      <c r="B18" s="173" t="str">
        <f>+'CUADRO DE MANDO'!G28</f>
        <v>Eficacia</v>
      </c>
      <c r="C18" s="173"/>
      <c r="Q18" s="34"/>
    </row>
    <row r="19" spans="1:17" ht="12.75" customHeight="1">
      <c r="A19" s="174" t="str">
        <f>+C16</f>
        <v>TRIMESTRAL</v>
      </c>
      <c r="B19" s="172" t="s">
        <v>183</v>
      </c>
      <c r="C19" s="172"/>
      <c r="Q19" s="34"/>
    </row>
    <row r="20" spans="1:17">
      <c r="A20" s="174"/>
      <c r="B20" s="35" t="s">
        <v>184</v>
      </c>
      <c r="C20" s="35" t="s">
        <v>185</v>
      </c>
      <c r="Q20" s="34"/>
    </row>
    <row r="21" spans="1:17" ht="15" customHeight="1">
      <c r="A21" s="216" t="str">
        <f>+E15</f>
        <v>TRIMESTRE 1</v>
      </c>
      <c r="B21" s="222">
        <v>7</v>
      </c>
      <c r="C21" s="225">
        <v>11</v>
      </c>
      <c r="Q21" s="34"/>
    </row>
    <row r="22" spans="1:17">
      <c r="A22" s="217"/>
      <c r="B22" s="223"/>
      <c r="C22" s="226"/>
      <c r="Q22" s="34"/>
    </row>
    <row r="23" spans="1:17" ht="23.25" customHeight="1">
      <c r="A23" s="218"/>
      <c r="B23" s="224"/>
      <c r="C23" s="227"/>
      <c r="Q23" s="34"/>
    </row>
    <row r="24" spans="1:17">
      <c r="A24" s="216" t="str">
        <f>+H15</f>
        <v>TRIMESTRE 2</v>
      </c>
      <c r="B24" s="222">
        <v>7</v>
      </c>
      <c r="C24" s="225">
        <v>11</v>
      </c>
      <c r="Q24" s="34"/>
    </row>
    <row r="25" spans="1:17">
      <c r="A25" s="217"/>
      <c r="B25" s="223"/>
      <c r="C25" s="226"/>
      <c r="Q25" s="34"/>
    </row>
    <row r="26" spans="1:17">
      <c r="A26" s="218"/>
      <c r="B26" s="224"/>
      <c r="C26" s="227"/>
      <c r="Q26" s="34"/>
    </row>
    <row r="27" spans="1:17">
      <c r="A27" s="216" t="str">
        <f>+K15</f>
        <v>TRIMESTRE 3</v>
      </c>
      <c r="B27" s="222">
        <v>7</v>
      </c>
      <c r="C27" s="225">
        <v>11</v>
      </c>
      <c r="Q27" s="34"/>
    </row>
    <row r="28" spans="1:17">
      <c r="A28" s="217"/>
      <c r="B28" s="223"/>
      <c r="C28" s="226"/>
      <c r="Q28" s="34"/>
    </row>
    <row r="29" spans="1:17">
      <c r="A29" s="218"/>
      <c r="B29" s="224"/>
      <c r="C29" s="227"/>
      <c r="Q29" s="34"/>
    </row>
    <row r="30" spans="1:17">
      <c r="A30" s="216" t="str">
        <f>+N15</f>
        <v>TRIMESTRE 4</v>
      </c>
      <c r="B30" s="225">
        <v>11</v>
      </c>
      <c r="C30" s="225">
        <v>11</v>
      </c>
      <c r="Q30" s="34"/>
    </row>
    <row r="31" spans="1:17">
      <c r="A31" s="217"/>
      <c r="B31" s="226"/>
      <c r="C31" s="226"/>
      <c r="Q31" s="34"/>
    </row>
    <row r="32" spans="1:17">
      <c r="A32" s="218"/>
      <c r="B32" s="227"/>
      <c r="C32" s="227"/>
      <c r="Q32" s="34"/>
    </row>
    <row r="33" spans="1:17">
      <c r="A33" s="37"/>
      <c r="Q33" s="34"/>
    </row>
    <row r="34" spans="1:17">
      <c r="A34" s="37"/>
      <c r="Q34" s="34"/>
    </row>
    <row r="35" spans="1:17" ht="17.25" customHeight="1" thickBot="1">
      <c r="A35" s="248" t="s">
        <v>198</v>
      </c>
      <c r="B35" s="249"/>
      <c r="C35" s="249"/>
      <c r="D35" s="250"/>
      <c r="E35" s="249" t="s">
        <v>199</v>
      </c>
      <c r="F35" s="249"/>
      <c r="G35" s="249"/>
      <c r="H35" s="249"/>
      <c r="I35" s="249"/>
      <c r="J35" s="249"/>
      <c r="K35" s="249"/>
      <c r="L35" s="249"/>
      <c r="M35" s="249"/>
      <c r="N35" s="249"/>
      <c r="O35" s="249"/>
      <c r="P35" s="249"/>
      <c r="Q35" s="250"/>
    </row>
    <row r="36" spans="1:17" ht="13.5" customHeight="1" thickBot="1">
      <c r="A36" s="471" t="s">
        <v>361</v>
      </c>
      <c r="B36" s="567"/>
      <c r="C36" s="567"/>
      <c r="D36" s="568"/>
      <c r="E36" s="248" t="s">
        <v>201</v>
      </c>
      <c r="F36" s="249"/>
      <c r="G36" s="249"/>
      <c r="H36" s="248" t="s">
        <v>202</v>
      </c>
      <c r="I36" s="249"/>
      <c r="J36" s="249"/>
      <c r="K36" s="249"/>
      <c r="L36" s="249"/>
      <c r="M36" s="250"/>
      <c r="N36" s="248" t="s">
        <v>203</v>
      </c>
      <c r="O36" s="250"/>
      <c r="P36" s="249" t="s">
        <v>204</v>
      </c>
      <c r="Q36" s="250"/>
    </row>
    <row r="37" spans="1:17" ht="134.25" customHeight="1" thickBot="1">
      <c r="A37" s="569"/>
      <c r="B37" s="570"/>
      <c r="C37" s="570"/>
      <c r="D37" s="571"/>
      <c r="E37" s="527" t="s">
        <v>362</v>
      </c>
      <c r="F37" s="528"/>
      <c r="G37" s="529"/>
      <c r="H37" s="527" t="s">
        <v>363</v>
      </c>
      <c r="I37" s="528"/>
      <c r="J37" s="528"/>
      <c r="K37" s="528"/>
      <c r="L37" s="528"/>
      <c r="M37" s="529"/>
      <c r="N37" s="530">
        <v>45261</v>
      </c>
      <c r="O37" s="531"/>
      <c r="P37" s="482">
        <f>E16</f>
        <v>0.63636363636363635</v>
      </c>
      <c r="Q37" s="483"/>
    </row>
    <row r="38" spans="1:17" ht="131.25" customHeight="1" thickBot="1">
      <c r="A38" s="477" t="s">
        <v>364</v>
      </c>
      <c r="B38" s="562"/>
      <c r="C38" s="562"/>
      <c r="D38" s="563"/>
      <c r="E38" s="527" t="s">
        <v>365</v>
      </c>
      <c r="F38" s="564"/>
      <c r="G38" s="565"/>
      <c r="H38" s="527" t="s">
        <v>363</v>
      </c>
      <c r="I38" s="528"/>
      <c r="J38" s="528"/>
      <c r="K38" s="528"/>
      <c r="L38" s="528"/>
      <c r="M38" s="529"/>
      <c r="N38" s="530">
        <v>45261</v>
      </c>
      <c r="O38" s="566"/>
      <c r="P38" s="482">
        <f>H16</f>
        <v>0.63636363636363635</v>
      </c>
      <c r="Q38" s="486"/>
    </row>
    <row r="39" spans="1:17" ht="206.25" customHeight="1" thickBot="1">
      <c r="A39" s="477" t="s">
        <v>366</v>
      </c>
      <c r="B39" s="562"/>
      <c r="C39" s="562"/>
      <c r="D39" s="563"/>
      <c r="E39" s="527" t="s">
        <v>367</v>
      </c>
      <c r="F39" s="564"/>
      <c r="G39" s="565"/>
      <c r="H39" s="527" t="s">
        <v>368</v>
      </c>
      <c r="I39" s="528"/>
      <c r="J39" s="528"/>
      <c r="K39" s="528"/>
      <c r="L39" s="528"/>
      <c r="M39" s="529"/>
      <c r="N39" s="530">
        <v>45261</v>
      </c>
      <c r="O39" s="566"/>
      <c r="P39" s="482">
        <f>K16</f>
        <v>0.63636363636363635</v>
      </c>
      <c r="Q39" s="486"/>
    </row>
    <row r="40" spans="1:17" ht="135.75" customHeight="1">
      <c r="A40" s="477" t="s">
        <v>369</v>
      </c>
      <c r="B40" s="562"/>
      <c r="C40" s="562"/>
      <c r="D40" s="563"/>
      <c r="E40" s="527" t="s">
        <v>370</v>
      </c>
      <c r="F40" s="564"/>
      <c r="G40" s="565"/>
      <c r="H40" s="527" t="s">
        <v>371</v>
      </c>
      <c r="I40" s="528"/>
      <c r="J40" s="528"/>
      <c r="K40" s="528"/>
      <c r="L40" s="528"/>
      <c r="M40" s="529"/>
      <c r="N40" s="530">
        <v>45261</v>
      </c>
      <c r="O40" s="566"/>
      <c r="P40" s="482">
        <f>N16</f>
        <v>1</v>
      </c>
      <c r="Q40" s="486"/>
    </row>
  </sheetData>
  <protectedRanges>
    <protectedRange sqref="A1:E4" name="Rango1"/>
  </protectedRanges>
  <mergeCells count="87">
    <mergeCell ref="E36:G36"/>
    <mergeCell ref="H36:M36"/>
    <mergeCell ref="N36:O36"/>
    <mergeCell ref="P36:Q36"/>
    <mergeCell ref="A36:D37"/>
    <mergeCell ref="E37:G37"/>
    <mergeCell ref="H37:M37"/>
    <mergeCell ref="N37:O37"/>
    <mergeCell ref="P37:Q37"/>
    <mergeCell ref="A30:A32"/>
    <mergeCell ref="B30:B32"/>
    <mergeCell ref="C30:C32"/>
    <mergeCell ref="A35:D35"/>
    <mergeCell ref="E35:Q35"/>
    <mergeCell ref="A24:A26"/>
    <mergeCell ref="B24:B26"/>
    <mergeCell ref="C24:C26"/>
    <mergeCell ref="A27:A29"/>
    <mergeCell ref="B27:B29"/>
    <mergeCell ref="C27:C29"/>
    <mergeCell ref="B18:C18"/>
    <mergeCell ref="A19:A20"/>
    <mergeCell ref="B19:C19"/>
    <mergeCell ref="A21:A23"/>
    <mergeCell ref="B21:B23"/>
    <mergeCell ref="C21:C23"/>
    <mergeCell ref="A16:A17"/>
    <mergeCell ref="B16:B17"/>
    <mergeCell ref="E16:G16"/>
    <mergeCell ref="H16:J16"/>
    <mergeCell ref="K16:M16"/>
    <mergeCell ref="N16:P16"/>
    <mergeCell ref="E17:G17"/>
    <mergeCell ref="H17:J17"/>
    <mergeCell ref="K17:M17"/>
    <mergeCell ref="N17:P17"/>
    <mergeCell ref="N11:Q11"/>
    <mergeCell ref="A13:Q13"/>
    <mergeCell ref="A14:A15"/>
    <mergeCell ref="B14:B15"/>
    <mergeCell ref="C14:C15"/>
    <mergeCell ref="D14:D15"/>
    <mergeCell ref="E14:Q14"/>
    <mergeCell ref="E15:G15"/>
    <mergeCell ref="H15:J15"/>
    <mergeCell ref="K15:M15"/>
    <mergeCell ref="N15:P15"/>
    <mergeCell ref="A12:B12"/>
    <mergeCell ref="D12:G12"/>
    <mergeCell ref="H12:M12"/>
    <mergeCell ref="N12:Q12"/>
    <mergeCell ref="I8:Q8"/>
    <mergeCell ref="A9:B9"/>
    <mergeCell ref="C9:D9"/>
    <mergeCell ref="E9:H9"/>
    <mergeCell ref="I9:Q9"/>
    <mergeCell ref="A10:Q10"/>
    <mergeCell ref="A11:B11"/>
    <mergeCell ref="D11:G11"/>
    <mergeCell ref="H11:M11"/>
    <mergeCell ref="A1:A4"/>
    <mergeCell ref="B1:N1"/>
    <mergeCell ref="O1:Q1"/>
    <mergeCell ref="B2:N2"/>
    <mergeCell ref="O2:Q2"/>
    <mergeCell ref="B3:N3"/>
    <mergeCell ref="O3:Q3"/>
    <mergeCell ref="B4:N4"/>
    <mergeCell ref="O4:Q4"/>
    <mergeCell ref="A8:B8"/>
    <mergeCell ref="C8:D8"/>
    <mergeCell ref="E8:H8"/>
    <mergeCell ref="A38:D38"/>
    <mergeCell ref="E38:G38"/>
    <mergeCell ref="H38:M38"/>
    <mergeCell ref="N38:O38"/>
    <mergeCell ref="P38:Q38"/>
    <mergeCell ref="A39:D39"/>
    <mergeCell ref="E39:G39"/>
    <mergeCell ref="H39:M39"/>
    <mergeCell ref="N39:O39"/>
    <mergeCell ref="P39:Q39"/>
    <mergeCell ref="A40:D40"/>
    <mergeCell ref="E40:G40"/>
    <mergeCell ref="H40:M40"/>
    <mergeCell ref="N40:O40"/>
    <mergeCell ref="P40:Q40"/>
  </mergeCells>
  <conditionalFormatting sqref="D12">
    <cfRule type="containsText" dxfId="5" priority="3" operator="containsText" text="ALTO">
      <formula>NOT(ISERROR(SEARCH("ALTO",D12)))</formula>
    </cfRule>
    <cfRule type="containsText" dxfId="4" priority="4" operator="containsText" text="MEDIO">
      <formula>NOT(ISERROR(SEARCH("MEDIO",D12)))</formula>
    </cfRule>
    <cfRule type="containsText" dxfId="3" priority="5" operator="containsText" text="BAJO">
      <formula>NOT(ISERROR(SEARCH("BAJO",D12)))</formula>
    </cfRule>
  </conditionalFormatting>
  <conditionalFormatting sqref="E16">
    <cfRule type="iconSet" priority="1">
      <iconSet>
        <cfvo type="percent" val="0"/>
        <cfvo type="percent" val="33"/>
        <cfvo type="percent" val="67"/>
      </iconSet>
    </cfRule>
  </conditionalFormatting>
  <conditionalFormatting sqref="H16 K16 N16">
    <cfRule type="iconSet" priority="6">
      <iconSet>
        <cfvo type="percent" val="0"/>
        <cfvo type="percent" val="33"/>
        <cfvo type="percent" val="67"/>
      </iconSet>
    </cfRule>
  </conditionalFormatting>
  <conditionalFormatting sqref="Q16">
    <cfRule type="colorScale" priority="2">
      <colorScale>
        <cfvo type="num" val="0.2"/>
        <cfvo type="num" val="0.35"/>
        <cfvo type="num" val="0.66"/>
        <color rgb="FFFF0000"/>
        <color rgb="FFFFEB84"/>
        <color rgb="FF00B050"/>
      </colorScale>
    </cfRule>
  </conditionalFormatting>
  <dataValidations count="1">
    <dataValidation allowBlank="1" showInputMessage="1" showErrorMessage="1" sqref="E9:H9" xr:uid="{30E7511D-17B0-4446-8315-BCA9E01986E9}"/>
  </dataValidation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CECF3655-C4EA-4C1F-997E-6A8B2E60196C}">
          <x14:formula1>
            <xm:f>LISTAS!$B$2:$B$5</xm:f>
          </x14:formula1>
          <xm:sqref>C16</xm:sqref>
        </x14:dataValidation>
      </x14:dataValidations>
    </ext>
  </extLs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F77C4E-DBB9-4C97-8BBB-C08ACA51D18B}">
  <dimension ref="A1:Q40"/>
  <sheetViews>
    <sheetView topLeftCell="A11" zoomScaleNormal="100" workbookViewId="0">
      <selection activeCell="K15" sqref="K15:M15"/>
    </sheetView>
  </sheetViews>
  <sheetFormatPr defaultColWidth="11.42578125" defaultRowHeight="12.75"/>
  <cols>
    <col min="1" max="1" width="23.42578125" style="23" customWidth="1"/>
    <col min="2" max="2" width="19.28515625" style="23" customWidth="1"/>
    <col min="3" max="3" width="21.28515625" style="23" customWidth="1"/>
    <col min="4" max="4" width="25.28515625" style="23" customWidth="1"/>
    <col min="5" max="5" width="8.7109375" style="23" bestFit="1" customWidth="1"/>
    <col min="6" max="6" width="10.28515625" style="23" bestFit="1" customWidth="1"/>
    <col min="7" max="12" width="8.7109375" style="23" bestFit="1" customWidth="1"/>
    <col min="13" max="13" width="11.7109375" style="23" bestFit="1" customWidth="1"/>
    <col min="14" max="14" width="8.7109375" style="23" customWidth="1"/>
    <col min="15" max="15" width="11.5703125" style="23" bestFit="1" customWidth="1"/>
    <col min="16" max="16" width="12.7109375" style="23" customWidth="1"/>
    <col min="17" max="17" width="13.140625" style="23" bestFit="1" customWidth="1"/>
    <col min="18" max="16384" width="11.42578125" style="23"/>
  </cols>
  <sheetData>
    <row r="1" spans="1:17" s="15" customFormat="1" ht="25.5" customHeight="1">
      <c r="A1" s="193"/>
      <c r="B1" s="196" t="s">
        <v>0</v>
      </c>
      <c r="C1" s="197"/>
      <c r="D1" s="197"/>
      <c r="E1" s="197"/>
      <c r="F1" s="197"/>
      <c r="G1" s="197"/>
      <c r="H1" s="197"/>
      <c r="I1" s="197"/>
      <c r="J1" s="197"/>
      <c r="K1" s="197"/>
      <c r="L1" s="197"/>
      <c r="M1" s="197"/>
      <c r="N1" s="198"/>
      <c r="O1" s="199" t="s">
        <v>150</v>
      </c>
      <c r="P1" s="200"/>
      <c r="Q1" s="201"/>
    </row>
    <row r="2" spans="1:17" s="15" customFormat="1" ht="24" customHeight="1">
      <c r="A2" s="194"/>
      <c r="B2" s="202" t="s">
        <v>151</v>
      </c>
      <c r="C2" s="187"/>
      <c r="D2" s="187"/>
      <c r="E2" s="187"/>
      <c r="F2" s="187"/>
      <c r="G2" s="187"/>
      <c r="H2" s="187"/>
      <c r="I2" s="187"/>
      <c r="J2" s="187"/>
      <c r="K2" s="187"/>
      <c r="L2" s="187"/>
      <c r="M2" s="187"/>
      <c r="N2" s="203"/>
      <c r="O2" s="204" t="s">
        <v>152</v>
      </c>
      <c r="P2" s="205"/>
      <c r="Q2" s="206"/>
    </row>
    <row r="3" spans="1:17" s="15" customFormat="1" ht="29.25" customHeight="1">
      <c r="A3" s="194"/>
      <c r="B3" s="207" t="s">
        <v>153</v>
      </c>
      <c r="C3" s="208"/>
      <c r="D3" s="208"/>
      <c r="E3" s="208"/>
      <c r="F3" s="208"/>
      <c r="G3" s="208"/>
      <c r="H3" s="208"/>
      <c r="I3" s="208"/>
      <c r="J3" s="208"/>
      <c r="K3" s="208"/>
      <c r="L3" s="208"/>
      <c r="M3" s="208"/>
      <c r="N3" s="209"/>
      <c r="O3" s="204" t="s">
        <v>154</v>
      </c>
      <c r="P3" s="205"/>
      <c r="Q3" s="206"/>
    </row>
    <row r="4" spans="1:17" s="15" customFormat="1" ht="15">
      <c r="A4" s="195"/>
      <c r="B4" s="210" t="s">
        <v>155</v>
      </c>
      <c r="C4" s="211"/>
      <c r="D4" s="211"/>
      <c r="E4" s="211"/>
      <c r="F4" s="211"/>
      <c r="G4" s="211"/>
      <c r="H4" s="211"/>
      <c r="I4" s="211"/>
      <c r="J4" s="211"/>
      <c r="K4" s="211"/>
      <c r="L4" s="211"/>
      <c r="M4" s="211"/>
      <c r="N4" s="212"/>
      <c r="O4" s="213" t="s">
        <v>156</v>
      </c>
      <c r="P4" s="214"/>
      <c r="Q4" s="215"/>
    </row>
    <row r="5" spans="1:17" s="15" customFormat="1" ht="11.25" customHeight="1">
      <c r="A5" s="16"/>
      <c r="B5" s="17"/>
      <c r="C5" s="17"/>
      <c r="D5" s="17"/>
      <c r="E5" s="17"/>
      <c r="F5" s="17"/>
      <c r="I5" s="18"/>
    </row>
    <row r="6" spans="1:17" s="15" customFormat="1" ht="17.25" customHeight="1">
      <c r="A6" s="19" t="s">
        <v>157</v>
      </c>
      <c r="B6" s="20">
        <v>2023</v>
      </c>
      <c r="C6" s="17"/>
      <c r="D6" s="17"/>
      <c r="E6" s="17"/>
      <c r="F6" s="17"/>
      <c r="I6" s="18"/>
    </row>
    <row r="7" spans="1:17" s="15" customFormat="1" ht="9.75" customHeight="1">
      <c r="A7" s="21"/>
      <c r="B7" s="17"/>
      <c r="C7" s="17"/>
      <c r="D7" s="17"/>
      <c r="E7" s="17"/>
      <c r="F7" s="17"/>
      <c r="I7" s="18"/>
    </row>
    <row r="8" spans="1:17" s="15" customFormat="1" ht="21" customHeight="1">
      <c r="A8" s="175" t="s">
        <v>11</v>
      </c>
      <c r="B8" s="176"/>
      <c r="C8" s="175" t="s">
        <v>12</v>
      </c>
      <c r="D8" s="176"/>
      <c r="E8" s="175" t="s">
        <v>13</v>
      </c>
      <c r="F8" s="177"/>
      <c r="G8" s="177"/>
      <c r="H8" s="176"/>
      <c r="I8" s="175" t="s">
        <v>158</v>
      </c>
      <c r="J8" s="177"/>
      <c r="K8" s="177"/>
      <c r="L8" s="177"/>
      <c r="M8" s="177"/>
      <c r="N8" s="177"/>
      <c r="O8" s="177"/>
      <c r="P8" s="177"/>
      <c r="Q8" s="176"/>
    </row>
    <row r="9" spans="1:17" s="15" customFormat="1" ht="49.5" customHeight="1">
      <c r="A9" s="178" t="str">
        <f>+'CUADRO DE MANDO'!B29</f>
        <v>GESTIÓN TECNOLOGIA INFORMATICA</v>
      </c>
      <c r="B9" s="179"/>
      <c r="C9" s="178" t="str">
        <f>+'CUADRO DE MANDO'!C29</f>
        <v>GESTION DE SEGURIDAD Y LA PRIVACIDAD DE LA INFORMACIÓN</v>
      </c>
      <c r="D9" s="179"/>
      <c r="E9" s="178" t="str">
        <f>+'CUADRO DE MANDO'!D29</f>
        <v>GESTION SEGURIDAD ESTRATÉGICA</v>
      </c>
      <c r="F9" s="189"/>
      <c r="G9" s="189"/>
      <c r="H9" s="179"/>
      <c r="I9" s="178" t="str">
        <f>+'CUADRO DE MANDO'!E29</f>
        <v xml:space="preserve">Plan de sensibilizacion en seguridad digital </v>
      </c>
      <c r="J9" s="189"/>
      <c r="K9" s="189"/>
      <c r="L9" s="189"/>
      <c r="M9" s="189"/>
      <c r="N9" s="189"/>
      <c r="O9" s="189"/>
      <c r="P9" s="189"/>
      <c r="Q9" s="179"/>
    </row>
    <row r="10" spans="1:17" s="15" customFormat="1" ht="15" customHeight="1">
      <c r="A10" s="190"/>
      <c r="B10" s="191"/>
      <c r="C10" s="191"/>
      <c r="D10" s="191"/>
      <c r="E10" s="191"/>
      <c r="F10" s="191"/>
      <c r="G10" s="191"/>
      <c r="H10" s="191"/>
      <c r="I10" s="191"/>
      <c r="J10" s="191"/>
      <c r="K10" s="191"/>
      <c r="L10" s="191"/>
      <c r="M10" s="191"/>
      <c r="N10" s="191"/>
      <c r="O10" s="191"/>
      <c r="P10" s="191"/>
      <c r="Q10" s="192"/>
    </row>
    <row r="11" spans="1:17" s="15" customFormat="1" ht="26.25" customHeight="1">
      <c r="A11" s="175" t="s">
        <v>159</v>
      </c>
      <c r="B11" s="176"/>
      <c r="C11" s="22" t="s">
        <v>21</v>
      </c>
      <c r="D11" s="175" t="s">
        <v>160</v>
      </c>
      <c r="E11" s="177"/>
      <c r="F11" s="177"/>
      <c r="G11" s="176"/>
      <c r="H11" s="175" t="s">
        <v>18</v>
      </c>
      <c r="I11" s="177"/>
      <c r="J11" s="177"/>
      <c r="K11" s="177"/>
      <c r="L11" s="177"/>
      <c r="M11" s="176"/>
      <c r="N11" s="175" t="s">
        <v>161</v>
      </c>
      <c r="O11" s="177"/>
      <c r="P11" s="177"/>
      <c r="Q11" s="176"/>
    </row>
    <row r="12" spans="1:17" s="15" customFormat="1" ht="71.25" customHeight="1">
      <c r="A12" s="178" t="str">
        <f>+'CUADRO DE MANDO'!F29</f>
        <v>verificar el grado de cumplimiento de sensibilizacion y/o capacitacion en temas de seguridad y privacidad de la informacion</v>
      </c>
      <c r="B12" s="179"/>
      <c r="C12" s="51" t="str">
        <f>+'CUADRO DE MANDO'!L29</f>
        <v>%</v>
      </c>
      <c r="D12" s="180" t="str">
        <f>(IF($Q$16&lt;=33%,"BAJO",IF($Q$16&lt;66%,"MEDIO","ALTO")))</f>
        <v>ALTO</v>
      </c>
      <c r="E12" s="181"/>
      <c r="F12" s="181"/>
      <c r="G12" s="182"/>
      <c r="H12" s="178" t="str">
        <f>+'CUADRO DE MANDO'!I29</f>
        <v>Reportes de los aplicativos de seguridad</v>
      </c>
      <c r="I12" s="189"/>
      <c r="J12" s="189"/>
      <c r="K12" s="189"/>
      <c r="L12" s="189"/>
      <c r="M12" s="179"/>
      <c r="N12" s="178" t="str">
        <f>+'CUADRO DE MANDO'!M29</f>
        <v>Gestor de Seguridad</v>
      </c>
      <c r="O12" s="189"/>
      <c r="P12" s="189"/>
      <c r="Q12" s="179"/>
    </row>
    <row r="13" spans="1:17" s="15" customFormat="1" ht="16.5" customHeight="1">
      <c r="A13" s="186"/>
      <c r="B13" s="187"/>
      <c r="C13" s="187"/>
      <c r="D13" s="187"/>
      <c r="E13" s="187"/>
      <c r="F13" s="187"/>
      <c r="G13" s="187"/>
      <c r="H13" s="187"/>
      <c r="I13" s="187"/>
      <c r="J13" s="187"/>
      <c r="K13" s="187"/>
      <c r="L13" s="187"/>
      <c r="M13" s="187"/>
      <c r="N13" s="187"/>
      <c r="O13" s="187"/>
      <c r="P13" s="187"/>
      <c r="Q13" s="188"/>
    </row>
    <row r="14" spans="1:17" ht="16.5" customHeight="1">
      <c r="A14" s="174" t="s">
        <v>162</v>
      </c>
      <c r="B14" s="167" t="s">
        <v>163</v>
      </c>
      <c r="C14" s="167" t="s">
        <v>20</v>
      </c>
      <c r="D14" s="167" t="s">
        <v>164</v>
      </c>
      <c r="E14" s="167" t="s">
        <v>272</v>
      </c>
      <c r="F14" s="167"/>
      <c r="G14" s="167"/>
      <c r="H14" s="167"/>
      <c r="I14" s="167"/>
      <c r="J14" s="167"/>
      <c r="K14" s="168"/>
      <c r="L14" s="168"/>
      <c r="M14" s="168"/>
      <c r="N14" s="168"/>
      <c r="O14" s="168"/>
      <c r="P14" s="168"/>
      <c r="Q14" s="251"/>
    </row>
    <row r="15" spans="1:17" ht="15" customHeight="1">
      <c r="A15" s="174"/>
      <c r="B15" s="167"/>
      <c r="C15" s="167"/>
      <c r="D15" s="167"/>
      <c r="E15" s="219" t="s">
        <v>273</v>
      </c>
      <c r="F15" s="220"/>
      <c r="G15" s="221"/>
      <c r="H15" s="219" t="s">
        <v>274</v>
      </c>
      <c r="I15" s="220"/>
      <c r="J15" s="221"/>
      <c r="K15" s="219" t="s">
        <v>275</v>
      </c>
      <c r="L15" s="220"/>
      <c r="M15" s="221"/>
      <c r="N15" s="219" t="s">
        <v>276</v>
      </c>
      <c r="O15" s="220"/>
      <c r="P15" s="221"/>
      <c r="Q15" s="27" t="s">
        <v>178</v>
      </c>
    </row>
    <row r="16" spans="1:17" ht="70.5" customHeight="1">
      <c r="A16" s="171" t="s">
        <v>179</v>
      </c>
      <c r="B16" s="184" t="str">
        <f>+'CUADRO DE MANDO'!H29</f>
        <v xml:space="preserve">x= (Numero de actividades de sensibilizacion /capacitacion realizada en el periodo/numero de actividades de sensibilizacion/capacitacion programada )*100		</v>
      </c>
      <c r="C16" s="28" t="s">
        <v>113</v>
      </c>
      <c r="D16" s="29" t="s">
        <v>181</v>
      </c>
      <c r="E16" s="231">
        <f>IFERROR($B$21/$C$21,"0%")</f>
        <v>0.15789473684210525</v>
      </c>
      <c r="F16" s="232"/>
      <c r="G16" s="233"/>
      <c r="H16" s="231">
        <f>IFERROR($B$24/$C$24,"0%")</f>
        <v>0.94736842105263153</v>
      </c>
      <c r="I16" s="232"/>
      <c r="J16" s="233"/>
      <c r="K16" s="231">
        <f>IFERROR($B$27/$C$27,"0%")</f>
        <v>1</v>
      </c>
      <c r="L16" s="232"/>
      <c r="M16" s="233"/>
      <c r="N16" s="231">
        <f>IFERROR($B$30/$C$30,"0%")</f>
        <v>1</v>
      </c>
      <c r="O16" s="232"/>
      <c r="P16" s="233"/>
      <c r="Q16" s="31">
        <f>SUM(E16:P16)/C17</f>
        <v>0.77631578947368418</v>
      </c>
    </row>
    <row r="17" spans="1:17" ht="78.75" customHeight="1">
      <c r="A17" s="171"/>
      <c r="B17" s="185"/>
      <c r="C17" s="28" t="str">
        <f>IF(C16="MENSUAL","12",IF(C16="TRIMESTRAL","4",IF(C16="SEMESTRAL","2","1")))</f>
        <v>4</v>
      </c>
      <c r="D17" s="32" t="s">
        <v>19</v>
      </c>
      <c r="E17" s="228">
        <f>+'CUADRO DE MANDO'!J29</f>
        <v>1</v>
      </c>
      <c r="F17" s="229"/>
      <c r="G17" s="274"/>
      <c r="H17" s="228">
        <f>+E17</f>
        <v>1</v>
      </c>
      <c r="I17" s="229"/>
      <c r="J17" s="274"/>
      <c r="K17" s="228">
        <f>+E17</f>
        <v>1</v>
      </c>
      <c r="L17" s="229"/>
      <c r="M17" s="274"/>
      <c r="N17" s="228">
        <f>+E17</f>
        <v>1</v>
      </c>
      <c r="O17" s="229"/>
      <c r="P17" s="274"/>
      <c r="Q17" s="48"/>
    </row>
    <row r="18" spans="1:17" ht="24" customHeight="1">
      <c r="A18" s="33" t="s">
        <v>182</v>
      </c>
      <c r="B18" s="173" t="str">
        <f>+'CUADRO DE MANDO'!G29</f>
        <v>Eficacia</v>
      </c>
      <c r="C18" s="173"/>
      <c r="Q18" s="34"/>
    </row>
    <row r="19" spans="1:17" ht="12.75" customHeight="1">
      <c r="A19" s="174" t="str">
        <f>+C16</f>
        <v>TRIMESTRAL</v>
      </c>
      <c r="B19" s="172" t="s">
        <v>183</v>
      </c>
      <c r="C19" s="172"/>
      <c r="Q19" s="34"/>
    </row>
    <row r="20" spans="1:17">
      <c r="A20" s="174"/>
      <c r="B20" s="35" t="s">
        <v>184</v>
      </c>
      <c r="C20" s="35" t="s">
        <v>185</v>
      </c>
      <c r="Q20" s="34"/>
    </row>
    <row r="21" spans="1:17" ht="15" customHeight="1">
      <c r="A21" s="216" t="str">
        <f>+E15</f>
        <v>TRIMESTRE 1</v>
      </c>
      <c r="B21" s="222">
        <v>3</v>
      </c>
      <c r="C21" s="225">
        <v>19</v>
      </c>
      <c r="Q21" s="34"/>
    </row>
    <row r="22" spans="1:17">
      <c r="A22" s="217"/>
      <c r="B22" s="223"/>
      <c r="C22" s="226"/>
      <c r="Q22" s="34"/>
    </row>
    <row r="23" spans="1:17" ht="23.25" customHeight="1">
      <c r="A23" s="218"/>
      <c r="B23" s="224"/>
      <c r="C23" s="227"/>
      <c r="Q23" s="34"/>
    </row>
    <row r="24" spans="1:17">
      <c r="A24" s="216" t="str">
        <f>+H15</f>
        <v>TRIMESTRE 2</v>
      </c>
      <c r="B24" s="222">
        <v>18</v>
      </c>
      <c r="C24" s="225">
        <v>19</v>
      </c>
      <c r="Q24" s="34"/>
    </row>
    <row r="25" spans="1:17">
      <c r="A25" s="217"/>
      <c r="B25" s="223"/>
      <c r="C25" s="226"/>
      <c r="Q25" s="34"/>
    </row>
    <row r="26" spans="1:17">
      <c r="A26" s="218"/>
      <c r="B26" s="224"/>
      <c r="C26" s="227"/>
      <c r="Q26" s="34"/>
    </row>
    <row r="27" spans="1:17">
      <c r="A27" s="216" t="str">
        <f>+K15</f>
        <v>TRIMESTRE 3</v>
      </c>
      <c r="B27" s="222">
        <v>33</v>
      </c>
      <c r="C27" s="225">
        <v>33</v>
      </c>
      <c r="Q27" s="34"/>
    </row>
    <row r="28" spans="1:17">
      <c r="A28" s="217"/>
      <c r="B28" s="223"/>
      <c r="C28" s="226"/>
      <c r="Q28" s="34"/>
    </row>
    <row r="29" spans="1:17">
      <c r="A29" s="218"/>
      <c r="B29" s="224"/>
      <c r="C29" s="227"/>
      <c r="Q29" s="34"/>
    </row>
    <row r="30" spans="1:17">
      <c r="A30" s="216" t="str">
        <f>+N15</f>
        <v>TRIMESTRE 4</v>
      </c>
      <c r="B30" s="225">
        <v>12</v>
      </c>
      <c r="C30" s="225">
        <v>12</v>
      </c>
      <c r="Q30" s="34"/>
    </row>
    <row r="31" spans="1:17">
      <c r="A31" s="217"/>
      <c r="B31" s="226"/>
      <c r="C31" s="226"/>
      <c r="Q31" s="34"/>
    </row>
    <row r="32" spans="1:17">
      <c r="A32" s="218"/>
      <c r="B32" s="227"/>
      <c r="C32" s="227"/>
      <c r="Q32" s="34"/>
    </row>
    <row r="33" spans="1:17">
      <c r="A33" s="37"/>
      <c r="Q33" s="34"/>
    </row>
    <row r="34" spans="1:17">
      <c r="A34" s="37"/>
      <c r="Q34" s="34"/>
    </row>
    <row r="35" spans="1:17" ht="17.25" customHeight="1" thickBot="1">
      <c r="A35" s="248" t="s">
        <v>198</v>
      </c>
      <c r="B35" s="249"/>
      <c r="C35" s="249"/>
      <c r="D35" s="250"/>
      <c r="E35" s="249" t="s">
        <v>199</v>
      </c>
      <c r="F35" s="249"/>
      <c r="G35" s="249"/>
      <c r="H35" s="249"/>
      <c r="I35" s="249"/>
      <c r="J35" s="249"/>
      <c r="K35" s="249"/>
      <c r="L35" s="249"/>
      <c r="M35" s="249"/>
      <c r="N35" s="249"/>
      <c r="O35" s="249"/>
      <c r="P35" s="249"/>
      <c r="Q35" s="250"/>
    </row>
    <row r="36" spans="1:17" ht="13.5" customHeight="1" thickBot="1">
      <c r="A36" s="471" t="s">
        <v>372</v>
      </c>
      <c r="B36" s="472"/>
      <c r="C36" s="472"/>
      <c r="D36" s="473"/>
      <c r="E36" s="248" t="s">
        <v>201</v>
      </c>
      <c r="F36" s="249"/>
      <c r="G36" s="249"/>
      <c r="H36" s="248" t="s">
        <v>202</v>
      </c>
      <c r="I36" s="249"/>
      <c r="J36" s="249"/>
      <c r="K36" s="249"/>
      <c r="L36" s="249"/>
      <c r="M36" s="250"/>
      <c r="N36" s="248" t="s">
        <v>203</v>
      </c>
      <c r="O36" s="250"/>
      <c r="P36" s="249" t="s">
        <v>204</v>
      </c>
      <c r="Q36" s="250"/>
    </row>
    <row r="37" spans="1:17" ht="73.5" customHeight="1" thickBot="1">
      <c r="A37" s="474"/>
      <c r="B37" s="475"/>
      <c r="C37" s="475"/>
      <c r="D37" s="476"/>
      <c r="E37" s="477" t="s">
        <v>373</v>
      </c>
      <c r="F37" s="478"/>
      <c r="G37" s="479"/>
      <c r="H37" s="477" t="s">
        <v>374</v>
      </c>
      <c r="I37" s="478"/>
      <c r="J37" s="478"/>
      <c r="K37" s="478"/>
      <c r="L37" s="478"/>
      <c r="M37" s="479"/>
      <c r="N37" s="480">
        <v>45261</v>
      </c>
      <c r="O37" s="481"/>
      <c r="P37" s="482">
        <f>E16</f>
        <v>0.15789473684210525</v>
      </c>
      <c r="Q37" s="483"/>
    </row>
    <row r="38" spans="1:17" ht="79.5" customHeight="1" thickBot="1">
      <c r="A38" s="477" t="s">
        <v>375</v>
      </c>
      <c r="B38" s="478"/>
      <c r="C38" s="478"/>
      <c r="D38" s="479"/>
      <c r="E38" s="477" t="s">
        <v>376</v>
      </c>
      <c r="F38" s="478"/>
      <c r="G38" s="479"/>
      <c r="H38" s="477" t="s">
        <v>377</v>
      </c>
      <c r="I38" s="478"/>
      <c r="J38" s="478"/>
      <c r="K38" s="478"/>
      <c r="L38" s="478"/>
      <c r="M38" s="479"/>
      <c r="N38" s="480">
        <v>45261</v>
      </c>
      <c r="O38" s="487"/>
      <c r="P38" s="482">
        <f>H16</f>
        <v>0.94736842105263153</v>
      </c>
      <c r="Q38" s="486"/>
    </row>
    <row r="39" spans="1:17" ht="87" customHeight="1" thickBot="1">
      <c r="A39" s="477" t="s">
        <v>378</v>
      </c>
      <c r="B39" s="478"/>
      <c r="C39" s="478"/>
      <c r="D39" s="479"/>
      <c r="E39" s="477" t="s">
        <v>379</v>
      </c>
      <c r="F39" s="478"/>
      <c r="G39" s="479"/>
      <c r="H39" s="477" t="s">
        <v>380</v>
      </c>
      <c r="I39" s="478"/>
      <c r="J39" s="478"/>
      <c r="K39" s="478"/>
      <c r="L39" s="478"/>
      <c r="M39" s="479"/>
      <c r="N39" s="480">
        <v>45261</v>
      </c>
      <c r="O39" s="487"/>
      <c r="P39" s="482">
        <f>K16</f>
        <v>1</v>
      </c>
      <c r="Q39" s="486"/>
    </row>
    <row r="40" spans="1:17" ht="83.25" customHeight="1" thickBot="1">
      <c r="A40" s="477" t="s">
        <v>381</v>
      </c>
      <c r="B40" s="478"/>
      <c r="C40" s="478"/>
      <c r="D40" s="479"/>
      <c r="E40" s="477" t="s">
        <v>382</v>
      </c>
      <c r="F40" s="478"/>
      <c r="G40" s="479"/>
      <c r="H40" s="477" t="s">
        <v>380</v>
      </c>
      <c r="I40" s="478"/>
      <c r="J40" s="478"/>
      <c r="K40" s="478"/>
      <c r="L40" s="478"/>
      <c r="M40" s="479"/>
      <c r="N40" s="480">
        <v>45261</v>
      </c>
      <c r="O40" s="487"/>
      <c r="P40" s="482">
        <f>N16</f>
        <v>1</v>
      </c>
      <c r="Q40" s="486"/>
    </row>
  </sheetData>
  <protectedRanges>
    <protectedRange sqref="A1:E4" name="Rango1"/>
  </protectedRanges>
  <mergeCells count="87">
    <mergeCell ref="E36:G36"/>
    <mergeCell ref="H36:M36"/>
    <mergeCell ref="N36:O36"/>
    <mergeCell ref="P36:Q36"/>
    <mergeCell ref="A36:D37"/>
    <mergeCell ref="E37:G37"/>
    <mergeCell ref="H37:M37"/>
    <mergeCell ref="N37:O37"/>
    <mergeCell ref="P37:Q37"/>
    <mergeCell ref="A30:A32"/>
    <mergeCell ref="B30:B32"/>
    <mergeCell ref="C30:C32"/>
    <mergeCell ref="A35:D35"/>
    <mergeCell ref="E35:Q35"/>
    <mergeCell ref="A24:A26"/>
    <mergeCell ref="B24:B26"/>
    <mergeCell ref="C24:C26"/>
    <mergeCell ref="A27:A29"/>
    <mergeCell ref="B27:B29"/>
    <mergeCell ref="C27:C29"/>
    <mergeCell ref="B18:C18"/>
    <mergeCell ref="A19:A20"/>
    <mergeCell ref="B19:C19"/>
    <mergeCell ref="A21:A23"/>
    <mergeCell ref="B21:B23"/>
    <mergeCell ref="C21:C23"/>
    <mergeCell ref="A16:A17"/>
    <mergeCell ref="B16:B17"/>
    <mergeCell ref="E16:G16"/>
    <mergeCell ref="H16:J16"/>
    <mergeCell ref="K16:M16"/>
    <mergeCell ref="N16:P16"/>
    <mergeCell ref="E17:G17"/>
    <mergeCell ref="H17:J17"/>
    <mergeCell ref="K17:M17"/>
    <mergeCell ref="N17:P17"/>
    <mergeCell ref="N11:Q11"/>
    <mergeCell ref="A13:Q13"/>
    <mergeCell ref="A14:A15"/>
    <mergeCell ref="B14:B15"/>
    <mergeCell ref="C14:C15"/>
    <mergeCell ref="D14:D15"/>
    <mergeCell ref="E14:Q14"/>
    <mergeCell ref="E15:G15"/>
    <mergeCell ref="H15:J15"/>
    <mergeCell ref="K15:M15"/>
    <mergeCell ref="N15:P15"/>
    <mergeCell ref="A12:B12"/>
    <mergeCell ref="D12:G12"/>
    <mergeCell ref="H12:M12"/>
    <mergeCell ref="N12:Q12"/>
    <mergeCell ref="I8:Q8"/>
    <mergeCell ref="A9:B9"/>
    <mergeCell ref="C9:D9"/>
    <mergeCell ref="E9:H9"/>
    <mergeCell ref="I9:Q9"/>
    <mergeCell ref="A10:Q10"/>
    <mergeCell ref="A11:B11"/>
    <mergeCell ref="D11:G11"/>
    <mergeCell ref="H11:M11"/>
    <mergeCell ref="A1:A4"/>
    <mergeCell ref="B1:N1"/>
    <mergeCell ref="O1:Q1"/>
    <mergeCell ref="B2:N2"/>
    <mergeCell ref="O2:Q2"/>
    <mergeCell ref="B3:N3"/>
    <mergeCell ref="O3:Q3"/>
    <mergeCell ref="B4:N4"/>
    <mergeCell ref="O4:Q4"/>
    <mergeCell ref="A8:B8"/>
    <mergeCell ref="C8:D8"/>
    <mergeCell ref="E8:H8"/>
    <mergeCell ref="A38:D38"/>
    <mergeCell ref="E38:G38"/>
    <mergeCell ref="H38:M38"/>
    <mergeCell ref="N38:O38"/>
    <mergeCell ref="P38:Q38"/>
    <mergeCell ref="A39:D39"/>
    <mergeCell ref="E39:G39"/>
    <mergeCell ref="H39:M39"/>
    <mergeCell ref="N39:O39"/>
    <mergeCell ref="P39:Q39"/>
    <mergeCell ref="A40:D40"/>
    <mergeCell ref="E40:G40"/>
    <mergeCell ref="H40:M40"/>
    <mergeCell ref="N40:O40"/>
    <mergeCell ref="P40:Q40"/>
  </mergeCells>
  <conditionalFormatting sqref="D12">
    <cfRule type="containsText" dxfId="2" priority="3" operator="containsText" text="ALTO">
      <formula>NOT(ISERROR(SEARCH("ALTO",D12)))</formula>
    </cfRule>
    <cfRule type="containsText" dxfId="1" priority="4" operator="containsText" text="MEDIO">
      <formula>NOT(ISERROR(SEARCH("MEDIO",D12)))</formula>
    </cfRule>
    <cfRule type="containsText" dxfId="0" priority="5" operator="containsText" text="BAJO">
      <formula>NOT(ISERROR(SEARCH("BAJO",D12)))</formula>
    </cfRule>
  </conditionalFormatting>
  <conditionalFormatting sqref="E16">
    <cfRule type="iconSet" priority="1">
      <iconSet>
        <cfvo type="percent" val="0"/>
        <cfvo type="percent" val="33"/>
        <cfvo type="percent" val="67"/>
      </iconSet>
    </cfRule>
  </conditionalFormatting>
  <conditionalFormatting sqref="H16 K16 N16">
    <cfRule type="iconSet" priority="6">
      <iconSet>
        <cfvo type="percent" val="0"/>
        <cfvo type="percent" val="33"/>
        <cfvo type="percent" val="67"/>
      </iconSet>
    </cfRule>
  </conditionalFormatting>
  <conditionalFormatting sqref="Q16">
    <cfRule type="colorScale" priority="2">
      <colorScale>
        <cfvo type="num" val="0.2"/>
        <cfvo type="num" val="0.35"/>
        <cfvo type="num" val="0.66"/>
        <color rgb="FFFF0000"/>
        <color rgb="FFFFEB84"/>
        <color rgb="FF00B050"/>
      </colorScale>
    </cfRule>
  </conditionalFormatting>
  <dataValidations count="1">
    <dataValidation allowBlank="1" showInputMessage="1" showErrorMessage="1" sqref="E9:H9" xr:uid="{1E347971-2948-488D-A088-A598BD350A75}"/>
  </dataValidation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FE183FAC-9DF4-4485-BEA8-8E8646C28C5F}">
          <x14:formula1>
            <xm:f>LISTAS!$B$2:$B$5</xm:f>
          </x14:formula1>
          <xm:sqref>C16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54"/>
  <sheetViews>
    <sheetView topLeftCell="A12" zoomScale="80" zoomScaleNormal="80" workbookViewId="0">
      <selection activeCell="A36" sqref="A36"/>
    </sheetView>
  </sheetViews>
  <sheetFormatPr defaultColWidth="11.42578125" defaultRowHeight="12.75"/>
  <cols>
    <col min="1" max="1" width="23.42578125" style="23" customWidth="1"/>
    <col min="2" max="2" width="19.28515625" style="23" customWidth="1"/>
    <col min="3" max="3" width="21.28515625" style="23" customWidth="1"/>
    <col min="4" max="4" width="25.28515625" style="23" customWidth="1"/>
    <col min="5" max="5" width="8.7109375" style="23" bestFit="1" customWidth="1"/>
    <col min="6" max="6" width="10.28515625" style="23" bestFit="1" customWidth="1"/>
    <col min="7" max="12" width="8.7109375" style="23" bestFit="1" customWidth="1"/>
    <col min="13" max="13" width="11.7109375" style="23" bestFit="1" customWidth="1"/>
    <col min="14" max="14" width="8.7109375" style="23" customWidth="1"/>
    <col min="15" max="15" width="11.5703125" style="23" bestFit="1" customWidth="1"/>
    <col min="16" max="16" width="12.7109375" style="23" customWidth="1"/>
    <col min="17" max="17" width="13.140625" style="23" bestFit="1" customWidth="1"/>
    <col min="18" max="16384" width="11.42578125" style="23"/>
  </cols>
  <sheetData>
    <row r="1" spans="1:17" s="15" customFormat="1" ht="25.5" customHeight="1">
      <c r="A1" s="193"/>
      <c r="B1" s="196" t="s">
        <v>0</v>
      </c>
      <c r="C1" s="197"/>
      <c r="D1" s="197"/>
      <c r="E1" s="197"/>
      <c r="F1" s="197"/>
      <c r="G1" s="197"/>
      <c r="H1" s="197"/>
      <c r="I1" s="197"/>
      <c r="J1" s="197"/>
      <c r="K1" s="197"/>
      <c r="L1" s="197"/>
      <c r="M1" s="197"/>
      <c r="N1" s="198"/>
      <c r="O1" s="199" t="s">
        <v>150</v>
      </c>
      <c r="P1" s="200"/>
      <c r="Q1" s="201"/>
    </row>
    <row r="2" spans="1:17" s="15" customFormat="1" ht="24" customHeight="1">
      <c r="A2" s="194"/>
      <c r="B2" s="202" t="s">
        <v>151</v>
      </c>
      <c r="C2" s="187"/>
      <c r="D2" s="187"/>
      <c r="E2" s="187"/>
      <c r="F2" s="187"/>
      <c r="G2" s="187"/>
      <c r="H2" s="187"/>
      <c r="I2" s="187"/>
      <c r="J2" s="187"/>
      <c r="K2" s="187"/>
      <c r="L2" s="187"/>
      <c r="M2" s="187"/>
      <c r="N2" s="203"/>
      <c r="O2" s="204" t="s">
        <v>152</v>
      </c>
      <c r="P2" s="205"/>
      <c r="Q2" s="206"/>
    </row>
    <row r="3" spans="1:17" s="15" customFormat="1" ht="29.25" customHeight="1">
      <c r="A3" s="194"/>
      <c r="B3" s="207" t="s">
        <v>153</v>
      </c>
      <c r="C3" s="208"/>
      <c r="D3" s="208"/>
      <c r="E3" s="208"/>
      <c r="F3" s="208"/>
      <c r="G3" s="208"/>
      <c r="H3" s="208"/>
      <c r="I3" s="208"/>
      <c r="J3" s="208"/>
      <c r="K3" s="208"/>
      <c r="L3" s="208"/>
      <c r="M3" s="208"/>
      <c r="N3" s="209"/>
      <c r="O3" s="204" t="s">
        <v>154</v>
      </c>
      <c r="P3" s="205"/>
      <c r="Q3" s="206"/>
    </row>
    <row r="4" spans="1:17" s="15" customFormat="1" ht="15.75" thickBot="1">
      <c r="A4" s="195"/>
      <c r="B4" s="210" t="s">
        <v>155</v>
      </c>
      <c r="C4" s="211"/>
      <c r="D4" s="211"/>
      <c r="E4" s="211"/>
      <c r="F4" s="211"/>
      <c r="G4" s="211"/>
      <c r="H4" s="211"/>
      <c r="I4" s="211"/>
      <c r="J4" s="211"/>
      <c r="K4" s="211"/>
      <c r="L4" s="211"/>
      <c r="M4" s="211"/>
      <c r="N4" s="212"/>
      <c r="O4" s="213" t="s">
        <v>156</v>
      </c>
      <c r="P4" s="214"/>
      <c r="Q4" s="215"/>
    </row>
    <row r="5" spans="1:17" s="15" customFormat="1" ht="11.25" customHeight="1" thickBot="1">
      <c r="A5" s="16"/>
      <c r="B5" s="17"/>
      <c r="C5" s="17"/>
      <c r="D5" s="17"/>
      <c r="E5" s="17"/>
      <c r="F5" s="17"/>
      <c r="I5" s="18"/>
    </row>
    <row r="6" spans="1:17" s="15" customFormat="1" ht="17.25" customHeight="1" thickBot="1">
      <c r="A6" s="19" t="s">
        <v>157</v>
      </c>
      <c r="B6" s="20">
        <v>2023</v>
      </c>
      <c r="C6" s="17"/>
      <c r="D6" s="17"/>
      <c r="E6" s="17"/>
      <c r="F6" s="17"/>
      <c r="I6" s="18"/>
    </row>
    <row r="7" spans="1:17" s="15" customFormat="1" ht="9.75" customHeight="1" thickBot="1">
      <c r="A7" s="21"/>
      <c r="B7" s="17"/>
      <c r="C7" s="17"/>
      <c r="D7" s="17"/>
      <c r="E7" s="17"/>
      <c r="F7" s="17"/>
      <c r="I7" s="18"/>
    </row>
    <row r="8" spans="1:17" s="15" customFormat="1" ht="21" customHeight="1" thickBot="1">
      <c r="A8" s="175" t="s">
        <v>11</v>
      </c>
      <c r="B8" s="176"/>
      <c r="C8" s="175" t="s">
        <v>12</v>
      </c>
      <c r="D8" s="176"/>
      <c r="E8" s="175" t="s">
        <v>13</v>
      </c>
      <c r="F8" s="177"/>
      <c r="G8" s="177"/>
      <c r="H8" s="176"/>
      <c r="I8" s="175" t="s">
        <v>158</v>
      </c>
      <c r="J8" s="177"/>
      <c r="K8" s="177"/>
      <c r="L8" s="177"/>
      <c r="M8" s="177"/>
      <c r="N8" s="177"/>
      <c r="O8" s="177"/>
      <c r="P8" s="177"/>
      <c r="Q8" s="176"/>
    </row>
    <row r="9" spans="1:17" s="15" customFormat="1" ht="49.5" customHeight="1">
      <c r="A9" s="178" t="str">
        <f>+'CUADRO DE MANDO'!B8</f>
        <v>GESTIÓN TECNOLOGIA INFORMATICA</v>
      </c>
      <c r="B9" s="179"/>
      <c r="C9" s="178" t="str">
        <f>+'CUADRO DE MANDO'!C8</f>
        <v>GESTIÓN DE INFRAESTRUCTURA Y TELECOMUNICACIONES</v>
      </c>
      <c r="D9" s="179"/>
      <c r="E9" s="178" t="str">
        <f>+'CUADRO DE MANDO'!D8</f>
        <v>GTI-INFRAESTRUCTURA-MESA DE SERVICIOS-2</v>
      </c>
      <c r="F9" s="189"/>
      <c r="G9" s="189"/>
      <c r="H9" s="179"/>
      <c r="I9" s="178" t="str">
        <f>+'CUADRO DE MANDO'!E8</f>
        <v xml:space="preserve">Mantenimientos Preventivos realizados </v>
      </c>
      <c r="J9" s="189"/>
      <c r="K9" s="189"/>
      <c r="L9" s="189"/>
      <c r="M9" s="189"/>
      <c r="N9" s="189"/>
      <c r="O9" s="189"/>
      <c r="P9" s="189"/>
      <c r="Q9" s="179"/>
    </row>
    <row r="10" spans="1:17" s="15" customFormat="1" ht="15" customHeight="1" thickBot="1">
      <c r="A10" s="190"/>
      <c r="B10" s="191"/>
      <c r="C10" s="191"/>
      <c r="D10" s="191"/>
      <c r="E10" s="191"/>
      <c r="F10" s="191"/>
      <c r="G10" s="191"/>
      <c r="H10" s="191"/>
      <c r="I10" s="191"/>
      <c r="J10" s="191"/>
      <c r="K10" s="191"/>
      <c r="L10" s="191"/>
      <c r="M10" s="191"/>
      <c r="N10" s="191"/>
      <c r="O10" s="191"/>
      <c r="P10" s="191"/>
      <c r="Q10" s="192"/>
    </row>
    <row r="11" spans="1:17" s="15" customFormat="1" ht="26.25" customHeight="1" thickBot="1">
      <c r="A11" s="175" t="s">
        <v>159</v>
      </c>
      <c r="B11" s="176"/>
      <c r="C11" s="22" t="s">
        <v>21</v>
      </c>
      <c r="D11" s="175" t="s">
        <v>160</v>
      </c>
      <c r="E11" s="177"/>
      <c r="F11" s="177"/>
      <c r="G11" s="176"/>
      <c r="H11" s="175" t="s">
        <v>18</v>
      </c>
      <c r="I11" s="177"/>
      <c r="J11" s="177"/>
      <c r="K11" s="177"/>
      <c r="L11" s="177"/>
      <c r="M11" s="176"/>
      <c r="N11" s="175" t="s">
        <v>161</v>
      </c>
      <c r="O11" s="177"/>
      <c r="P11" s="177"/>
      <c r="Q11" s="176"/>
    </row>
    <row r="12" spans="1:17" s="15" customFormat="1" ht="46.5" customHeight="1">
      <c r="A12" s="178" t="str">
        <f>+'CUADRO DE MANDO'!F8</f>
        <v>Medir el indice de cumplimiento de los mantenimientos programados y/o solicitados</v>
      </c>
      <c r="B12" s="179"/>
      <c r="C12" s="42" t="str">
        <f>+'CUADRO DE MANDO'!L8</f>
        <v>%</v>
      </c>
      <c r="D12" s="180" t="str">
        <f>(IF($Q$16&lt;=33%,"BAJO",IF($Q$16&lt;66%,"MEDIO","ALTO")))</f>
        <v>ALTO</v>
      </c>
      <c r="E12" s="181"/>
      <c r="F12" s="181"/>
      <c r="G12" s="182"/>
      <c r="H12" s="183" t="str">
        <f>+'CUADRO DE MANDO'!I8</f>
        <v>Reporte gestor de servicios de TI</v>
      </c>
      <c r="I12" s="183"/>
      <c r="J12" s="183"/>
      <c r="K12" s="183"/>
      <c r="L12" s="183"/>
      <c r="M12" s="183"/>
      <c r="N12" s="180" t="str">
        <f>+'CUADRO DE MANDO'!M8</f>
        <v>Gestor infraestructura</v>
      </c>
      <c r="O12" s="181"/>
      <c r="P12" s="181"/>
      <c r="Q12" s="182"/>
    </row>
    <row r="13" spans="1:17" s="15" customFormat="1" ht="16.5" customHeight="1">
      <c r="A13" s="186"/>
      <c r="B13" s="187"/>
      <c r="C13" s="187"/>
      <c r="D13" s="187"/>
      <c r="E13" s="187"/>
      <c r="F13" s="187"/>
      <c r="G13" s="187"/>
      <c r="H13" s="187"/>
      <c r="I13" s="187"/>
      <c r="J13" s="187"/>
      <c r="K13" s="187"/>
      <c r="L13" s="187"/>
      <c r="M13" s="187"/>
      <c r="N13" s="187"/>
      <c r="O13" s="187"/>
      <c r="P13" s="187"/>
      <c r="Q13" s="188"/>
    </row>
    <row r="14" spans="1:17" ht="16.5" customHeight="1">
      <c r="A14" s="174" t="s">
        <v>162</v>
      </c>
      <c r="B14" s="167" t="s">
        <v>163</v>
      </c>
      <c r="C14" s="167" t="s">
        <v>20</v>
      </c>
      <c r="D14" s="167" t="s">
        <v>164</v>
      </c>
      <c r="E14" s="167" t="s">
        <v>217</v>
      </c>
      <c r="F14" s="167"/>
      <c r="G14" s="167"/>
      <c r="H14" s="167"/>
      <c r="I14" s="167"/>
      <c r="J14" s="167"/>
      <c r="K14" s="168"/>
      <c r="L14" s="168"/>
      <c r="M14" s="168"/>
      <c r="N14" s="168"/>
      <c r="O14" s="168"/>
      <c r="P14" s="168"/>
      <c r="Q14" s="251"/>
    </row>
    <row r="15" spans="1:17">
      <c r="A15" s="174"/>
      <c r="B15" s="167"/>
      <c r="C15" s="167"/>
      <c r="D15" s="167"/>
      <c r="E15" s="219" t="s">
        <v>218</v>
      </c>
      <c r="F15" s="220"/>
      <c r="G15" s="220"/>
      <c r="H15" s="220"/>
      <c r="I15" s="220"/>
      <c r="J15" s="221"/>
      <c r="K15" s="219" t="s">
        <v>219</v>
      </c>
      <c r="L15" s="220"/>
      <c r="M15" s="220"/>
      <c r="N15" s="220"/>
      <c r="O15" s="220"/>
      <c r="P15" s="221"/>
      <c r="Q15" s="27" t="s">
        <v>178</v>
      </c>
    </row>
    <row r="16" spans="1:17" ht="34.5" customHeight="1">
      <c r="A16" s="171" t="s">
        <v>179</v>
      </c>
      <c r="B16" s="184" t="str">
        <f>+'CUADRO DE MANDO'!H8</f>
        <v>X= (Mantenimientos realizados / Mantenimientos Programados) * 100</v>
      </c>
      <c r="C16" s="28" t="s">
        <v>220</v>
      </c>
      <c r="D16" s="29" t="s">
        <v>181</v>
      </c>
      <c r="E16" s="231">
        <f>IFERROR($B$21/$C$21,"0%")</f>
        <v>1</v>
      </c>
      <c r="F16" s="232"/>
      <c r="G16" s="232"/>
      <c r="H16" s="232"/>
      <c r="I16" s="232"/>
      <c r="J16" s="233"/>
      <c r="K16" s="231">
        <f>IFERROR($B$27/$C$27,"0%")</f>
        <v>1</v>
      </c>
      <c r="L16" s="232"/>
      <c r="M16" s="232"/>
      <c r="N16" s="232"/>
      <c r="O16" s="232"/>
      <c r="P16" s="233"/>
      <c r="Q16" s="31">
        <f>SUM(E16:P16)/C17</f>
        <v>1</v>
      </c>
    </row>
    <row r="17" spans="1:17" ht="32.25" customHeight="1">
      <c r="A17" s="171"/>
      <c r="B17" s="185"/>
      <c r="C17" s="28" t="str">
        <f>IF(C16="MENSUAL","12",IF(C16="TRIMESTRAL","4",IF(C16="SEMESTRAL","2","1")))</f>
        <v>2</v>
      </c>
      <c r="D17" s="32" t="s">
        <v>19</v>
      </c>
      <c r="E17" s="228">
        <f>+'CUADRO DE MANDO'!J8</f>
        <v>0.95</v>
      </c>
      <c r="F17" s="229"/>
      <c r="G17" s="229"/>
      <c r="H17" s="229"/>
      <c r="I17" s="229"/>
      <c r="J17" s="229"/>
      <c r="K17" s="230">
        <f>+E17</f>
        <v>0.95</v>
      </c>
      <c r="L17" s="230"/>
      <c r="M17" s="230"/>
      <c r="N17" s="230"/>
      <c r="O17" s="230"/>
      <c r="P17" s="230"/>
      <c r="Q17" s="48"/>
    </row>
    <row r="18" spans="1:17" ht="24" customHeight="1">
      <c r="A18" s="33" t="s">
        <v>182</v>
      </c>
      <c r="B18" s="173" t="str">
        <f>+'CUADRO DE MANDO'!G8</f>
        <v>Eficacia</v>
      </c>
      <c r="C18" s="173"/>
      <c r="Q18" s="34"/>
    </row>
    <row r="19" spans="1:17" ht="12.75" customHeight="1">
      <c r="A19" s="174" t="str">
        <f>+C16</f>
        <v>SEMESTRAL</v>
      </c>
      <c r="B19" s="172" t="s">
        <v>183</v>
      </c>
      <c r="C19" s="172"/>
      <c r="Q19" s="34"/>
    </row>
    <row r="20" spans="1:17">
      <c r="A20" s="174"/>
      <c r="B20" s="35" t="s">
        <v>184</v>
      </c>
      <c r="C20" s="35" t="s">
        <v>185</v>
      </c>
      <c r="Q20" s="34"/>
    </row>
    <row r="21" spans="1:17">
      <c r="A21" s="216" t="s">
        <v>218</v>
      </c>
      <c r="B21" s="222">
        <v>1</v>
      </c>
      <c r="C21" s="225">
        <v>1</v>
      </c>
      <c r="Q21" s="34"/>
    </row>
    <row r="22" spans="1:17">
      <c r="A22" s="217"/>
      <c r="B22" s="223"/>
      <c r="C22" s="226"/>
      <c r="Q22" s="34"/>
    </row>
    <row r="23" spans="1:17">
      <c r="A23" s="217"/>
      <c r="B23" s="223"/>
      <c r="C23" s="226"/>
      <c r="Q23" s="34"/>
    </row>
    <row r="24" spans="1:17">
      <c r="A24" s="217"/>
      <c r="B24" s="223"/>
      <c r="C24" s="226"/>
      <c r="Q24" s="34"/>
    </row>
    <row r="25" spans="1:17">
      <c r="A25" s="217"/>
      <c r="B25" s="223"/>
      <c r="C25" s="226"/>
      <c r="Q25" s="34"/>
    </row>
    <row r="26" spans="1:17">
      <c r="A26" s="218"/>
      <c r="B26" s="224"/>
      <c r="C26" s="227"/>
      <c r="Q26" s="34"/>
    </row>
    <row r="27" spans="1:17">
      <c r="A27" s="216" t="s">
        <v>219</v>
      </c>
      <c r="B27" s="222">
        <v>1</v>
      </c>
      <c r="C27" s="225">
        <v>1</v>
      </c>
      <c r="Q27" s="34"/>
    </row>
    <row r="28" spans="1:17">
      <c r="A28" s="217"/>
      <c r="B28" s="223"/>
      <c r="C28" s="226"/>
      <c r="Q28" s="34"/>
    </row>
    <row r="29" spans="1:17">
      <c r="A29" s="217"/>
      <c r="B29" s="223"/>
      <c r="C29" s="226"/>
      <c r="Q29" s="34"/>
    </row>
    <row r="30" spans="1:17">
      <c r="A30" s="217"/>
      <c r="B30" s="223"/>
      <c r="C30" s="226"/>
      <c r="Q30" s="34"/>
    </row>
    <row r="31" spans="1:17">
      <c r="A31" s="217"/>
      <c r="B31" s="223"/>
      <c r="C31" s="226"/>
      <c r="Q31" s="34"/>
    </row>
    <row r="32" spans="1:17">
      <c r="A32" s="218"/>
      <c r="B32" s="224"/>
      <c r="C32" s="227"/>
      <c r="Q32" s="34"/>
    </row>
    <row r="33" spans="1:17">
      <c r="A33" s="37"/>
      <c r="Q33" s="34"/>
    </row>
    <row r="34" spans="1:17" ht="13.5" thickBot="1">
      <c r="A34" s="37"/>
      <c r="Q34" s="34"/>
    </row>
    <row r="35" spans="1:17" ht="17.25" customHeight="1">
      <c r="A35" s="248" t="s">
        <v>198</v>
      </c>
      <c r="B35" s="249"/>
      <c r="C35" s="249"/>
      <c r="D35" s="250"/>
      <c r="E35" s="249" t="s">
        <v>199</v>
      </c>
      <c r="F35" s="249"/>
      <c r="G35" s="249"/>
      <c r="H35" s="249"/>
      <c r="I35" s="249"/>
      <c r="J35" s="249"/>
      <c r="K35" s="249"/>
      <c r="L35" s="249"/>
      <c r="M35" s="249"/>
      <c r="N35" s="249"/>
      <c r="O35" s="249"/>
      <c r="P35" s="249"/>
      <c r="Q35" s="250"/>
    </row>
    <row r="36" spans="1:17" ht="12.75" customHeight="1">
      <c r="A36" s="143" t="s">
        <v>221</v>
      </c>
      <c r="B36" s="244"/>
      <c r="C36" s="244"/>
      <c r="D36" s="144"/>
      <c r="E36" s="248" t="s">
        <v>201</v>
      </c>
      <c r="F36" s="249"/>
      <c r="G36" s="249"/>
      <c r="H36" s="248" t="s">
        <v>202</v>
      </c>
      <c r="I36" s="249"/>
      <c r="J36" s="249"/>
      <c r="K36" s="249"/>
      <c r="L36" s="249"/>
      <c r="M36" s="250"/>
      <c r="N36" s="248" t="s">
        <v>203</v>
      </c>
      <c r="O36" s="250"/>
      <c r="P36" s="249" t="s">
        <v>204</v>
      </c>
      <c r="Q36" s="250"/>
    </row>
    <row r="37" spans="1:17" ht="15" customHeight="1">
      <c r="A37" s="145"/>
      <c r="B37" s="120"/>
      <c r="C37" s="120"/>
      <c r="D37" s="146"/>
      <c r="E37" s="143" t="s">
        <v>222</v>
      </c>
      <c r="F37" s="244"/>
      <c r="G37" s="144"/>
      <c r="H37" s="234" t="s">
        <v>223</v>
      </c>
      <c r="I37" s="235"/>
      <c r="J37" s="235"/>
      <c r="K37" s="235"/>
      <c r="L37" s="235"/>
      <c r="M37" s="236"/>
      <c r="N37" s="234" t="s">
        <v>224</v>
      </c>
      <c r="O37" s="236"/>
      <c r="P37" s="243">
        <v>0.5</v>
      </c>
      <c r="Q37" s="236"/>
    </row>
    <row r="38" spans="1:17" ht="15" customHeight="1">
      <c r="A38" s="145"/>
      <c r="B38" s="120"/>
      <c r="C38" s="120"/>
      <c r="D38" s="146"/>
      <c r="E38" s="145"/>
      <c r="F38" s="120"/>
      <c r="G38" s="146"/>
      <c r="H38" s="237"/>
      <c r="I38" s="238"/>
      <c r="J38" s="238"/>
      <c r="K38" s="238"/>
      <c r="L38" s="238"/>
      <c r="M38" s="239"/>
      <c r="N38" s="237"/>
      <c r="O38" s="239"/>
      <c r="P38" s="237"/>
      <c r="Q38" s="239"/>
    </row>
    <row r="39" spans="1:17" ht="15" customHeight="1">
      <c r="A39" s="145"/>
      <c r="B39" s="120"/>
      <c r="C39" s="120"/>
      <c r="D39" s="146"/>
      <c r="E39" s="145"/>
      <c r="F39" s="120"/>
      <c r="G39" s="146"/>
      <c r="H39" s="237"/>
      <c r="I39" s="238"/>
      <c r="J39" s="238"/>
      <c r="K39" s="238"/>
      <c r="L39" s="238"/>
      <c r="M39" s="239"/>
      <c r="N39" s="237"/>
      <c r="O39" s="239"/>
      <c r="P39" s="237"/>
      <c r="Q39" s="239"/>
    </row>
    <row r="40" spans="1:17" ht="15" customHeight="1">
      <c r="A40" s="145"/>
      <c r="B40" s="120"/>
      <c r="C40" s="120"/>
      <c r="D40" s="146"/>
      <c r="E40" s="145"/>
      <c r="F40" s="120"/>
      <c r="G40" s="146"/>
      <c r="H40" s="237"/>
      <c r="I40" s="238"/>
      <c r="J40" s="238"/>
      <c r="K40" s="238"/>
      <c r="L40" s="238"/>
      <c r="M40" s="239"/>
      <c r="N40" s="237"/>
      <c r="O40" s="239"/>
      <c r="P40" s="237"/>
      <c r="Q40" s="239"/>
    </row>
    <row r="41" spans="1:17" ht="15" customHeight="1">
      <c r="A41" s="145"/>
      <c r="B41" s="120"/>
      <c r="C41" s="120"/>
      <c r="D41" s="146"/>
      <c r="E41" s="145"/>
      <c r="F41" s="120"/>
      <c r="G41" s="146"/>
      <c r="H41" s="237"/>
      <c r="I41" s="238"/>
      <c r="J41" s="238"/>
      <c r="K41" s="238"/>
      <c r="L41" s="238"/>
      <c r="M41" s="239"/>
      <c r="N41" s="237"/>
      <c r="O41" s="239"/>
      <c r="P41" s="237"/>
      <c r="Q41" s="239"/>
    </row>
    <row r="42" spans="1:17" ht="15" customHeight="1">
      <c r="A42" s="145"/>
      <c r="B42" s="120"/>
      <c r="C42" s="120"/>
      <c r="D42" s="146"/>
      <c r="E42" s="145"/>
      <c r="F42" s="120"/>
      <c r="G42" s="146"/>
      <c r="H42" s="237"/>
      <c r="I42" s="238"/>
      <c r="J42" s="238"/>
      <c r="K42" s="238"/>
      <c r="L42" s="238"/>
      <c r="M42" s="239"/>
      <c r="N42" s="237"/>
      <c r="O42" s="239"/>
      <c r="P42" s="237"/>
      <c r="Q42" s="239"/>
    </row>
    <row r="43" spans="1:17" ht="15" customHeight="1">
      <c r="A43" s="145"/>
      <c r="B43" s="120"/>
      <c r="C43" s="120"/>
      <c r="D43" s="146"/>
      <c r="E43" s="145"/>
      <c r="F43" s="120"/>
      <c r="G43" s="146"/>
      <c r="H43" s="237"/>
      <c r="I43" s="238"/>
      <c r="J43" s="238"/>
      <c r="K43" s="238"/>
      <c r="L43" s="238"/>
      <c r="M43" s="239"/>
      <c r="N43" s="237"/>
      <c r="O43" s="239"/>
      <c r="P43" s="237"/>
      <c r="Q43" s="239"/>
    </row>
    <row r="44" spans="1:17" ht="15" customHeight="1">
      <c r="A44" s="145"/>
      <c r="B44" s="120"/>
      <c r="C44" s="120"/>
      <c r="D44" s="146"/>
      <c r="E44" s="145"/>
      <c r="F44" s="120"/>
      <c r="G44" s="146"/>
      <c r="H44" s="237"/>
      <c r="I44" s="238"/>
      <c r="J44" s="238"/>
      <c r="K44" s="238"/>
      <c r="L44" s="238"/>
      <c r="M44" s="239"/>
      <c r="N44" s="237"/>
      <c r="O44" s="239"/>
      <c r="P44" s="237"/>
      <c r="Q44" s="239"/>
    </row>
    <row r="45" spans="1:17" ht="15" customHeight="1">
      <c r="A45" s="145"/>
      <c r="B45" s="120"/>
      <c r="C45" s="120"/>
      <c r="D45" s="146"/>
      <c r="E45" s="145"/>
      <c r="F45" s="120"/>
      <c r="G45" s="146"/>
      <c r="H45" s="237"/>
      <c r="I45" s="238"/>
      <c r="J45" s="238"/>
      <c r="K45" s="238"/>
      <c r="L45" s="238"/>
      <c r="M45" s="239"/>
      <c r="N45" s="237"/>
      <c r="O45" s="239"/>
      <c r="P45" s="237"/>
      <c r="Q45" s="239"/>
    </row>
    <row r="46" spans="1:17" ht="15" customHeight="1">
      <c r="A46" s="145"/>
      <c r="B46" s="120"/>
      <c r="C46" s="120"/>
      <c r="D46" s="146"/>
      <c r="E46" s="145"/>
      <c r="F46" s="120"/>
      <c r="G46" s="146"/>
      <c r="H46" s="237"/>
      <c r="I46" s="238"/>
      <c r="J46" s="238"/>
      <c r="K46" s="238"/>
      <c r="L46" s="238"/>
      <c r="M46" s="239"/>
      <c r="N46" s="237"/>
      <c r="O46" s="239"/>
      <c r="P46" s="237"/>
      <c r="Q46" s="239"/>
    </row>
    <row r="47" spans="1:17" ht="15" customHeight="1">
      <c r="A47" s="145"/>
      <c r="B47" s="120"/>
      <c r="C47" s="120"/>
      <c r="D47" s="146"/>
      <c r="E47" s="145"/>
      <c r="F47" s="120"/>
      <c r="G47" s="146"/>
      <c r="H47" s="237"/>
      <c r="I47" s="238"/>
      <c r="J47" s="238"/>
      <c r="K47" s="238"/>
      <c r="L47" s="238"/>
      <c r="M47" s="239"/>
      <c r="N47" s="237"/>
      <c r="O47" s="239"/>
      <c r="P47" s="237"/>
      <c r="Q47" s="239"/>
    </row>
    <row r="48" spans="1:17" ht="15.75" customHeight="1" thickBot="1">
      <c r="A48" s="245"/>
      <c r="B48" s="246"/>
      <c r="C48" s="246"/>
      <c r="D48" s="247"/>
      <c r="E48" s="245"/>
      <c r="F48" s="246"/>
      <c r="G48" s="247"/>
      <c r="H48" s="240"/>
      <c r="I48" s="241"/>
      <c r="J48" s="241"/>
      <c r="K48" s="241"/>
      <c r="L48" s="241"/>
      <c r="M48" s="242"/>
      <c r="N48" s="240"/>
      <c r="O48" s="242"/>
      <c r="P48" s="240"/>
      <c r="Q48" s="242"/>
    </row>
    <row r="49" spans="1:17">
      <c r="A49" s="252" t="s">
        <v>225</v>
      </c>
      <c r="B49" s="253"/>
      <c r="C49" s="253"/>
      <c r="D49" s="253"/>
      <c r="E49" s="254" t="s">
        <v>222</v>
      </c>
      <c r="F49" s="255"/>
      <c r="G49" s="256"/>
      <c r="H49" s="254" t="s">
        <v>223</v>
      </c>
      <c r="I49" s="255"/>
      <c r="J49" s="255"/>
      <c r="K49" s="255"/>
      <c r="L49" s="255"/>
      <c r="M49" s="256"/>
      <c r="N49" s="263" t="s">
        <v>224</v>
      </c>
      <c r="O49" s="264"/>
      <c r="P49" s="269">
        <v>0.5</v>
      </c>
      <c r="Q49" s="264"/>
    </row>
    <row r="50" spans="1:17">
      <c r="A50" s="253"/>
      <c r="B50" s="253"/>
      <c r="C50" s="253"/>
      <c r="D50" s="253"/>
      <c r="E50" s="257"/>
      <c r="F50" s="258"/>
      <c r="G50" s="259"/>
      <c r="H50" s="257"/>
      <c r="I50" s="258"/>
      <c r="J50" s="258"/>
      <c r="K50" s="258"/>
      <c r="L50" s="258"/>
      <c r="M50" s="259"/>
      <c r="N50" s="265"/>
      <c r="O50" s="266"/>
      <c r="P50" s="265"/>
      <c r="Q50" s="266"/>
    </row>
    <row r="51" spans="1:17">
      <c r="A51" s="253"/>
      <c r="B51" s="253"/>
      <c r="C51" s="253"/>
      <c r="D51" s="253"/>
      <c r="E51" s="257"/>
      <c r="F51" s="258"/>
      <c r="G51" s="259"/>
      <c r="H51" s="257"/>
      <c r="I51" s="258"/>
      <c r="J51" s="258"/>
      <c r="K51" s="258"/>
      <c r="L51" s="258"/>
      <c r="M51" s="259"/>
      <c r="N51" s="265"/>
      <c r="O51" s="266"/>
      <c r="P51" s="265"/>
      <c r="Q51" s="266"/>
    </row>
    <row r="52" spans="1:17">
      <c r="A52" s="253"/>
      <c r="B52" s="253"/>
      <c r="C52" s="253"/>
      <c r="D52" s="253"/>
      <c r="E52" s="257"/>
      <c r="F52" s="258"/>
      <c r="G52" s="259"/>
      <c r="H52" s="257"/>
      <c r="I52" s="258"/>
      <c r="J52" s="258"/>
      <c r="K52" s="258"/>
      <c r="L52" s="258"/>
      <c r="M52" s="259"/>
      <c r="N52" s="265"/>
      <c r="O52" s="266"/>
      <c r="P52" s="265"/>
      <c r="Q52" s="266"/>
    </row>
    <row r="53" spans="1:17">
      <c r="A53" s="253"/>
      <c r="B53" s="253"/>
      <c r="C53" s="253"/>
      <c r="D53" s="253"/>
      <c r="E53" s="257"/>
      <c r="F53" s="258"/>
      <c r="G53" s="259"/>
      <c r="H53" s="257"/>
      <c r="I53" s="258"/>
      <c r="J53" s="258"/>
      <c r="K53" s="258"/>
      <c r="L53" s="258"/>
      <c r="M53" s="259"/>
      <c r="N53" s="265"/>
      <c r="O53" s="266"/>
      <c r="P53" s="265"/>
      <c r="Q53" s="266"/>
    </row>
    <row r="54" spans="1:17">
      <c r="A54" s="253"/>
      <c r="B54" s="253"/>
      <c r="C54" s="253"/>
      <c r="D54" s="253"/>
      <c r="E54" s="260"/>
      <c r="F54" s="261"/>
      <c r="G54" s="262"/>
      <c r="H54" s="260"/>
      <c r="I54" s="261"/>
      <c r="J54" s="261"/>
      <c r="K54" s="261"/>
      <c r="L54" s="261"/>
      <c r="M54" s="262"/>
      <c r="N54" s="267"/>
      <c r="O54" s="268"/>
      <c r="P54" s="267"/>
      <c r="Q54" s="268"/>
    </row>
  </sheetData>
  <protectedRanges>
    <protectedRange sqref="A1:E4" name="Rango1"/>
  </protectedRanges>
  <mergeCells count="65">
    <mergeCell ref="A49:D54"/>
    <mergeCell ref="E49:G54"/>
    <mergeCell ref="H49:M54"/>
    <mergeCell ref="N49:O54"/>
    <mergeCell ref="P49:Q54"/>
    <mergeCell ref="A10:Q10"/>
    <mergeCell ref="A11:B11"/>
    <mergeCell ref="D11:G11"/>
    <mergeCell ref="H11:M11"/>
    <mergeCell ref="A1:A4"/>
    <mergeCell ref="B1:N1"/>
    <mergeCell ref="O1:Q1"/>
    <mergeCell ref="B2:N2"/>
    <mergeCell ref="O2:Q2"/>
    <mergeCell ref="B3:N3"/>
    <mergeCell ref="O3:Q3"/>
    <mergeCell ref="B4:N4"/>
    <mergeCell ref="O4:Q4"/>
    <mergeCell ref="A8:B8"/>
    <mergeCell ref="C8:D8"/>
    <mergeCell ref="E8:H8"/>
    <mergeCell ref="I8:Q8"/>
    <mergeCell ref="A9:B9"/>
    <mergeCell ref="C9:D9"/>
    <mergeCell ref="E9:H9"/>
    <mergeCell ref="I9:Q9"/>
    <mergeCell ref="N11:Q11"/>
    <mergeCell ref="K16:P16"/>
    <mergeCell ref="A13:Q13"/>
    <mergeCell ref="A14:A15"/>
    <mergeCell ref="B14:B15"/>
    <mergeCell ref="C14:C15"/>
    <mergeCell ref="D14:D15"/>
    <mergeCell ref="E14:Q14"/>
    <mergeCell ref="A12:B12"/>
    <mergeCell ref="D12:G12"/>
    <mergeCell ref="H12:M12"/>
    <mergeCell ref="N12:Q12"/>
    <mergeCell ref="H37:M48"/>
    <mergeCell ref="N37:O48"/>
    <mergeCell ref="P37:Q48"/>
    <mergeCell ref="E37:G48"/>
    <mergeCell ref="A35:D35"/>
    <mergeCell ref="E35:Q35"/>
    <mergeCell ref="E36:G36"/>
    <mergeCell ref="H36:M36"/>
    <mergeCell ref="N36:O36"/>
    <mergeCell ref="P36:Q36"/>
    <mergeCell ref="A36:D48"/>
    <mergeCell ref="A21:A26"/>
    <mergeCell ref="A27:A32"/>
    <mergeCell ref="E15:J15"/>
    <mergeCell ref="K15:P15"/>
    <mergeCell ref="B21:B26"/>
    <mergeCell ref="C21:C26"/>
    <mergeCell ref="B27:B32"/>
    <mergeCell ref="C27:C32"/>
    <mergeCell ref="E17:J17"/>
    <mergeCell ref="K17:P17"/>
    <mergeCell ref="A16:A17"/>
    <mergeCell ref="B16:B17"/>
    <mergeCell ref="B18:C18"/>
    <mergeCell ref="A19:A20"/>
    <mergeCell ref="B19:C19"/>
    <mergeCell ref="E16:J16"/>
  </mergeCells>
  <conditionalFormatting sqref="D12">
    <cfRule type="containsText" dxfId="66" priority="3" operator="containsText" text="ALTO">
      <formula>NOT(ISERROR(SEARCH("ALTO",D12)))</formula>
    </cfRule>
    <cfRule type="containsText" dxfId="65" priority="4" operator="containsText" text="MEDIO">
      <formula>NOT(ISERROR(SEARCH("MEDIO",D12)))</formula>
    </cfRule>
    <cfRule type="containsText" dxfId="64" priority="5" operator="containsText" text="BAJO">
      <formula>NOT(ISERROR(SEARCH("BAJO",D12)))</formula>
    </cfRule>
  </conditionalFormatting>
  <conditionalFormatting sqref="E16">
    <cfRule type="iconSet" priority="6">
      <iconSet>
        <cfvo type="percent" val="0"/>
        <cfvo type="percent" val="33"/>
        <cfvo type="percent" val="67"/>
      </iconSet>
    </cfRule>
  </conditionalFormatting>
  <conditionalFormatting sqref="K16">
    <cfRule type="iconSet" priority="1">
      <iconSet>
        <cfvo type="percent" val="0"/>
        <cfvo type="percent" val="33"/>
        <cfvo type="percent" val="67"/>
      </iconSet>
    </cfRule>
  </conditionalFormatting>
  <conditionalFormatting sqref="Q16">
    <cfRule type="colorScale" priority="2">
      <colorScale>
        <cfvo type="num" val="0.2"/>
        <cfvo type="num" val="0.35"/>
        <cfvo type="num" val="0.66"/>
        <color rgb="FFFF0000"/>
        <color rgb="FFFFEB84"/>
        <color rgb="FF00B050"/>
      </colorScale>
    </cfRule>
  </conditionalFormatting>
  <dataValidations count="1">
    <dataValidation allowBlank="1" showInputMessage="1" showErrorMessage="1" sqref="E9:H9" xr:uid="{00000000-0002-0000-0200-000000000000}"/>
  </dataValidation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1000000}">
          <x14:formula1>
            <xm:f>LISTAS!$B$2:$B$5</xm:f>
          </x14:formula1>
          <xm:sqref>C16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48"/>
  <sheetViews>
    <sheetView topLeftCell="A3" zoomScale="80" zoomScaleNormal="80" workbookViewId="0">
      <selection activeCell="A21" sqref="A21"/>
    </sheetView>
  </sheetViews>
  <sheetFormatPr defaultColWidth="11.42578125" defaultRowHeight="12.75"/>
  <cols>
    <col min="1" max="1" width="23.42578125" style="23" customWidth="1"/>
    <col min="2" max="2" width="19.28515625" style="23" customWidth="1"/>
    <col min="3" max="3" width="21.28515625" style="23" customWidth="1"/>
    <col min="4" max="4" width="25.28515625" style="23" customWidth="1"/>
    <col min="5" max="5" width="8.7109375" style="23" bestFit="1" customWidth="1"/>
    <col min="6" max="6" width="10.28515625" style="23" bestFit="1" customWidth="1"/>
    <col min="7" max="12" width="8.7109375" style="23" bestFit="1" customWidth="1"/>
    <col min="13" max="13" width="11.7109375" style="23" bestFit="1" customWidth="1"/>
    <col min="14" max="14" width="8.7109375" style="23" customWidth="1"/>
    <col min="15" max="15" width="11.5703125" style="23" bestFit="1" customWidth="1"/>
    <col min="16" max="16" width="12.7109375" style="23" customWidth="1"/>
    <col min="17" max="17" width="13.140625" style="23" bestFit="1" customWidth="1"/>
    <col min="18" max="16384" width="11.42578125" style="23"/>
  </cols>
  <sheetData>
    <row r="1" spans="1:17" s="15" customFormat="1" ht="25.5" customHeight="1">
      <c r="A1" s="193"/>
      <c r="B1" s="196" t="s">
        <v>0</v>
      </c>
      <c r="C1" s="197"/>
      <c r="D1" s="197"/>
      <c r="E1" s="197"/>
      <c r="F1" s="197"/>
      <c r="G1" s="197"/>
      <c r="H1" s="197"/>
      <c r="I1" s="197"/>
      <c r="J1" s="197"/>
      <c r="K1" s="197"/>
      <c r="L1" s="197"/>
      <c r="M1" s="197"/>
      <c r="N1" s="198"/>
      <c r="O1" s="199" t="s">
        <v>150</v>
      </c>
      <c r="P1" s="200"/>
      <c r="Q1" s="201"/>
    </row>
    <row r="2" spans="1:17" s="15" customFormat="1" ht="24" customHeight="1">
      <c r="A2" s="194"/>
      <c r="B2" s="202" t="s">
        <v>151</v>
      </c>
      <c r="C2" s="187"/>
      <c r="D2" s="187"/>
      <c r="E2" s="187"/>
      <c r="F2" s="187"/>
      <c r="G2" s="187"/>
      <c r="H2" s="187"/>
      <c r="I2" s="187"/>
      <c r="J2" s="187"/>
      <c r="K2" s="187"/>
      <c r="L2" s="187"/>
      <c r="M2" s="187"/>
      <c r="N2" s="203"/>
      <c r="O2" s="204" t="s">
        <v>152</v>
      </c>
      <c r="P2" s="205"/>
      <c r="Q2" s="206"/>
    </row>
    <row r="3" spans="1:17" s="15" customFormat="1" ht="29.25" customHeight="1">
      <c r="A3" s="194"/>
      <c r="B3" s="207" t="s">
        <v>153</v>
      </c>
      <c r="C3" s="208"/>
      <c r="D3" s="208"/>
      <c r="E3" s="208"/>
      <c r="F3" s="208"/>
      <c r="G3" s="208"/>
      <c r="H3" s="208"/>
      <c r="I3" s="208"/>
      <c r="J3" s="208"/>
      <c r="K3" s="208"/>
      <c r="L3" s="208"/>
      <c r="M3" s="208"/>
      <c r="N3" s="209"/>
      <c r="O3" s="204" t="s">
        <v>154</v>
      </c>
      <c r="P3" s="205"/>
      <c r="Q3" s="206"/>
    </row>
    <row r="4" spans="1:17" s="15" customFormat="1" ht="15.75" thickBot="1">
      <c r="A4" s="195"/>
      <c r="B4" s="210" t="s">
        <v>155</v>
      </c>
      <c r="C4" s="211"/>
      <c r="D4" s="211"/>
      <c r="E4" s="211"/>
      <c r="F4" s="211"/>
      <c r="G4" s="211"/>
      <c r="H4" s="211"/>
      <c r="I4" s="211"/>
      <c r="J4" s="211"/>
      <c r="K4" s="211"/>
      <c r="L4" s="211"/>
      <c r="M4" s="211"/>
      <c r="N4" s="212"/>
      <c r="O4" s="213" t="s">
        <v>156</v>
      </c>
      <c r="P4" s="214"/>
      <c r="Q4" s="215"/>
    </row>
    <row r="5" spans="1:17" s="15" customFormat="1" ht="11.25" customHeight="1" thickBot="1">
      <c r="A5" s="16"/>
      <c r="B5" s="17"/>
      <c r="C5" s="17"/>
      <c r="D5" s="17"/>
      <c r="E5" s="17"/>
      <c r="F5" s="17"/>
      <c r="I5" s="18"/>
    </row>
    <row r="6" spans="1:17" s="15" customFormat="1" ht="17.25" customHeight="1" thickBot="1">
      <c r="A6" s="19" t="s">
        <v>157</v>
      </c>
      <c r="B6" s="20">
        <v>2023</v>
      </c>
      <c r="C6" s="17"/>
      <c r="D6" s="17"/>
      <c r="E6" s="17"/>
      <c r="F6" s="17"/>
      <c r="I6" s="18"/>
    </row>
    <row r="7" spans="1:17" s="15" customFormat="1" ht="9.75" customHeight="1" thickBot="1">
      <c r="A7" s="21"/>
      <c r="B7" s="17"/>
      <c r="C7" s="17"/>
      <c r="D7" s="17"/>
      <c r="E7" s="17"/>
      <c r="F7" s="17"/>
      <c r="I7" s="18"/>
    </row>
    <row r="8" spans="1:17" s="15" customFormat="1" ht="21" customHeight="1" thickBot="1">
      <c r="A8" s="175" t="s">
        <v>11</v>
      </c>
      <c r="B8" s="176"/>
      <c r="C8" s="175" t="s">
        <v>12</v>
      </c>
      <c r="D8" s="176"/>
      <c r="E8" s="175" t="s">
        <v>13</v>
      </c>
      <c r="F8" s="177"/>
      <c r="G8" s="177"/>
      <c r="H8" s="176"/>
      <c r="I8" s="175" t="s">
        <v>158</v>
      </c>
      <c r="J8" s="177"/>
      <c r="K8" s="177"/>
      <c r="L8" s="177"/>
      <c r="M8" s="177"/>
      <c r="N8" s="177"/>
      <c r="O8" s="177"/>
      <c r="P8" s="177"/>
      <c r="Q8" s="176"/>
    </row>
    <row r="9" spans="1:17" s="15" customFormat="1" ht="39.75" customHeight="1">
      <c r="A9" s="178" t="str">
        <f>+'CUADRO DE MANDO'!B9</f>
        <v>GESTIÓN TECNOLOGIA INFORMATICA</v>
      </c>
      <c r="B9" s="179"/>
      <c r="C9" s="178" t="str">
        <f>+'CUADRO DE MANDO'!C9</f>
        <v>GESTIÓN DE INFRAESTRUCTURA Y TELECOMUNICACIONES</v>
      </c>
      <c r="D9" s="179"/>
      <c r="E9" s="178" t="str">
        <f>+'CUADRO DE MANDO'!D9</f>
        <v>GTI-INFRAESTRUCTURA-MESA DE SERVICIOS-3</v>
      </c>
      <c r="F9" s="189"/>
      <c r="G9" s="189"/>
      <c r="H9" s="179"/>
      <c r="I9" s="178" t="str">
        <f>+'CUADRO DE MANDO'!E9</f>
        <v>Software Licenciados</v>
      </c>
      <c r="J9" s="189"/>
      <c r="K9" s="189"/>
      <c r="L9" s="189"/>
      <c r="M9" s="189"/>
      <c r="N9" s="189"/>
      <c r="O9" s="189"/>
      <c r="P9" s="189"/>
      <c r="Q9" s="179"/>
    </row>
    <row r="10" spans="1:17" s="15" customFormat="1" ht="15" customHeight="1" thickBot="1">
      <c r="A10" s="190"/>
      <c r="B10" s="191"/>
      <c r="C10" s="191"/>
      <c r="D10" s="191"/>
      <c r="E10" s="191"/>
      <c r="F10" s="191"/>
      <c r="G10" s="191"/>
      <c r="H10" s="191"/>
      <c r="I10" s="191"/>
      <c r="J10" s="191"/>
      <c r="K10" s="191"/>
      <c r="L10" s="191"/>
      <c r="M10" s="191"/>
      <c r="N10" s="191"/>
      <c r="O10" s="191"/>
      <c r="P10" s="191"/>
      <c r="Q10" s="192"/>
    </row>
    <row r="11" spans="1:17" s="15" customFormat="1" ht="26.25" customHeight="1" thickBot="1">
      <c r="A11" s="175" t="s">
        <v>159</v>
      </c>
      <c r="B11" s="176"/>
      <c r="C11" s="22" t="s">
        <v>21</v>
      </c>
      <c r="D11" s="175" t="s">
        <v>160</v>
      </c>
      <c r="E11" s="177"/>
      <c r="F11" s="177"/>
      <c r="G11" s="176"/>
      <c r="H11" s="175" t="s">
        <v>18</v>
      </c>
      <c r="I11" s="177"/>
      <c r="J11" s="177"/>
      <c r="K11" s="177"/>
      <c r="L11" s="177"/>
      <c r="M11" s="176"/>
      <c r="N11" s="175" t="s">
        <v>161</v>
      </c>
      <c r="O11" s="177"/>
      <c r="P11" s="177"/>
      <c r="Q11" s="176"/>
    </row>
    <row r="12" spans="1:17" s="15" customFormat="1" ht="40.5" customHeight="1">
      <c r="A12" s="178" t="str">
        <f>+'CUADRO DE MANDO'!F9</f>
        <v>Verificar el estado de licenciamiento de software</v>
      </c>
      <c r="B12" s="179"/>
      <c r="C12" s="42" t="str">
        <f>+'CUADRO DE MANDO'!L9</f>
        <v>%</v>
      </c>
      <c r="D12" s="180" t="str">
        <f>(IF($Q$16&lt;=33%,"BAJO",IF($Q$16&lt;66%,"MEDIO","ALTO")))</f>
        <v>ALTO</v>
      </c>
      <c r="E12" s="181"/>
      <c r="F12" s="181"/>
      <c r="G12" s="182"/>
      <c r="H12" s="183" t="str">
        <f>+'CUADRO DE MANDO'!I9</f>
        <v>Reporte gestor de servicios de TI</v>
      </c>
      <c r="I12" s="183"/>
      <c r="J12" s="183"/>
      <c r="K12" s="183"/>
      <c r="L12" s="183"/>
      <c r="M12" s="183"/>
      <c r="N12" s="180" t="str">
        <f>+'CUADRO DE MANDO'!M9</f>
        <v>Gestor infraestructura</v>
      </c>
      <c r="O12" s="181"/>
      <c r="P12" s="181"/>
      <c r="Q12" s="182"/>
    </row>
    <row r="13" spans="1:17" s="15" customFormat="1" ht="16.5" customHeight="1">
      <c r="A13" s="186"/>
      <c r="B13" s="187"/>
      <c r="C13" s="187"/>
      <c r="D13" s="187"/>
      <c r="E13" s="187"/>
      <c r="F13" s="187"/>
      <c r="G13" s="187"/>
      <c r="H13" s="187"/>
      <c r="I13" s="187"/>
      <c r="J13" s="187"/>
      <c r="K13" s="187"/>
      <c r="L13" s="187"/>
      <c r="M13" s="187"/>
      <c r="N13" s="187"/>
      <c r="O13" s="187"/>
      <c r="P13" s="187"/>
      <c r="Q13" s="188"/>
    </row>
    <row r="14" spans="1:17" ht="16.5" customHeight="1">
      <c r="A14" s="174" t="s">
        <v>162</v>
      </c>
      <c r="B14" s="167" t="s">
        <v>163</v>
      </c>
      <c r="C14" s="167" t="s">
        <v>20</v>
      </c>
      <c r="D14" s="167" t="s">
        <v>164</v>
      </c>
      <c r="E14" s="167"/>
      <c r="F14" s="167"/>
      <c r="G14" s="167"/>
      <c r="H14" s="167"/>
      <c r="I14" s="167"/>
      <c r="J14" s="167"/>
      <c r="K14" s="168"/>
      <c r="L14" s="168"/>
      <c r="M14" s="168"/>
      <c r="N14" s="168"/>
      <c r="O14" s="168"/>
      <c r="P14" s="168"/>
      <c r="Q14" s="251"/>
    </row>
    <row r="15" spans="1:17">
      <c r="A15" s="174"/>
      <c r="B15" s="167"/>
      <c r="C15" s="167"/>
      <c r="D15" s="167"/>
      <c r="E15" s="219" t="s">
        <v>226</v>
      </c>
      <c r="F15" s="220"/>
      <c r="G15" s="220"/>
      <c r="H15" s="220"/>
      <c r="I15" s="220"/>
      <c r="J15" s="220"/>
      <c r="K15" s="220"/>
      <c r="L15" s="220"/>
      <c r="M15" s="220"/>
      <c r="N15" s="220"/>
      <c r="O15" s="220"/>
      <c r="P15" s="275"/>
      <c r="Q15" s="27" t="s">
        <v>178</v>
      </c>
    </row>
    <row r="16" spans="1:17" ht="28.5" customHeight="1">
      <c r="A16" s="171" t="s">
        <v>179</v>
      </c>
      <c r="B16" s="184" t="str">
        <f>+'CUADRO DE MANDO'!H9</f>
        <v>X= (Software licenciados / software instalados) * 100</v>
      </c>
      <c r="C16" s="28" t="s">
        <v>226</v>
      </c>
      <c r="D16" s="29" t="s">
        <v>181</v>
      </c>
      <c r="E16" s="231">
        <f>IFERROR($B$21/$C$21,"0%")</f>
        <v>1</v>
      </c>
      <c r="F16" s="232"/>
      <c r="G16" s="232"/>
      <c r="H16" s="232"/>
      <c r="I16" s="232"/>
      <c r="J16" s="232"/>
      <c r="K16" s="232"/>
      <c r="L16" s="232"/>
      <c r="M16" s="232"/>
      <c r="N16" s="232"/>
      <c r="O16" s="232"/>
      <c r="P16" s="233"/>
      <c r="Q16" s="31">
        <f>SUM(E16:P16)/C17</f>
        <v>1</v>
      </c>
    </row>
    <row r="17" spans="1:17" ht="26.25" customHeight="1">
      <c r="A17" s="171"/>
      <c r="B17" s="185"/>
      <c r="C17" s="28" t="str">
        <f>IF(C16="MENSUAL","12",IF(C16="TRIMESTRAL","4",IF(C16="SEMESTRAL","2","1")))</f>
        <v>1</v>
      </c>
      <c r="D17" s="32" t="s">
        <v>19</v>
      </c>
      <c r="E17" s="228">
        <f>+'CUADRO DE MANDO'!J9</f>
        <v>0.95</v>
      </c>
      <c r="F17" s="229"/>
      <c r="G17" s="229"/>
      <c r="H17" s="229"/>
      <c r="I17" s="229"/>
      <c r="J17" s="229"/>
      <c r="K17" s="229"/>
      <c r="L17" s="229"/>
      <c r="M17" s="229"/>
      <c r="N17" s="229"/>
      <c r="O17" s="229"/>
      <c r="P17" s="274"/>
      <c r="Q17" s="48"/>
    </row>
    <row r="18" spans="1:17" ht="24" customHeight="1">
      <c r="A18" s="33" t="s">
        <v>182</v>
      </c>
      <c r="B18" s="173" t="str">
        <f>+'CUADRO DE MANDO'!G9</f>
        <v>Eficacia</v>
      </c>
      <c r="C18" s="173"/>
      <c r="Q18" s="34"/>
    </row>
    <row r="19" spans="1:17" ht="12.75" customHeight="1">
      <c r="A19" s="174" t="str">
        <f>+C16</f>
        <v>ANUAL</v>
      </c>
      <c r="B19" s="172" t="s">
        <v>183</v>
      </c>
      <c r="C19" s="172"/>
      <c r="Q19" s="34"/>
    </row>
    <row r="20" spans="1:17">
      <c r="A20" s="174"/>
      <c r="B20" s="35" t="s">
        <v>184</v>
      </c>
      <c r="C20" s="35" t="s">
        <v>185</v>
      </c>
      <c r="Q20" s="34"/>
    </row>
    <row r="21" spans="1:17">
      <c r="A21" s="216" t="s">
        <v>226</v>
      </c>
      <c r="B21" s="270">
        <v>5880</v>
      </c>
      <c r="C21" s="273">
        <v>5880</v>
      </c>
      <c r="Q21" s="34"/>
    </row>
    <row r="22" spans="1:17">
      <c r="A22" s="217"/>
      <c r="B22" s="271"/>
      <c r="C22" s="273"/>
      <c r="Q22" s="34"/>
    </row>
    <row r="23" spans="1:17">
      <c r="A23" s="217"/>
      <c r="B23" s="271"/>
      <c r="C23" s="273"/>
      <c r="Q23" s="34"/>
    </row>
    <row r="24" spans="1:17">
      <c r="A24" s="217"/>
      <c r="B24" s="271"/>
      <c r="C24" s="273"/>
      <c r="Q24" s="34"/>
    </row>
    <row r="25" spans="1:17">
      <c r="A25" s="217"/>
      <c r="B25" s="271"/>
      <c r="C25" s="273"/>
      <c r="Q25" s="34"/>
    </row>
    <row r="26" spans="1:17">
      <c r="A26" s="217"/>
      <c r="B26" s="271"/>
      <c r="C26" s="273"/>
      <c r="Q26" s="34"/>
    </row>
    <row r="27" spans="1:17">
      <c r="A27" s="217"/>
      <c r="B27" s="271"/>
      <c r="C27" s="273"/>
      <c r="Q27" s="34"/>
    </row>
    <row r="28" spans="1:17">
      <c r="A28" s="217"/>
      <c r="B28" s="271"/>
      <c r="C28" s="273"/>
      <c r="Q28" s="34"/>
    </row>
    <row r="29" spans="1:17">
      <c r="A29" s="217"/>
      <c r="B29" s="271"/>
      <c r="C29" s="273"/>
      <c r="Q29" s="34"/>
    </row>
    <row r="30" spans="1:17">
      <c r="A30" s="217"/>
      <c r="B30" s="271"/>
      <c r="C30" s="273"/>
      <c r="Q30" s="34"/>
    </row>
    <row r="31" spans="1:17">
      <c r="A31" s="217"/>
      <c r="B31" s="271"/>
      <c r="C31" s="273"/>
      <c r="Q31" s="34"/>
    </row>
    <row r="32" spans="1:17">
      <c r="A32" s="218"/>
      <c r="B32" s="272"/>
      <c r="C32" s="273"/>
      <c r="Q32" s="34"/>
    </row>
    <row r="33" spans="1:17">
      <c r="A33" s="37"/>
      <c r="Q33" s="34"/>
    </row>
    <row r="34" spans="1:17" ht="13.5" thickBot="1">
      <c r="A34" s="37"/>
      <c r="Q34" s="34"/>
    </row>
    <row r="35" spans="1:17" ht="17.25" customHeight="1" thickBot="1">
      <c r="A35" s="248" t="s">
        <v>198</v>
      </c>
      <c r="B35" s="249"/>
      <c r="C35" s="249"/>
      <c r="D35" s="250"/>
      <c r="E35" s="249" t="s">
        <v>199</v>
      </c>
      <c r="F35" s="249"/>
      <c r="G35" s="249"/>
      <c r="H35" s="249"/>
      <c r="I35" s="249"/>
      <c r="J35" s="249"/>
      <c r="K35" s="249"/>
      <c r="L35" s="249"/>
      <c r="M35" s="249"/>
      <c r="N35" s="249"/>
      <c r="O35" s="249"/>
      <c r="P35" s="249"/>
      <c r="Q35" s="250"/>
    </row>
    <row r="36" spans="1:17">
      <c r="A36" s="143" t="s">
        <v>227</v>
      </c>
      <c r="B36" s="244"/>
      <c r="C36" s="244"/>
      <c r="D36" s="144"/>
      <c r="E36" s="248" t="s">
        <v>201</v>
      </c>
      <c r="F36" s="249"/>
      <c r="G36" s="249"/>
      <c r="H36" s="248" t="s">
        <v>202</v>
      </c>
      <c r="I36" s="249"/>
      <c r="J36" s="249"/>
      <c r="K36" s="249"/>
      <c r="L36" s="249"/>
      <c r="M36" s="250"/>
      <c r="N36" s="248" t="s">
        <v>203</v>
      </c>
      <c r="O36" s="250"/>
      <c r="P36" s="249" t="s">
        <v>204</v>
      </c>
      <c r="Q36" s="250"/>
    </row>
    <row r="37" spans="1:17" ht="15" customHeight="1">
      <c r="A37" s="145"/>
      <c r="B37" s="120"/>
      <c r="C37" s="120"/>
      <c r="D37" s="146"/>
      <c r="E37" s="143" t="s">
        <v>228</v>
      </c>
      <c r="F37" s="244"/>
      <c r="G37" s="144"/>
      <c r="H37" s="143" t="s">
        <v>229</v>
      </c>
      <c r="I37" s="244"/>
      <c r="J37" s="244"/>
      <c r="K37" s="244"/>
      <c r="L37" s="244"/>
      <c r="M37" s="144"/>
      <c r="N37" s="143" t="s">
        <v>230</v>
      </c>
      <c r="O37" s="144"/>
      <c r="P37" s="147">
        <v>1</v>
      </c>
      <c r="Q37" s="144"/>
    </row>
    <row r="38" spans="1:17" ht="15" customHeight="1">
      <c r="A38" s="145"/>
      <c r="B38" s="120"/>
      <c r="C38" s="120"/>
      <c r="D38" s="146"/>
      <c r="E38" s="145"/>
      <c r="F38" s="120"/>
      <c r="G38" s="146"/>
      <c r="H38" s="145"/>
      <c r="I38" s="120"/>
      <c r="J38" s="120"/>
      <c r="K38" s="120"/>
      <c r="L38" s="120"/>
      <c r="M38" s="146"/>
      <c r="N38" s="145"/>
      <c r="O38" s="146"/>
      <c r="P38" s="145"/>
      <c r="Q38" s="146"/>
    </row>
    <row r="39" spans="1:17" ht="15" customHeight="1">
      <c r="A39" s="145"/>
      <c r="B39" s="120"/>
      <c r="C39" s="120"/>
      <c r="D39" s="146"/>
      <c r="E39" s="145"/>
      <c r="F39" s="120"/>
      <c r="G39" s="146"/>
      <c r="H39" s="145"/>
      <c r="I39" s="120"/>
      <c r="J39" s="120"/>
      <c r="K39" s="120"/>
      <c r="L39" s="120"/>
      <c r="M39" s="146"/>
      <c r="N39" s="145"/>
      <c r="O39" s="146"/>
      <c r="P39" s="145"/>
      <c r="Q39" s="146"/>
    </row>
    <row r="40" spans="1:17" ht="15" customHeight="1">
      <c r="A40" s="145"/>
      <c r="B40" s="120"/>
      <c r="C40" s="120"/>
      <c r="D40" s="146"/>
      <c r="E40" s="145"/>
      <c r="F40" s="120"/>
      <c r="G40" s="146"/>
      <c r="H40" s="145"/>
      <c r="I40" s="120"/>
      <c r="J40" s="120"/>
      <c r="K40" s="120"/>
      <c r="L40" s="120"/>
      <c r="M40" s="146"/>
      <c r="N40" s="145"/>
      <c r="O40" s="146"/>
      <c r="P40" s="145"/>
      <c r="Q40" s="146"/>
    </row>
    <row r="41" spans="1:17" ht="15" customHeight="1">
      <c r="A41" s="145"/>
      <c r="B41" s="120"/>
      <c r="C41" s="120"/>
      <c r="D41" s="146"/>
      <c r="E41" s="145"/>
      <c r="F41" s="120"/>
      <c r="G41" s="146"/>
      <c r="H41" s="145"/>
      <c r="I41" s="120"/>
      <c r="J41" s="120"/>
      <c r="K41" s="120"/>
      <c r="L41" s="120"/>
      <c r="M41" s="146"/>
      <c r="N41" s="145"/>
      <c r="O41" s="146"/>
      <c r="P41" s="145"/>
      <c r="Q41" s="146"/>
    </row>
    <row r="42" spans="1:17" ht="15" customHeight="1">
      <c r="A42" s="145"/>
      <c r="B42" s="120"/>
      <c r="C42" s="120"/>
      <c r="D42" s="146"/>
      <c r="E42" s="145"/>
      <c r="F42" s="120"/>
      <c r="G42" s="146"/>
      <c r="H42" s="145"/>
      <c r="I42" s="120"/>
      <c r="J42" s="120"/>
      <c r="K42" s="120"/>
      <c r="L42" s="120"/>
      <c r="M42" s="146"/>
      <c r="N42" s="145"/>
      <c r="O42" s="146"/>
      <c r="P42" s="145"/>
      <c r="Q42" s="146"/>
    </row>
    <row r="43" spans="1:17" ht="15" customHeight="1">
      <c r="A43" s="145"/>
      <c r="B43" s="120"/>
      <c r="C43" s="120"/>
      <c r="D43" s="146"/>
      <c r="E43" s="145"/>
      <c r="F43" s="120"/>
      <c r="G43" s="146"/>
      <c r="H43" s="145"/>
      <c r="I43" s="120"/>
      <c r="J43" s="120"/>
      <c r="K43" s="120"/>
      <c r="L43" s="120"/>
      <c r="M43" s="146"/>
      <c r="N43" s="145"/>
      <c r="O43" s="146"/>
      <c r="P43" s="145"/>
      <c r="Q43" s="146"/>
    </row>
    <row r="44" spans="1:17" ht="15" customHeight="1">
      <c r="A44" s="145"/>
      <c r="B44" s="120"/>
      <c r="C44" s="120"/>
      <c r="D44" s="146"/>
      <c r="E44" s="145"/>
      <c r="F44" s="120"/>
      <c r="G44" s="146"/>
      <c r="H44" s="145"/>
      <c r="I44" s="120"/>
      <c r="J44" s="120"/>
      <c r="K44" s="120"/>
      <c r="L44" s="120"/>
      <c r="M44" s="146"/>
      <c r="N44" s="145"/>
      <c r="O44" s="146"/>
      <c r="P44" s="145"/>
      <c r="Q44" s="146"/>
    </row>
    <row r="45" spans="1:17" ht="15" customHeight="1">
      <c r="A45" s="145"/>
      <c r="B45" s="120"/>
      <c r="C45" s="120"/>
      <c r="D45" s="146"/>
      <c r="E45" s="145"/>
      <c r="F45" s="120"/>
      <c r="G45" s="146"/>
      <c r="H45" s="145"/>
      <c r="I45" s="120"/>
      <c r="J45" s="120"/>
      <c r="K45" s="120"/>
      <c r="L45" s="120"/>
      <c r="M45" s="146"/>
      <c r="N45" s="145"/>
      <c r="O45" s="146"/>
      <c r="P45" s="145"/>
      <c r="Q45" s="146"/>
    </row>
    <row r="46" spans="1:17" ht="15" customHeight="1">
      <c r="A46" s="145"/>
      <c r="B46" s="120"/>
      <c r="C46" s="120"/>
      <c r="D46" s="146"/>
      <c r="E46" s="145"/>
      <c r="F46" s="120"/>
      <c r="G46" s="146"/>
      <c r="H46" s="145"/>
      <c r="I46" s="120"/>
      <c r="J46" s="120"/>
      <c r="K46" s="120"/>
      <c r="L46" s="120"/>
      <c r="M46" s="146"/>
      <c r="N46" s="145"/>
      <c r="O46" s="146"/>
      <c r="P46" s="145"/>
      <c r="Q46" s="146"/>
    </row>
    <row r="47" spans="1:17" ht="15" customHeight="1">
      <c r="A47" s="145"/>
      <c r="B47" s="120"/>
      <c r="C47" s="120"/>
      <c r="D47" s="146"/>
      <c r="E47" s="145"/>
      <c r="F47" s="120"/>
      <c r="G47" s="146"/>
      <c r="H47" s="145"/>
      <c r="I47" s="120"/>
      <c r="J47" s="120"/>
      <c r="K47" s="120"/>
      <c r="L47" s="120"/>
      <c r="M47" s="146"/>
      <c r="N47" s="145"/>
      <c r="O47" s="146"/>
      <c r="P47" s="145"/>
      <c r="Q47" s="146"/>
    </row>
    <row r="48" spans="1:17" ht="15.75" customHeight="1">
      <c r="A48" s="245"/>
      <c r="B48" s="246"/>
      <c r="C48" s="246"/>
      <c r="D48" s="247"/>
      <c r="E48" s="245"/>
      <c r="F48" s="246"/>
      <c r="G48" s="247"/>
      <c r="H48" s="245"/>
      <c r="I48" s="246"/>
      <c r="J48" s="246"/>
      <c r="K48" s="246"/>
      <c r="L48" s="246"/>
      <c r="M48" s="247"/>
      <c r="N48" s="245"/>
      <c r="O48" s="247"/>
      <c r="P48" s="245"/>
      <c r="Q48" s="247"/>
    </row>
  </sheetData>
  <sheetProtection formatCells="0" formatColumns="0" formatRows="0" insertColumns="0" insertRows="0"/>
  <protectedRanges>
    <protectedRange sqref="A1:E4" name="Rango1"/>
  </protectedRanges>
  <mergeCells count="54">
    <mergeCell ref="A10:Q10"/>
    <mergeCell ref="A11:B11"/>
    <mergeCell ref="D11:G11"/>
    <mergeCell ref="H11:M11"/>
    <mergeCell ref="A1:A4"/>
    <mergeCell ref="B1:N1"/>
    <mergeCell ref="O1:Q1"/>
    <mergeCell ref="B2:N2"/>
    <mergeCell ref="O2:Q2"/>
    <mergeCell ref="B3:N3"/>
    <mergeCell ref="O3:Q3"/>
    <mergeCell ref="B4:N4"/>
    <mergeCell ref="O4:Q4"/>
    <mergeCell ref="A8:B8"/>
    <mergeCell ref="C8:D8"/>
    <mergeCell ref="E8:H8"/>
    <mergeCell ref="I8:Q8"/>
    <mergeCell ref="A9:B9"/>
    <mergeCell ref="C9:D9"/>
    <mergeCell ref="E9:H9"/>
    <mergeCell ref="I9:Q9"/>
    <mergeCell ref="N11:Q11"/>
    <mergeCell ref="A16:A17"/>
    <mergeCell ref="B16:B17"/>
    <mergeCell ref="E16:P16"/>
    <mergeCell ref="E17:P17"/>
    <mergeCell ref="A13:Q13"/>
    <mergeCell ref="A14:A15"/>
    <mergeCell ref="B14:B15"/>
    <mergeCell ref="C14:C15"/>
    <mergeCell ref="D14:D15"/>
    <mergeCell ref="E14:Q14"/>
    <mergeCell ref="E15:P15"/>
    <mergeCell ref="A12:B12"/>
    <mergeCell ref="D12:G12"/>
    <mergeCell ref="H12:M12"/>
    <mergeCell ref="N12:Q12"/>
    <mergeCell ref="B18:C18"/>
    <mergeCell ref="A19:A20"/>
    <mergeCell ref="B19:C19"/>
    <mergeCell ref="B21:B32"/>
    <mergeCell ref="C21:C32"/>
    <mergeCell ref="A21:A32"/>
    <mergeCell ref="A35:D35"/>
    <mergeCell ref="E35:Q35"/>
    <mergeCell ref="A36:D48"/>
    <mergeCell ref="E36:G36"/>
    <mergeCell ref="H36:M36"/>
    <mergeCell ref="N36:O36"/>
    <mergeCell ref="P36:Q36"/>
    <mergeCell ref="H37:M48"/>
    <mergeCell ref="N37:O48"/>
    <mergeCell ref="P37:Q48"/>
    <mergeCell ref="E37:G48"/>
  </mergeCells>
  <conditionalFormatting sqref="D12">
    <cfRule type="containsText" dxfId="63" priority="3" operator="containsText" text="ALTO">
      <formula>NOT(ISERROR(SEARCH("ALTO",D12)))</formula>
    </cfRule>
    <cfRule type="containsText" dxfId="62" priority="4" operator="containsText" text="MEDIO">
      <formula>NOT(ISERROR(SEARCH("MEDIO",D12)))</formula>
    </cfRule>
    <cfRule type="containsText" dxfId="61" priority="5" operator="containsText" text="BAJO">
      <formula>NOT(ISERROR(SEARCH("BAJO",D12)))</formula>
    </cfRule>
  </conditionalFormatting>
  <conditionalFormatting sqref="E16">
    <cfRule type="iconSet" priority="6">
      <iconSet>
        <cfvo type="percent" val="0"/>
        <cfvo type="percent" val="33"/>
        <cfvo type="percent" val="67"/>
      </iconSet>
    </cfRule>
  </conditionalFormatting>
  <conditionalFormatting sqref="Q16">
    <cfRule type="colorScale" priority="2">
      <colorScale>
        <cfvo type="num" val="0.2"/>
        <cfvo type="num" val="0.35"/>
        <cfvo type="num" val="0.66"/>
        <color rgb="FFFF0000"/>
        <color rgb="FFFFEB84"/>
        <color rgb="FF00B050"/>
      </colorScale>
    </cfRule>
  </conditionalFormatting>
  <dataValidations count="1">
    <dataValidation allowBlank="1" showInputMessage="1" showErrorMessage="1" sqref="E9:H9" xr:uid="{00000000-0002-0000-0300-000000000000}"/>
  </dataValidation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1000000}">
          <x14:formula1>
            <xm:f>LISTAS!$B$2:$B$5</xm:f>
          </x14:formula1>
          <xm:sqref>C16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48"/>
  <sheetViews>
    <sheetView topLeftCell="A19" zoomScale="80" zoomScaleNormal="80" workbookViewId="0">
      <selection activeCell="A10" sqref="A10"/>
    </sheetView>
  </sheetViews>
  <sheetFormatPr defaultColWidth="11.42578125" defaultRowHeight="12.75"/>
  <cols>
    <col min="1" max="1" width="23.42578125" style="23" customWidth="1"/>
    <col min="2" max="2" width="19.28515625" style="23" customWidth="1"/>
    <col min="3" max="3" width="21.28515625" style="23" customWidth="1"/>
    <col min="4" max="4" width="25.28515625" style="23" customWidth="1"/>
    <col min="5" max="5" width="8.7109375" style="23" bestFit="1" customWidth="1"/>
    <col min="6" max="6" width="10.28515625" style="23" bestFit="1" customWidth="1"/>
    <col min="7" max="12" width="8.7109375" style="23" bestFit="1" customWidth="1"/>
    <col min="13" max="13" width="11.7109375" style="23" bestFit="1" customWidth="1"/>
    <col min="14" max="14" width="8.7109375" style="23" customWidth="1"/>
    <col min="15" max="15" width="11.5703125" style="23" bestFit="1" customWidth="1"/>
    <col min="16" max="16" width="12.7109375" style="23" customWidth="1"/>
    <col min="17" max="17" width="13.140625" style="23" bestFit="1" customWidth="1"/>
    <col min="18" max="16384" width="11.42578125" style="23"/>
  </cols>
  <sheetData>
    <row r="1" spans="1:17" s="15" customFormat="1" ht="25.5" customHeight="1">
      <c r="A1" s="193"/>
      <c r="B1" s="196" t="s">
        <v>0</v>
      </c>
      <c r="C1" s="197"/>
      <c r="D1" s="197"/>
      <c r="E1" s="197"/>
      <c r="F1" s="197"/>
      <c r="G1" s="197"/>
      <c r="H1" s="197"/>
      <c r="I1" s="197"/>
      <c r="J1" s="197"/>
      <c r="K1" s="197"/>
      <c r="L1" s="197"/>
      <c r="M1" s="197"/>
      <c r="N1" s="198"/>
      <c r="O1" s="199" t="s">
        <v>150</v>
      </c>
      <c r="P1" s="200"/>
      <c r="Q1" s="201"/>
    </row>
    <row r="2" spans="1:17" s="15" customFormat="1" ht="24" customHeight="1">
      <c r="A2" s="194"/>
      <c r="B2" s="202" t="s">
        <v>151</v>
      </c>
      <c r="C2" s="187"/>
      <c r="D2" s="187"/>
      <c r="E2" s="187"/>
      <c r="F2" s="187"/>
      <c r="G2" s="187"/>
      <c r="H2" s="187"/>
      <c r="I2" s="187"/>
      <c r="J2" s="187"/>
      <c r="K2" s="187"/>
      <c r="L2" s="187"/>
      <c r="M2" s="187"/>
      <c r="N2" s="203"/>
      <c r="O2" s="204" t="s">
        <v>152</v>
      </c>
      <c r="P2" s="205"/>
      <c r="Q2" s="206"/>
    </row>
    <row r="3" spans="1:17" s="15" customFormat="1" ht="29.25" customHeight="1">
      <c r="A3" s="194"/>
      <c r="B3" s="207" t="s">
        <v>153</v>
      </c>
      <c r="C3" s="208"/>
      <c r="D3" s="208"/>
      <c r="E3" s="208"/>
      <c r="F3" s="208"/>
      <c r="G3" s="208"/>
      <c r="H3" s="208"/>
      <c r="I3" s="208"/>
      <c r="J3" s="208"/>
      <c r="K3" s="208"/>
      <c r="L3" s="208"/>
      <c r="M3" s="208"/>
      <c r="N3" s="209"/>
      <c r="O3" s="204" t="s">
        <v>154</v>
      </c>
      <c r="P3" s="205"/>
      <c r="Q3" s="206"/>
    </row>
    <row r="4" spans="1:17" s="15" customFormat="1" ht="15.75" thickBot="1">
      <c r="A4" s="195"/>
      <c r="B4" s="210" t="s">
        <v>155</v>
      </c>
      <c r="C4" s="211"/>
      <c r="D4" s="211"/>
      <c r="E4" s="211"/>
      <c r="F4" s="211"/>
      <c r="G4" s="211"/>
      <c r="H4" s="211"/>
      <c r="I4" s="211"/>
      <c r="J4" s="211"/>
      <c r="K4" s="211"/>
      <c r="L4" s="211"/>
      <c r="M4" s="211"/>
      <c r="N4" s="212"/>
      <c r="O4" s="213" t="s">
        <v>156</v>
      </c>
      <c r="P4" s="214"/>
      <c r="Q4" s="215"/>
    </row>
    <row r="5" spans="1:17" s="15" customFormat="1" ht="11.25" customHeight="1" thickBot="1">
      <c r="A5" s="16"/>
      <c r="B5" s="17"/>
      <c r="C5" s="17"/>
      <c r="D5" s="17"/>
      <c r="E5" s="17"/>
      <c r="F5" s="17"/>
      <c r="I5" s="18"/>
    </row>
    <row r="6" spans="1:17" s="15" customFormat="1" ht="17.25" customHeight="1" thickBot="1">
      <c r="A6" s="19" t="s">
        <v>157</v>
      </c>
      <c r="B6" s="20">
        <v>2023</v>
      </c>
      <c r="C6" s="17"/>
      <c r="D6" s="17"/>
      <c r="E6" s="17"/>
      <c r="F6" s="17"/>
      <c r="I6" s="18"/>
    </row>
    <row r="7" spans="1:17" s="15" customFormat="1" ht="9.75" customHeight="1" thickBot="1">
      <c r="A7" s="21"/>
      <c r="B7" s="17"/>
      <c r="C7" s="17"/>
      <c r="D7" s="17"/>
      <c r="E7" s="17"/>
      <c r="F7" s="17"/>
      <c r="I7" s="18"/>
    </row>
    <row r="8" spans="1:17" s="15" customFormat="1" ht="21" customHeight="1" thickBot="1">
      <c r="A8" s="175" t="s">
        <v>11</v>
      </c>
      <c r="B8" s="176"/>
      <c r="C8" s="175" t="s">
        <v>12</v>
      </c>
      <c r="D8" s="176"/>
      <c r="E8" s="175" t="s">
        <v>13</v>
      </c>
      <c r="F8" s="177"/>
      <c r="G8" s="177"/>
      <c r="H8" s="176"/>
      <c r="I8" s="175" t="s">
        <v>158</v>
      </c>
      <c r="J8" s="177"/>
      <c r="K8" s="177"/>
      <c r="L8" s="177"/>
      <c r="M8" s="177"/>
      <c r="N8" s="177"/>
      <c r="O8" s="177"/>
      <c r="P8" s="177"/>
      <c r="Q8" s="176"/>
    </row>
    <row r="9" spans="1:17" s="15" customFormat="1" ht="41.25" customHeight="1">
      <c r="A9" s="178" t="str">
        <f>+'CUADRO DE MANDO'!B10</f>
        <v>GESTIÓN TECNOLOGIA INFORMATICA</v>
      </c>
      <c r="B9" s="179"/>
      <c r="C9" s="178" t="str">
        <f>+'CUADRO DE MANDO'!C10</f>
        <v>GESTIÓN DE INFRAESTRUCTURA Y TELECOMUNICACIONES</v>
      </c>
      <c r="D9" s="179"/>
      <c r="E9" s="178" t="str">
        <f>+'CUADRO DE MANDO'!D10</f>
        <v>GTI-INFRAESTRUCTURA-MESA DE SERVICIOS-4</v>
      </c>
      <c r="F9" s="189"/>
      <c r="G9" s="189"/>
      <c r="H9" s="179"/>
      <c r="I9" s="178" t="str">
        <f>+'CUADRO DE MANDO'!E10</f>
        <v xml:space="preserve">Equipos dispuestos </v>
      </c>
      <c r="J9" s="189"/>
      <c r="K9" s="189"/>
      <c r="L9" s="189"/>
      <c r="M9" s="189"/>
      <c r="N9" s="189"/>
      <c r="O9" s="189"/>
      <c r="P9" s="189"/>
      <c r="Q9" s="179"/>
    </row>
    <row r="10" spans="1:17" s="15" customFormat="1" ht="15" customHeight="1" thickBot="1">
      <c r="A10" s="190"/>
      <c r="B10" s="191"/>
      <c r="C10" s="191"/>
      <c r="D10" s="191"/>
      <c r="E10" s="191"/>
      <c r="F10" s="191"/>
      <c r="G10" s="191"/>
      <c r="H10" s="191"/>
      <c r="I10" s="191"/>
      <c r="J10" s="191"/>
      <c r="K10" s="191"/>
      <c r="L10" s="191"/>
      <c r="M10" s="191"/>
      <c r="N10" s="191"/>
      <c r="O10" s="191"/>
      <c r="P10" s="191"/>
      <c r="Q10" s="192"/>
    </row>
    <row r="11" spans="1:17" s="15" customFormat="1" ht="26.25" customHeight="1" thickBot="1">
      <c r="A11" s="175" t="s">
        <v>159</v>
      </c>
      <c r="B11" s="176"/>
      <c r="C11" s="22" t="s">
        <v>21</v>
      </c>
      <c r="D11" s="175" t="s">
        <v>160</v>
      </c>
      <c r="E11" s="177"/>
      <c r="F11" s="177"/>
      <c r="G11" s="176"/>
      <c r="H11" s="175" t="s">
        <v>18</v>
      </c>
      <c r="I11" s="177"/>
      <c r="J11" s="177"/>
      <c r="K11" s="177"/>
      <c r="L11" s="177"/>
      <c r="M11" s="176"/>
      <c r="N11" s="175" t="s">
        <v>161</v>
      </c>
      <c r="O11" s="177"/>
      <c r="P11" s="177"/>
      <c r="Q11" s="176"/>
    </row>
    <row r="12" spans="1:17" s="15" customFormat="1" ht="46.5" customHeight="1">
      <c r="A12" s="178" t="str">
        <f>+'CUADRO DE MANDO'!F10</f>
        <v xml:space="preserve">Medir la disponibilidad de los equipos </v>
      </c>
      <c r="B12" s="179"/>
      <c r="C12" s="42" t="str">
        <f>+'CUADRO DE MANDO'!L10</f>
        <v>%</v>
      </c>
      <c r="D12" s="180" t="str">
        <f>(IF($Q$16&lt;=33%,"BAJO",IF($Q$16&lt;66%,"MEDIO","ALTO")))</f>
        <v>ALTO</v>
      </c>
      <c r="E12" s="181"/>
      <c r="F12" s="181"/>
      <c r="G12" s="182"/>
      <c r="H12" s="183" t="str">
        <f>+'CUADRO DE MANDO'!I10</f>
        <v>Plan de Trabajo Anual</v>
      </c>
      <c r="I12" s="183"/>
      <c r="J12" s="183"/>
      <c r="K12" s="183"/>
      <c r="L12" s="183"/>
      <c r="M12" s="183"/>
      <c r="N12" s="180" t="str">
        <f>+'CUADRO DE MANDO'!M10</f>
        <v>Gestor infraestructura</v>
      </c>
      <c r="O12" s="181"/>
      <c r="P12" s="181"/>
      <c r="Q12" s="182"/>
    </row>
    <row r="13" spans="1:17" s="15" customFormat="1" ht="16.5" customHeight="1">
      <c r="A13" s="186"/>
      <c r="B13" s="187"/>
      <c r="C13" s="187"/>
      <c r="D13" s="187"/>
      <c r="E13" s="187"/>
      <c r="F13" s="187"/>
      <c r="G13" s="187"/>
      <c r="H13" s="187"/>
      <c r="I13" s="187"/>
      <c r="J13" s="187"/>
      <c r="K13" s="187"/>
      <c r="L13" s="187"/>
      <c r="M13" s="187"/>
      <c r="N13" s="187"/>
      <c r="O13" s="187"/>
      <c r="P13" s="187"/>
      <c r="Q13" s="188"/>
    </row>
    <row r="14" spans="1:17" ht="16.5" customHeight="1">
      <c r="A14" s="174" t="s">
        <v>162</v>
      </c>
      <c r="B14" s="167" t="s">
        <v>163</v>
      </c>
      <c r="C14" s="167" t="s">
        <v>20</v>
      </c>
      <c r="D14" s="167" t="s">
        <v>164</v>
      </c>
      <c r="E14" s="167"/>
      <c r="F14" s="167"/>
      <c r="G14" s="167"/>
      <c r="H14" s="167"/>
      <c r="I14" s="167"/>
      <c r="J14" s="167"/>
      <c r="K14" s="168"/>
      <c r="L14" s="168"/>
      <c r="M14" s="168"/>
      <c r="N14" s="168"/>
      <c r="O14" s="168"/>
      <c r="P14" s="168"/>
      <c r="Q14" s="251"/>
    </row>
    <row r="15" spans="1:17">
      <c r="A15" s="174"/>
      <c r="B15" s="167"/>
      <c r="C15" s="167"/>
      <c r="D15" s="167"/>
      <c r="E15" s="219" t="s">
        <v>226</v>
      </c>
      <c r="F15" s="220"/>
      <c r="G15" s="220"/>
      <c r="H15" s="220"/>
      <c r="I15" s="220"/>
      <c r="J15" s="220"/>
      <c r="K15" s="220"/>
      <c r="L15" s="220"/>
      <c r="M15" s="220"/>
      <c r="N15" s="220"/>
      <c r="O15" s="220"/>
      <c r="P15" s="275"/>
      <c r="Q15" s="27" t="s">
        <v>178</v>
      </c>
    </row>
    <row r="16" spans="1:17" ht="45" customHeight="1">
      <c r="A16" s="171" t="s">
        <v>179</v>
      </c>
      <c r="B16" s="184" t="str">
        <f>+'CUADRO DE MANDO'!H10</f>
        <v>X=  (No de equipos disponibles y en funcionamiento   / No total de equipos inventariados)  X 100</v>
      </c>
      <c r="C16" s="28" t="s">
        <v>226</v>
      </c>
      <c r="D16" s="29" t="s">
        <v>181</v>
      </c>
      <c r="E16" s="231">
        <f>IFERROR($B$21/$C$21,"0%")</f>
        <v>1</v>
      </c>
      <c r="F16" s="232"/>
      <c r="G16" s="232"/>
      <c r="H16" s="232"/>
      <c r="I16" s="232"/>
      <c r="J16" s="232"/>
      <c r="K16" s="232"/>
      <c r="L16" s="232"/>
      <c r="M16" s="232"/>
      <c r="N16" s="232"/>
      <c r="O16" s="232"/>
      <c r="P16" s="233"/>
      <c r="Q16" s="31">
        <f>SUM(E16:P16)/C17</f>
        <v>1</v>
      </c>
    </row>
    <row r="17" spans="1:17" ht="42.75" customHeight="1">
      <c r="A17" s="171"/>
      <c r="B17" s="185"/>
      <c r="C17" s="28" t="str">
        <f>IF(C16="MENSUAL","12",IF(C16="TRIMESTRAL","4",IF(C16="SEMESTRAL","2","1")))</f>
        <v>1</v>
      </c>
      <c r="D17" s="32" t="s">
        <v>19</v>
      </c>
      <c r="E17" s="228">
        <f>+'CUADRO DE MANDO'!J10</f>
        <v>1</v>
      </c>
      <c r="F17" s="229"/>
      <c r="G17" s="229"/>
      <c r="H17" s="229"/>
      <c r="I17" s="229"/>
      <c r="J17" s="229"/>
      <c r="K17" s="229"/>
      <c r="L17" s="229"/>
      <c r="M17" s="229"/>
      <c r="N17" s="229"/>
      <c r="O17" s="229"/>
      <c r="P17" s="274"/>
      <c r="Q17" s="48"/>
    </row>
    <row r="18" spans="1:17" ht="24" customHeight="1">
      <c r="A18" s="33" t="s">
        <v>182</v>
      </c>
      <c r="B18" s="173" t="str">
        <f>+'CUADRO DE MANDO'!G10</f>
        <v>Eficacia</v>
      </c>
      <c r="C18" s="173"/>
      <c r="Q18" s="34"/>
    </row>
    <row r="19" spans="1:17" ht="12.75" customHeight="1">
      <c r="A19" s="174" t="str">
        <f>+C16</f>
        <v>ANUAL</v>
      </c>
      <c r="B19" s="172" t="s">
        <v>183</v>
      </c>
      <c r="C19" s="172"/>
      <c r="Q19" s="34"/>
    </row>
    <row r="20" spans="1:17">
      <c r="A20" s="174"/>
      <c r="B20" s="35" t="s">
        <v>184</v>
      </c>
      <c r="C20" s="35" t="s">
        <v>185</v>
      </c>
      <c r="Q20" s="34"/>
    </row>
    <row r="21" spans="1:17">
      <c r="A21" s="216" t="s">
        <v>226</v>
      </c>
      <c r="B21" s="270">
        <v>1784</v>
      </c>
      <c r="C21" s="273">
        <v>1784</v>
      </c>
      <c r="Q21" s="34"/>
    </row>
    <row r="22" spans="1:17">
      <c r="A22" s="217"/>
      <c r="B22" s="271"/>
      <c r="C22" s="273"/>
      <c r="Q22" s="34"/>
    </row>
    <row r="23" spans="1:17">
      <c r="A23" s="217"/>
      <c r="B23" s="271"/>
      <c r="C23" s="273"/>
      <c r="Q23" s="34"/>
    </row>
    <row r="24" spans="1:17">
      <c r="A24" s="217"/>
      <c r="B24" s="271"/>
      <c r="C24" s="273"/>
      <c r="Q24" s="34"/>
    </row>
    <row r="25" spans="1:17">
      <c r="A25" s="217"/>
      <c r="B25" s="271"/>
      <c r="C25" s="273"/>
      <c r="Q25" s="34"/>
    </row>
    <row r="26" spans="1:17">
      <c r="A26" s="217"/>
      <c r="B26" s="271"/>
      <c r="C26" s="273"/>
      <c r="Q26" s="34"/>
    </row>
    <row r="27" spans="1:17">
      <c r="A27" s="217"/>
      <c r="B27" s="271"/>
      <c r="C27" s="273"/>
      <c r="Q27" s="34"/>
    </row>
    <row r="28" spans="1:17">
      <c r="A28" s="217"/>
      <c r="B28" s="271"/>
      <c r="C28" s="273"/>
      <c r="Q28" s="34"/>
    </row>
    <row r="29" spans="1:17">
      <c r="A29" s="217"/>
      <c r="B29" s="271"/>
      <c r="C29" s="273"/>
      <c r="Q29" s="34"/>
    </row>
    <row r="30" spans="1:17">
      <c r="A30" s="217"/>
      <c r="B30" s="271"/>
      <c r="C30" s="273"/>
      <c r="Q30" s="34"/>
    </row>
    <row r="31" spans="1:17">
      <c r="A31" s="217"/>
      <c r="B31" s="271"/>
      <c r="C31" s="273"/>
      <c r="Q31" s="34"/>
    </row>
    <row r="32" spans="1:17">
      <c r="A32" s="218"/>
      <c r="B32" s="272"/>
      <c r="C32" s="273"/>
      <c r="Q32" s="34"/>
    </row>
    <row r="33" spans="1:17">
      <c r="A33" s="37"/>
      <c r="Q33" s="34"/>
    </row>
    <row r="34" spans="1:17" ht="13.5" thickBot="1">
      <c r="A34" s="37"/>
      <c r="Q34" s="34"/>
    </row>
    <row r="35" spans="1:17" ht="17.25" customHeight="1" thickBot="1">
      <c r="A35" s="248" t="s">
        <v>198</v>
      </c>
      <c r="B35" s="249"/>
      <c r="C35" s="249"/>
      <c r="D35" s="250"/>
      <c r="E35" s="249" t="s">
        <v>199</v>
      </c>
      <c r="F35" s="249"/>
      <c r="G35" s="249"/>
      <c r="H35" s="249"/>
      <c r="I35" s="249"/>
      <c r="J35" s="249"/>
      <c r="K35" s="249"/>
      <c r="L35" s="249"/>
      <c r="M35" s="249"/>
      <c r="N35" s="249"/>
      <c r="O35" s="249"/>
      <c r="P35" s="249"/>
      <c r="Q35" s="250"/>
    </row>
    <row r="36" spans="1:17">
      <c r="A36" s="143" t="s">
        <v>231</v>
      </c>
      <c r="B36" s="244"/>
      <c r="C36" s="244"/>
      <c r="D36" s="144"/>
      <c r="E36" s="248" t="s">
        <v>201</v>
      </c>
      <c r="F36" s="249"/>
      <c r="G36" s="249"/>
      <c r="H36" s="248" t="s">
        <v>202</v>
      </c>
      <c r="I36" s="249"/>
      <c r="J36" s="249"/>
      <c r="K36" s="249"/>
      <c r="L36" s="249"/>
      <c r="M36" s="250"/>
      <c r="N36" s="248" t="s">
        <v>203</v>
      </c>
      <c r="O36" s="250"/>
      <c r="P36" s="249" t="s">
        <v>204</v>
      </c>
      <c r="Q36" s="250"/>
    </row>
    <row r="37" spans="1:17" ht="15" customHeight="1">
      <c r="A37" s="145"/>
      <c r="B37" s="120"/>
      <c r="C37" s="120"/>
      <c r="D37" s="146"/>
      <c r="E37" s="143" t="s">
        <v>232</v>
      </c>
      <c r="F37" s="244"/>
      <c r="G37" s="144"/>
      <c r="H37" s="143" t="s">
        <v>233</v>
      </c>
      <c r="I37" s="244"/>
      <c r="J37" s="244"/>
      <c r="K37" s="244"/>
      <c r="L37" s="244"/>
      <c r="M37" s="144"/>
      <c r="N37" s="234" t="s">
        <v>230</v>
      </c>
      <c r="O37" s="236"/>
      <c r="P37" s="243">
        <v>0.2</v>
      </c>
      <c r="Q37" s="236"/>
    </row>
    <row r="38" spans="1:17" ht="15" customHeight="1">
      <c r="A38" s="145"/>
      <c r="B38" s="120"/>
      <c r="C38" s="120"/>
      <c r="D38" s="146"/>
      <c r="E38" s="145"/>
      <c r="F38" s="120"/>
      <c r="G38" s="146"/>
      <c r="H38" s="145"/>
      <c r="I38" s="120"/>
      <c r="J38" s="120"/>
      <c r="K38" s="120"/>
      <c r="L38" s="120"/>
      <c r="M38" s="146"/>
      <c r="N38" s="237"/>
      <c r="O38" s="239"/>
      <c r="P38" s="237"/>
      <c r="Q38" s="239"/>
    </row>
    <row r="39" spans="1:17" ht="15" customHeight="1">
      <c r="A39" s="145"/>
      <c r="B39" s="120"/>
      <c r="C39" s="120"/>
      <c r="D39" s="146"/>
      <c r="E39" s="145"/>
      <c r="F39" s="120"/>
      <c r="G39" s="146"/>
      <c r="H39" s="145"/>
      <c r="I39" s="120"/>
      <c r="J39" s="120"/>
      <c r="K39" s="120"/>
      <c r="L39" s="120"/>
      <c r="M39" s="146"/>
      <c r="N39" s="237"/>
      <c r="O39" s="239"/>
      <c r="P39" s="237"/>
      <c r="Q39" s="239"/>
    </row>
    <row r="40" spans="1:17" ht="15" customHeight="1">
      <c r="A40" s="145"/>
      <c r="B40" s="120"/>
      <c r="C40" s="120"/>
      <c r="D40" s="146"/>
      <c r="E40" s="145"/>
      <c r="F40" s="120"/>
      <c r="G40" s="146"/>
      <c r="H40" s="145"/>
      <c r="I40" s="120"/>
      <c r="J40" s="120"/>
      <c r="K40" s="120"/>
      <c r="L40" s="120"/>
      <c r="M40" s="146"/>
      <c r="N40" s="237"/>
      <c r="O40" s="239"/>
      <c r="P40" s="237"/>
      <c r="Q40" s="239"/>
    </row>
    <row r="41" spans="1:17" ht="15" customHeight="1">
      <c r="A41" s="145"/>
      <c r="B41" s="120"/>
      <c r="C41" s="120"/>
      <c r="D41" s="146"/>
      <c r="E41" s="145"/>
      <c r="F41" s="120"/>
      <c r="G41" s="146"/>
      <c r="H41" s="145"/>
      <c r="I41" s="120"/>
      <c r="J41" s="120"/>
      <c r="K41" s="120"/>
      <c r="L41" s="120"/>
      <c r="M41" s="146"/>
      <c r="N41" s="237"/>
      <c r="O41" s="239"/>
      <c r="P41" s="237"/>
      <c r="Q41" s="239"/>
    </row>
    <row r="42" spans="1:17" ht="15" customHeight="1">
      <c r="A42" s="145"/>
      <c r="B42" s="120"/>
      <c r="C42" s="120"/>
      <c r="D42" s="146"/>
      <c r="E42" s="276"/>
      <c r="F42" s="277"/>
      <c r="G42" s="278"/>
      <c r="H42" s="276"/>
      <c r="I42" s="277"/>
      <c r="J42" s="277"/>
      <c r="K42" s="277"/>
      <c r="L42" s="277"/>
      <c r="M42" s="278"/>
      <c r="N42" s="237"/>
      <c r="O42" s="239"/>
      <c r="P42" s="237"/>
      <c r="Q42" s="239"/>
    </row>
    <row r="43" spans="1:17" ht="15" customHeight="1">
      <c r="A43" s="145"/>
      <c r="B43" s="120"/>
      <c r="C43" s="120"/>
      <c r="D43" s="146"/>
      <c r="E43" s="151" t="s">
        <v>234</v>
      </c>
      <c r="F43" s="149"/>
      <c r="G43" s="150"/>
      <c r="H43" s="151" t="s">
        <v>235</v>
      </c>
      <c r="I43" s="149"/>
      <c r="J43" s="149"/>
      <c r="K43" s="149"/>
      <c r="L43" s="149"/>
      <c r="M43" s="150"/>
      <c r="N43" s="237"/>
      <c r="O43" s="239"/>
      <c r="P43" s="237"/>
      <c r="Q43" s="239"/>
    </row>
    <row r="44" spans="1:17" ht="15" customHeight="1">
      <c r="A44" s="145"/>
      <c r="B44" s="120"/>
      <c r="C44" s="120"/>
      <c r="D44" s="146"/>
      <c r="E44" s="145"/>
      <c r="F44" s="120"/>
      <c r="G44" s="146"/>
      <c r="H44" s="145"/>
      <c r="I44" s="120"/>
      <c r="J44" s="120"/>
      <c r="K44" s="120"/>
      <c r="L44" s="120"/>
      <c r="M44" s="146"/>
      <c r="N44" s="237"/>
      <c r="O44" s="239"/>
      <c r="P44" s="237"/>
      <c r="Q44" s="239"/>
    </row>
    <row r="45" spans="1:17" ht="15" customHeight="1">
      <c r="A45" s="145"/>
      <c r="B45" s="120"/>
      <c r="C45" s="120"/>
      <c r="D45" s="146"/>
      <c r="E45" s="145"/>
      <c r="F45" s="120"/>
      <c r="G45" s="146"/>
      <c r="H45" s="145"/>
      <c r="I45" s="120"/>
      <c r="J45" s="120"/>
      <c r="K45" s="120"/>
      <c r="L45" s="120"/>
      <c r="M45" s="146"/>
      <c r="N45" s="237"/>
      <c r="O45" s="239"/>
      <c r="P45" s="237"/>
      <c r="Q45" s="239"/>
    </row>
    <row r="46" spans="1:17" ht="15" customHeight="1">
      <c r="A46" s="145"/>
      <c r="B46" s="120"/>
      <c r="C46" s="120"/>
      <c r="D46" s="146"/>
      <c r="E46" s="145"/>
      <c r="F46" s="120"/>
      <c r="G46" s="146"/>
      <c r="H46" s="145"/>
      <c r="I46" s="120"/>
      <c r="J46" s="120"/>
      <c r="K46" s="120"/>
      <c r="L46" s="120"/>
      <c r="M46" s="146"/>
      <c r="N46" s="237"/>
      <c r="O46" s="239"/>
      <c r="P46" s="237"/>
      <c r="Q46" s="239"/>
    </row>
    <row r="47" spans="1:17" ht="15" customHeight="1">
      <c r="A47" s="145"/>
      <c r="B47" s="120"/>
      <c r="C47" s="120"/>
      <c r="D47" s="146"/>
      <c r="E47" s="145"/>
      <c r="F47" s="120"/>
      <c r="G47" s="146"/>
      <c r="H47" s="145"/>
      <c r="I47" s="120"/>
      <c r="J47" s="120"/>
      <c r="K47" s="120"/>
      <c r="L47" s="120"/>
      <c r="M47" s="146"/>
      <c r="N47" s="237"/>
      <c r="O47" s="239"/>
      <c r="P47" s="237"/>
      <c r="Q47" s="239"/>
    </row>
    <row r="48" spans="1:17" ht="15.75" customHeight="1">
      <c r="A48" s="245"/>
      <c r="B48" s="246"/>
      <c r="C48" s="246"/>
      <c r="D48" s="247"/>
      <c r="E48" s="245"/>
      <c r="F48" s="246"/>
      <c r="G48" s="247"/>
      <c r="H48" s="245"/>
      <c r="I48" s="246"/>
      <c r="J48" s="246"/>
      <c r="K48" s="246"/>
      <c r="L48" s="246"/>
      <c r="M48" s="247"/>
      <c r="N48" s="240"/>
      <c r="O48" s="242"/>
      <c r="P48" s="240"/>
      <c r="Q48" s="242"/>
    </row>
  </sheetData>
  <protectedRanges>
    <protectedRange sqref="A1:E4" name="Rango1"/>
  </protectedRanges>
  <mergeCells count="56">
    <mergeCell ref="A10:Q10"/>
    <mergeCell ref="A11:B11"/>
    <mergeCell ref="D11:G11"/>
    <mergeCell ref="H11:M11"/>
    <mergeCell ref="A1:A4"/>
    <mergeCell ref="B1:N1"/>
    <mergeCell ref="O1:Q1"/>
    <mergeCell ref="B2:N2"/>
    <mergeCell ref="O2:Q2"/>
    <mergeCell ref="B3:N3"/>
    <mergeCell ref="O3:Q3"/>
    <mergeCell ref="B4:N4"/>
    <mergeCell ref="O4:Q4"/>
    <mergeCell ref="A8:B8"/>
    <mergeCell ref="C8:D8"/>
    <mergeCell ref="E8:H8"/>
    <mergeCell ref="I8:Q8"/>
    <mergeCell ref="A9:B9"/>
    <mergeCell ref="C9:D9"/>
    <mergeCell ref="E9:H9"/>
    <mergeCell ref="I9:Q9"/>
    <mergeCell ref="N11:Q11"/>
    <mergeCell ref="A13:Q13"/>
    <mergeCell ref="A14:A15"/>
    <mergeCell ref="B14:B15"/>
    <mergeCell ref="C14:C15"/>
    <mergeCell ref="D14:D15"/>
    <mergeCell ref="E14:Q14"/>
    <mergeCell ref="E15:P15"/>
    <mergeCell ref="A12:B12"/>
    <mergeCell ref="D12:G12"/>
    <mergeCell ref="H12:M12"/>
    <mergeCell ref="N12:Q12"/>
    <mergeCell ref="E35:Q35"/>
    <mergeCell ref="A21:A32"/>
    <mergeCell ref="A16:A17"/>
    <mergeCell ref="B16:B17"/>
    <mergeCell ref="E16:P16"/>
    <mergeCell ref="B18:C18"/>
    <mergeCell ref="E17:P17"/>
    <mergeCell ref="A19:A20"/>
    <mergeCell ref="B19:C19"/>
    <mergeCell ref="B21:B32"/>
    <mergeCell ref="C21:C32"/>
    <mergeCell ref="A35:D35"/>
    <mergeCell ref="A36:D48"/>
    <mergeCell ref="E36:G36"/>
    <mergeCell ref="H36:M36"/>
    <mergeCell ref="N36:O36"/>
    <mergeCell ref="P36:Q36"/>
    <mergeCell ref="N37:O48"/>
    <mergeCell ref="P37:Q48"/>
    <mergeCell ref="E37:G42"/>
    <mergeCell ref="E43:G48"/>
    <mergeCell ref="H37:M42"/>
    <mergeCell ref="H43:M48"/>
  </mergeCells>
  <conditionalFormatting sqref="D12">
    <cfRule type="containsText" dxfId="60" priority="2" operator="containsText" text="ALTO">
      <formula>NOT(ISERROR(SEARCH("ALTO",D12)))</formula>
    </cfRule>
    <cfRule type="containsText" dxfId="59" priority="3" operator="containsText" text="MEDIO">
      <formula>NOT(ISERROR(SEARCH("MEDIO",D12)))</formula>
    </cfRule>
    <cfRule type="containsText" dxfId="58" priority="4" operator="containsText" text="BAJO">
      <formula>NOT(ISERROR(SEARCH("BAJO",D12)))</formula>
    </cfRule>
  </conditionalFormatting>
  <conditionalFormatting sqref="E16">
    <cfRule type="iconSet" priority="5">
      <iconSet>
        <cfvo type="percent" val="0"/>
        <cfvo type="percent" val="33"/>
        <cfvo type="percent" val="67"/>
      </iconSet>
    </cfRule>
  </conditionalFormatting>
  <conditionalFormatting sqref="Q16">
    <cfRule type="colorScale" priority="1">
      <colorScale>
        <cfvo type="num" val="0.2"/>
        <cfvo type="num" val="0.35"/>
        <cfvo type="num" val="0.66"/>
        <color rgb="FFFF0000"/>
        <color rgb="FFFFEB84"/>
        <color rgb="FF00B050"/>
      </colorScale>
    </cfRule>
  </conditionalFormatting>
  <dataValidations count="1">
    <dataValidation allowBlank="1" showInputMessage="1" showErrorMessage="1" sqref="E9:H9" xr:uid="{00000000-0002-0000-0400-000000000000}"/>
  </dataValidation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1000000}">
          <x14:formula1>
            <xm:f>LISTAS!$B$2:$B$5</xm:f>
          </x14:formula1>
          <xm:sqref>C16</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55"/>
  <sheetViews>
    <sheetView topLeftCell="A22" zoomScale="80" zoomScaleNormal="80" workbookViewId="0">
      <selection activeCell="E16" sqref="E16:J16"/>
    </sheetView>
  </sheetViews>
  <sheetFormatPr defaultColWidth="11.42578125" defaultRowHeight="12.75"/>
  <cols>
    <col min="1" max="1" width="23.42578125" style="23" customWidth="1"/>
    <col min="2" max="2" width="19.28515625" style="23" customWidth="1"/>
    <col min="3" max="3" width="21.28515625" style="23" customWidth="1"/>
    <col min="4" max="4" width="25.28515625" style="23" customWidth="1"/>
    <col min="5" max="5" width="8.7109375" style="23" bestFit="1" customWidth="1"/>
    <col min="6" max="6" width="10.28515625" style="23" bestFit="1" customWidth="1"/>
    <col min="7" max="12" width="8.7109375" style="23" bestFit="1" customWidth="1"/>
    <col min="13" max="13" width="11.7109375" style="23" bestFit="1" customWidth="1"/>
    <col min="14" max="14" width="8.7109375" style="23" customWidth="1"/>
    <col min="15" max="15" width="11.5703125" style="23" bestFit="1" customWidth="1"/>
    <col min="16" max="16" width="12.7109375" style="23" customWidth="1"/>
    <col min="17" max="17" width="13.140625" style="23" bestFit="1" customWidth="1"/>
    <col min="18" max="16384" width="11.42578125" style="23"/>
  </cols>
  <sheetData>
    <row r="1" spans="1:17" s="15" customFormat="1" ht="25.5" customHeight="1">
      <c r="A1" s="193"/>
      <c r="B1" s="196" t="s">
        <v>0</v>
      </c>
      <c r="C1" s="197"/>
      <c r="D1" s="197"/>
      <c r="E1" s="197"/>
      <c r="F1" s="197"/>
      <c r="G1" s="197"/>
      <c r="H1" s="197"/>
      <c r="I1" s="197"/>
      <c r="J1" s="197"/>
      <c r="K1" s="197"/>
      <c r="L1" s="197"/>
      <c r="M1" s="197"/>
      <c r="N1" s="198"/>
      <c r="O1" s="199" t="s">
        <v>150</v>
      </c>
      <c r="P1" s="200"/>
      <c r="Q1" s="201"/>
    </row>
    <row r="2" spans="1:17" s="15" customFormat="1" ht="24" customHeight="1">
      <c r="A2" s="194"/>
      <c r="B2" s="202" t="s">
        <v>151</v>
      </c>
      <c r="C2" s="187"/>
      <c r="D2" s="187"/>
      <c r="E2" s="187"/>
      <c r="F2" s="187"/>
      <c r="G2" s="187"/>
      <c r="H2" s="187"/>
      <c r="I2" s="187"/>
      <c r="J2" s="187"/>
      <c r="K2" s="187"/>
      <c r="L2" s="187"/>
      <c r="M2" s="187"/>
      <c r="N2" s="203"/>
      <c r="O2" s="204" t="s">
        <v>152</v>
      </c>
      <c r="P2" s="205"/>
      <c r="Q2" s="206"/>
    </row>
    <row r="3" spans="1:17" s="15" customFormat="1" ht="29.25" customHeight="1">
      <c r="A3" s="194"/>
      <c r="B3" s="207" t="s">
        <v>153</v>
      </c>
      <c r="C3" s="208"/>
      <c r="D3" s="208"/>
      <c r="E3" s="208"/>
      <c r="F3" s="208"/>
      <c r="G3" s="208"/>
      <c r="H3" s="208"/>
      <c r="I3" s="208"/>
      <c r="J3" s="208"/>
      <c r="K3" s="208"/>
      <c r="L3" s="208"/>
      <c r="M3" s="208"/>
      <c r="N3" s="209"/>
      <c r="O3" s="204" t="s">
        <v>154</v>
      </c>
      <c r="P3" s="205"/>
      <c r="Q3" s="206"/>
    </row>
    <row r="4" spans="1:17" s="15" customFormat="1" ht="15.75" thickBot="1">
      <c r="A4" s="195"/>
      <c r="B4" s="210" t="s">
        <v>155</v>
      </c>
      <c r="C4" s="211"/>
      <c r="D4" s="211"/>
      <c r="E4" s="211"/>
      <c r="F4" s="211"/>
      <c r="G4" s="211"/>
      <c r="H4" s="211"/>
      <c r="I4" s="211"/>
      <c r="J4" s="211"/>
      <c r="K4" s="211"/>
      <c r="L4" s="211"/>
      <c r="M4" s="211"/>
      <c r="N4" s="212"/>
      <c r="O4" s="213" t="s">
        <v>156</v>
      </c>
      <c r="P4" s="214"/>
      <c r="Q4" s="215"/>
    </row>
    <row r="5" spans="1:17" s="15" customFormat="1" ht="11.25" customHeight="1" thickBot="1">
      <c r="A5" s="16"/>
      <c r="B5" s="17"/>
      <c r="C5" s="17"/>
      <c r="D5" s="17"/>
      <c r="E5" s="17"/>
      <c r="F5" s="17"/>
      <c r="I5" s="18"/>
    </row>
    <row r="6" spans="1:17" s="15" customFormat="1" ht="17.25" customHeight="1" thickBot="1">
      <c r="A6" s="19" t="s">
        <v>157</v>
      </c>
      <c r="B6" s="20">
        <v>2023</v>
      </c>
      <c r="C6" s="17"/>
      <c r="D6" s="17"/>
      <c r="E6" s="17"/>
      <c r="F6" s="17"/>
      <c r="I6" s="18"/>
    </row>
    <row r="7" spans="1:17" s="15" customFormat="1" ht="9.75" customHeight="1" thickBot="1">
      <c r="A7" s="21"/>
      <c r="B7" s="17"/>
      <c r="C7" s="17"/>
      <c r="D7" s="17"/>
      <c r="E7" s="17"/>
      <c r="F7" s="17"/>
      <c r="I7" s="18"/>
    </row>
    <row r="8" spans="1:17" s="15" customFormat="1" ht="21" customHeight="1" thickBot="1">
      <c r="A8" s="175" t="s">
        <v>11</v>
      </c>
      <c r="B8" s="176"/>
      <c r="C8" s="175" t="s">
        <v>12</v>
      </c>
      <c r="D8" s="176"/>
      <c r="E8" s="175" t="s">
        <v>13</v>
      </c>
      <c r="F8" s="177"/>
      <c r="G8" s="177"/>
      <c r="H8" s="176"/>
      <c r="I8" s="175" t="s">
        <v>158</v>
      </c>
      <c r="J8" s="177"/>
      <c r="K8" s="177"/>
      <c r="L8" s="177"/>
      <c r="M8" s="177"/>
      <c r="N8" s="177"/>
      <c r="O8" s="177"/>
      <c r="P8" s="177"/>
      <c r="Q8" s="176"/>
    </row>
    <row r="9" spans="1:17" s="15" customFormat="1" ht="49.5" customHeight="1">
      <c r="A9" s="178" t="str">
        <f>+'CUADRO DE MANDO'!B11</f>
        <v>GESTIÓN TECNOLOGIA INFORMATICA</v>
      </c>
      <c r="B9" s="179"/>
      <c r="C9" s="178" t="str">
        <f>+'CUADRO DE MANDO'!C11</f>
        <v>GESTIÓN DE INFRAESTRUCTURA Y TELECOMUNICACIONES</v>
      </c>
      <c r="D9" s="179"/>
      <c r="E9" s="178" t="str">
        <f>+'CUADRO DE MANDO'!D11</f>
        <v>GTI-INFRAESTRUCTURA-MESA DE SERVICIOS-5</v>
      </c>
      <c r="F9" s="189"/>
      <c r="G9" s="189"/>
      <c r="H9" s="179"/>
      <c r="I9" s="178" t="str">
        <f>+'CUADRO DE MANDO'!E11</f>
        <v>Usuarios satisfechos</v>
      </c>
      <c r="J9" s="189"/>
      <c r="K9" s="189"/>
      <c r="L9" s="189"/>
      <c r="M9" s="189"/>
      <c r="N9" s="189"/>
      <c r="O9" s="189"/>
      <c r="P9" s="189"/>
      <c r="Q9" s="179"/>
    </row>
    <row r="10" spans="1:17" s="15" customFormat="1" ht="15" customHeight="1" thickBot="1">
      <c r="A10" s="190"/>
      <c r="B10" s="191"/>
      <c r="C10" s="191"/>
      <c r="D10" s="191"/>
      <c r="E10" s="191"/>
      <c r="F10" s="191"/>
      <c r="G10" s="191"/>
      <c r="H10" s="191"/>
      <c r="I10" s="191"/>
      <c r="J10" s="191"/>
      <c r="K10" s="191"/>
      <c r="L10" s="191"/>
      <c r="M10" s="191"/>
      <c r="N10" s="191"/>
      <c r="O10" s="191"/>
      <c r="P10" s="191"/>
      <c r="Q10" s="192"/>
    </row>
    <row r="11" spans="1:17" s="15" customFormat="1" ht="26.25" customHeight="1" thickBot="1">
      <c r="A11" s="175" t="s">
        <v>159</v>
      </c>
      <c r="B11" s="176"/>
      <c r="C11" s="22" t="s">
        <v>21</v>
      </c>
      <c r="D11" s="175" t="s">
        <v>160</v>
      </c>
      <c r="E11" s="177"/>
      <c r="F11" s="177"/>
      <c r="G11" s="176"/>
      <c r="H11" s="175" t="s">
        <v>18</v>
      </c>
      <c r="I11" s="177"/>
      <c r="J11" s="177"/>
      <c r="K11" s="177"/>
      <c r="L11" s="177"/>
      <c r="M11" s="176"/>
      <c r="N11" s="175" t="s">
        <v>161</v>
      </c>
      <c r="O11" s="177"/>
      <c r="P11" s="177"/>
      <c r="Q11" s="176"/>
    </row>
    <row r="12" spans="1:17" s="15" customFormat="1" ht="46.5" customHeight="1">
      <c r="A12" s="178" t="str">
        <f>+'CUADRO DE MANDO'!F11</f>
        <v>MEDIR EL INDICE DE SATISFACCION DEL USUARIO FINAL DE LAS SOLUCIONES DADAS</v>
      </c>
      <c r="B12" s="179"/>
      <c r="C12" s="42" t="str">
        <f>+'CUADRO DE MANDO'!L11</f>
        <v>%</v>
      </c>
      <c r="D12" s="180" t="str">
        <f>(IF($Q$16&lt;=33%,"BAJO",IF($Q$16&lt;66%,"MEDIO","ALTO")))</f>
        <v>ALTO</v>
      </c>
      <c r="E12" s="181"/>
      <c r="F12" s="181"/>
      <c r="G12" s="182"/>
      <c r="H12" s="183" t="str">
        <f>+'CUADRO DE MANDO'!I11</f>
        <v>Encuesta nivel de satisfacción</v>
      </c>
      <c r="I12" s="183"/>
      <c r="J12" s="183"/>
      <c r="K12" s="183"/>
      <c r="L12" s="183"/>
      <c r="M12" s="183"/>
      <c r="N12" s="180" t="str">
        <f>+'CUADRO DE MANDO'!M11</f>
        <v>Gestor infraestructura</v>
      </c>
      <c r="O12" s="181"/>
      <c r="P12" s="181"/>
      <c r="Q12" s="182"/>
    </row>
    <row r="13" spans="1:17" s="15" customFormat="1" ht="16.5" customHeight="1">
      <c r="A13" s="186"/>
      <c r="B13" s="187"/>
      <c r="C13" s="187"/>
      <c r="D13" s="187"/>
      <c r="E13" s="187"/>
      <c r="F13" s="187"/>
      <c r="G13" s="187"/>
      <c r="H13" s="187"/>
      <c r="I13" s="187"/>
      <c r="J13" s="187"/>
      <c r="K13" s="187"/>
      <c r="L13" s="187"/>
      <c r="M13" s="187"/>
      <c r="N13" s="187"/>
      <c r="O13" s="187"/>
      <c r="P13" s="187"/>
      <c r="Q13" s="188"/>
    </row>
    <row r="14" spans="1:17" ht="16.5" customHeight="1">
      <c r="A14" s="174" t="s">
        <v>162</v>
      </c>
      <c r="B14" s="167" t="s">
        <v>163</v>
      </c>
      <c r="C14" s="167" t="s">
        <v>20</v>
      </c>
      <c r="D14" s="167" t="s">
        <v>164</v>
      </c>
      <c r="E14" s="167" t="s">
        <v>217</v>
      </c>
      <c r="F14" s="167"/>
      <c r="G14" s="167"/>
      <c r="H14" s="167"/>
      <c r="I14" s="167"/>
      <c r="J14" s="167"/>
      <c r="K14" s="168"/>
      <c r="L14" s="168"/>
      <c r="M14" s="168"/>
      <c r="N14" s="168"/>
      <c r="O14" s="168"/>
      <c r="P14" s="168"/>
      <c r="Q14" s="251"/>
    </row>
    <row r="15" spans="1:17">
      <c r="A15" s="174"/>
      <c r="B15" s="167"/>
      <c r="C15" s="167"/>
      <c r="D15" s="167"/>
      <c r="E15" s="219" t="s">
        <v>218</v>
      </c>
      <c r="F15" s="220"/>
      <c r="G15" s="220"/>
      <c r="H15" s="220"/>
      <c r="I15" s="220"/>
      <c r="J15" s="221"/>
      <c r="K15" s="219" t="s">
        <v>219</v>
      </c>
      <c r="L15" s="220"/>
      <c r="M15" s="220"/>
      <c r="N15" s="220"/>
      <c r="O15" s="220"/>
      <c r="P15" s="221"/>
      <c r="Q15" s="27" t="s">
        <v>178</v>
      </c>
    </row>
    <row r="16" spans="1:17" ht="39" customHeight="1">
      <c r="A16" s="171" t="s">
        <v>179</v>
      </c>
      <c r="B16" s="184" t="str">
        <f>+'CUADRO DE MANDO'!H11</f>
        <v>x=No de valoraciones porsitivas/No de valoraciones obtenidas</v>
      </c>
      <c r="C16" s="28" t="s">
        <v>220</v>
      </c>
      <c r="D16" s="29" t="s">
        <v>181</v>
      </c>
      <c r="E16" s="231">
        <f>IFERROR($B$21/$C$21,"0")</f>
        <v>0.8571428571428571</v>
      </c>
      <c r="F16" s="232"/>
      <c r="G16" s="232"/>
      <c r="H16" s="232"/>
      <c r="I16" s="232"/>
      <c r="J16" s="233"/>
      <c r="K16" s="231">
        <f>IFERROR($B$27/C27,"0%")</f>
        <v>0.92509363295880154</v>
      </c>
      <c r="L16" s="232"/>
      <c r="M16" s="232"/>
      <c r="N16" s="232"/>
      <c r="O16" s="232"/>
      <c r="P16" s="233"/>
      <c r="Q16" s="31">
        <f>SUM(E16:P16)/C17</f>
        <v>0.89111824505082926</v>
      </c>
    </row>
    <row r="17" spans="1:17" ht="36" customHeight="1">
      <c r="A17" s="171"/>
      <c r="B17" s="185"/>
      <c r="C17" s="28" t="str">
        <f>IF(C16="MENSUAL","12",IF(C16="TRIMESTRAL","4",IF(C16="SEMESTRAL","2","1")))</f>
        <v>2</v>
      </c>
      <c r="D17" s="32" t="s">
        <v>19</v>
      </c>
      <c r="E17" s="228">
        <f>+'CUADRO DE MANDO'!J11</f>
        <v>0.95</v>
      </c>
      <c r="F17" s="229"/>
      <c r="G17" s="229"/>
      <c r="H17" s="229"/>
      <c r="I17" s="229"/>
      <c r="J17" s="229"/>
      <c r="K17" s="230">
        <f>+E17</f>
        <v>0.95</v>
      </c>
      <c r="L17" s="230"/>
      <c r="M17" s="230"/>
      <c r="N17" s="230"/>
      <c r="O17" s="230"/>
      <c r="P17" s="230"/>
      <c r="Q17" s="48"/>
    </row>
    <row r="18" spans="1:17" ht="24" customHeight="1">
      <c r="A18" s="33" t="s">
        <v>182</v>
      </c>
      <c r="B18" s="173" t="str">
        <f>+'CUADRO DE MANDO'!G11</f>
        <v>Eficacia</v>
      </c>
      <c r="C18" s="173"/>
      <c r="Q18" s="34"/>
    </row>
    <row r="19" spans="1:17">
      <c r="A19" s="174" t="str">
        <f>+C16</f>
        <v>SEMESTRAL</v>
      </c>
      <c r="B19" s="283" t="s">
        <v>183</v>
      </c>
      <c r="C19" s="283"/>
      <c r="Q19" s="34"/>
    </row>
    <row r="20" spans="1:17">
      <c r="A20" s="282"/>
      <c r="B20" s="62" t="s">
        <v>184</v>
      </c>
      <c r="C20" s="62" t="s">
        <v>185</v>
      </c>
      <c r="Q20" s="34"/>
    </row>
    <row r="21" spans="1:17">
      <c r="A21" s="216" t="s">
        <v>218</v>
      </c>
      <c r="B21" s="284">
        <v>12</v>
      </c>
      <c r="C21" s="287">
        <v>14</v>
      </c>
      <c r="Q21" s="34"/>
    </row>
    <row r="22" spans="1:17">
      <c r="A22" s="217"/>
      <c r="B22" s="285"/>
      <c r="C22" s="280"/>
      <c r="Q22" s="34"/>
    </row>
    <row r="23" spans="1:17">
      <c r="A23" s="217"/>
      <c r="B23" s="285"/>
      <c r="C23" s="280"/>
      <c r="Q23" s="34"/>
    </row>
    <row r="24" spans="1:17">
      <c r="A24" s="217"/>
      <c r="B24" s="285"/>
      <c r="C24" s="280"/>
      <c r="Q24" s="34"/>
    </row>
    <row r="25" spans="1:17">
      <c r="A25" s="217"/>
      <c r="B25" s="285"/>
      <c r="C25" s="280"/>
      <c r="Q25" s="34"/>
    </row>
    <row r="26" spans="1:17">
      <c r="A26" s="218"/>
      <c r="B26" s="286"/>
      <c r="C26" s="281"/>
      <c r="Q26" s="34"/>
    </row>
    <row r="27" spans="1:17">
      <c r="A27" s="216" t="s">
        <v>219</v>
      </c>
      <c r="B27" s="288">
        <v>247</v>
      </c>
      <c r="C27" s="279">
        <v>267</v>
      </c>
      <c r="Q27" s="34"/>
    </row>
    <row r="28" spans="1:17">
      <c r="A28" s="217"/>
      <c r="B28" s="285"/>
      <c r="C28" s="280"/>
      <c r="Q28" s="34"/>
    </row>
    <row r="29" spans="1:17">
      <c r="A29" s="217"/>
      <c r="B29" s="285"/>
      <c r="C29" s="280"/>
      <c r="Q29" s="34"/>
    </row>
    <row r="30" spans="1:17">
      <c r="A30" s="217"/>
      <c r="B30" s="285"/>
      <c r="C30" s="280"/>
      <c r="Q30" s="34"/>
    </row>
    <row r="31" spans="1:17">
      <c r="A31" s="217"/>
      <c r="B31" s="285"/>
      <c r="C31" s="280"/>
      <c r="Q31" s="34"/>
    </row>
    <row r="32" spans="1:17">
      <c r="A32" s="218"/>
      <c r="B32" s="286"/>
      <c r="C32" s="281"/>
      <c r="Q32" s="34"/>
    </row>
    <row r="33" spans="1:17">
      <c r="A33" s="37"/>
      <c r="Q33" s="34"/>
    </row>
    <row r="34" spans="1:17" ht="13.5" thickBot="1">
      <c r="A34" s="37"/>
      <c r="Q34" s="34"/>
    </row>
    <row r="35" spans="1:17" ht="17.25" customHeight="1" thickBot="1">
      <c r="A35" s="248" t="s">
        <v>198</v>
      </c>
      <c r="B35" s="249"/>
      <c r="C35" s="249"/>
      <c r="D35" s="250"/>
      <c r="E35" s="249" t="s">
        <v>199</v>
      </c>
      <c r="F35" s="249"/>
      <c r="G35" s="249"/>
      <c r="H35" s="249"/>
      <c r="I35" s="249"/>
      <c r="J35" s="249"/>
      <c r="K35" s="249"/>
      <c r="L35" s="249"/>
      <c r="M35" s="249"/>
      <c r="N35" s="249"/>
      <c r="O35" s="249"/>
      <c r="P35" s="249"/>
      <c r="Q35" s="250"/>
    </row>
    <row r="36" spans="1:17">
      <c r="A36" s="143" t="s">
        <v>236</v>
      </c>
      <c r="B36" s="235"/>
      <c r="C36" s="235"/>
      <c r="D36" s="236"/>
      <c r="E36" s="248" t="s">
        <v>201</v>
      </c>
      <c r="F36" s="249"/>
      <c r="G36" s="249"/>
      <c r="H36" s="248" t="s">
        <v>202</v>
      </c>
      <c r="I36" s="249"/>
      <c r="J36" s="249"/>
      <c r="K36" s="249"/>
      <c r="L36" s="249"/>
      <c r="M36" s="250"/>
      <c r="N36" s="248" t="s">
        <v>203</v>
      </c>
      <c r="O36" s="250"/>
      <c r="P36" s="249" t="s">
        <v>204</v>
      </c>
      <c r="Q36" s="250"/>
    </row>
    <row r="37" spans="1:17" ht="15" customHeight="1">
      <c r="A37" s="237"/>
      <c r="B37" s="238"/>
      <c r="C37" s="238"/>
      <c r="D37" s="239"/>
      <c r="E37" s="161" t="s">
        <v>237</v>
      </c>
      <c r="F37" s="155"/>
      <c r="G37" s="156"/>
      <c r="H37" s="161" t="s">
        <v>238</v>
      </c>
      <c r="I37" s="155"/>
      <c r="J37" s="155"/>
      <c r="K37" s="155"/>
      <c r="L37" s="155"/>
      <c r="M37" s="156"/>
      <c r="N37" s="143" t="s">
        <v>230</v>
      </c>
      <c r="O37" s="144"/>
      <c r="P37" s="147">
        <v>0.4</v>
      </c>
      <c r="Q37" s="144"/>
    </row>
    <row r="38" spans="1:17" ht="15" customHeight="1">
      <c r="A38" s="237"/>
      <c r="B38" s="238"/>
      <c r="C38" s="238"/>
      <c r="D38" s="239"/>
      <c r="E38" s="162"/>
      <c r="F38" s="157"/>
      <c r="G38" s="158"/>
      <c r="H38" s="162"/>
      <c r="I38" s="157"/>
      <c r="J38" s="157"/>
      <c r="K38" s="157"/>
      <c r="L38" s="157"/>
      <c r="M38" s="158"/>
      <c r="N38" s="145"/>
      <c r="O38" s="146"/>
      <c r="P38" s="145"/>
      <c r="Q38" s="146"/>
    </row>
    <row r="39" spans="1:17" ht="15" customHeight="1">
      <c r="A39" s="237"/>
      <c r="B39" s="238"/>
      <c r="C39" s="238"/>
      <c r="D39" s="239"/>
      <c r="E39" s="162"/>
      <c r="F39" s="157"/>
      <c r="G39" s="158"/>
      <c r="H39" s="162"/>
      <c r="I39" s="157"/>
      <c r="J39" s="157"/>
      <c r="K39" s="157"/>
      <c r="L39" s="157"/>
      <c r="M39" s="158"/>
      <c r="N39" s="145"/>
      <c r="O39" s="146"/>
      <c r="P39" s="145"/>
      <c r="Q39" s="146"/>
    </row>
    <row r="40" spans="1:17" ht="15" customHeight="1">
      <c r="A40" s="237"/>
      <c r="B40" s="238"/>
      <c r="C40" s="238"/>
      <c r="D40" s="239"/>
      <c r="E40" s="162"/>
      <c r="F40" s="157"/>
      <c r="G40" s="158"/>
      <c r="H40" s="162"/>
      <c r="I40" s="157"/>
      <c r="J40" s="157"/>
      <c r="K40" s="157"/>
      <c r="L40" s="157"/>
      <c r="M40" s="158"/>
      <c r="N40" s="145"/>
      <c r="O40" s="146"/>
      <c r="P40" s="145"/>
      <c r="Q40" s="146"/>
    </row>
    <row r="41" spans="1:17" ht="15" customHeight="1">
      <c r="A41" s="237"/>
      <c r="B41" s="238"/>
      <c r="C41" s="238"/>
      <c r="D41" s="239"/>
      <c r="E41" s="162"/>
      <c r="F41" s="157"/>
      <c r="G41" s="158"/>
      <c r="H41" s="162"/>
      <c r="I41" s="157"/>
      <c r="J41" s="157"/>
      <c r="K41" s="157"/>
      <c r="L41" s="157"/>
      <c r="M41" s="158"/>
      <c r="N41" s="145"/>
      <c r="O41" s="146"/>
      <c r="P41" s="145"/>
      <c r="Q41" s="146"/>
    </row>
    <row r="42" spans="1:17" ht="15" customHeight="1">
      <c r="A42" s="237"/>
      <c r="B42" s="238"/>
      <c r="C42" s="238"/>
      <c r="D42" s="239"/>
      <c r="E42" s="163"/>
      <c r="F42" s="159"/>
      <c r="G42" s="160"/>
      <c r="H42" s="163"/>
      <c r="I42" s="159"/>
      <c r="J42" s="159"/>
      <c r="K42" s="159"/>
      <c r="L42" s="159"/>
      <c r="M42" s="160"/>
      <c r="N42" s="145"/>
      <c r="O42" s="146"/>
      <c r="P42" s="145"/>
      <c r="Q42" s="146"/>
    </row>
    <row r="43" spans="1:17" ht="15" customHeight="1">
      <c r="A43" s="237"/>
      <c r="B43" s="238"/>
      <c r="C43" s="238"/>
      <c r="D43" s="239"/>
      <c r="E43" s="166" t="s">
        <v>239</v>
      </c>
      <c r="F43" s="164"/>
      <c r="G43" s="165"/>
      <c r="H43" s="166" t="s">
        <v>240</v>
      </c>
      <c r="I43" s="164"/>
      <c r="J43" s="164"/>
      <c r="K43" s="164"/>
      <c r="L43" s="164"/>
      <c r="M43" s="165"/>
      <c r="N43" s="145"/>
      <c r="O43" s="146"/>
      <c r="P43" s="145"/>
      <c r="Q43" s="146"/>
    </row>
    <row r="44" spans="1:17" ht="15" customHeight="1">
      <c r="A44" s="237"/>
      <c r="B44" s="238"/>
      <c r="C44" s="238"/>
      <c r="D44" s="239"/>
      <c r="E44" s="162"/>
      <c r="F44" s="157"/>
      <c r="G44" s="158"/>
      <c r="H44" s="162"/>
      <c r="I44" s="157"/>
      <c r="J44" s="157"/>
      <c r="K44" s="157"/>
      <c r="L44" s="157"/>
      <c r="M44" s="158"/>
      <c r="N44" s="145"/>
      <c r="O44" s="146"/>
      <c r="P44" s="145"/>
      <c r="Q44" s="146"/>
    </row>
    <row r="45" spans="1:17" ht="15" customHeight="1">
      <c r="A45" s="237"/>
      <c r="B45" s="238"/>
      <c r="C45" s="238"/>
      <c r="D45" s="239"/>
      <c r="E45" s="162"/>
      <c r="F45" s="157"/>
      <c r="G45" s="158"/>
      <c r="H45" s="162"/>
      <c r="I45" s="157"/>
      <c r="J45" s="157"/>
      <c r="K45" s="157"/>
      <c r="L45" s="157"/>
      <c r="M45" s="158"/>
      <c r="N45" s="145"/>
      <c r="O45" s="146"/>
      <c r="P45" s="145"/>
      <c r="Q45" s="146"/>
    </row>
    <row r="46" spans="1:17" ht="15" customHeight="1">
      <c r="A46" s="237"/>
      <c r="B46" s="238"/>
      <c r="C46" s="238"/>
      <c r="D46" s="239"/>
      <c r="E46" s="162"/>
      <c r="F46" s="157"/>
      <c r="G46" s="158"/>
      <c r="H46" s="162"/>
      <c r="I46" s="157"/>
      <c r="J46" s="157"/>
      <c r="K46" s="157"/>
      <c r="L46" s="157"/>
      <c r="M46" s="158"/>
      <c r="N46" s="145"/>
      <c r="O46" s="146"/>
      <c r="P46" s="145"/>
      <c r="Q46" s="146"/>
    </row>
    <row r="47" spans="1:17" ht="15" customHeight="1">
      <c r="A47" s="237"/>
      <c r="B47" s="238"/>
      <c r="C47" s="238"/>
      <c r="D47" s="239"/>
      <c r="E47" s="162"/>
      <c r="F47" s="157"/>
      <c r="G47" s="158"/>
      <c r="H47" s="162"/>
      <c r="I47" s="157"/>
      <c r="J47" s="157"/>
      <c r="K47" s="157"/>
      <c r="L47" s="157"/>
      <c r="M47" s="158"/>
      <c r="N47" s="145"/>
      <c r="O47" s="146"/>
      <c r="P47" s="145"/>
      <c r="Q47" s="146"/>
    </row>
    <row r="48" spans="1:17" ht="15.75" customHeight="1" thickBot="1">
      <c r="A48" s="240"/>
      <c r="B48" s="241"/>
      <c r="C48" s="241"/>
      <c r="D48" s="242"/>
      <c r="E48" s="162"/>
      <c r="F48" s="157"/>
      <c r="G48" s="158"/>
      <c r="H48" s="162"/>
      <c r="I48" s="157"/>
      <c r="J48" s="157"/>
      <c r="K48" s="157"/>
      <c r="L48" s="157"/>
      <c r="M48" s="158"/>
      <c r="N48" s="145"/>
      <c r="O48" s="146"/>
      <c r="P48" s="245"/>
      <c r="Q48" s="247"/>
    </row>
    <row r="49" spans="1:17">
      <c r="A49" s="253" t="s">
        <v>241</v>
      </c>
      <c r="B49" s="253"/>
      <c r="C49" s="253"/>
      <c r="D49" s="289"/>
      <c r="E49" s="253" t="s">
        <v>242</v>
      </c>
      <c r="F49" s="253"/>
      <c r="G49" s="289"/>
      <c r="H49" s="253" t="s">
        <v>243</v>
      </c>
      <c r="I49" s="253"/>
      <c r="J49" s="253"/>
      <c r="K49" s="253"/>
      <c r="L49" s="253"/>
      <c r="M49" s="289"/>
      <c r="N49" s="253" t="s">
        <v>230</v>
      </c>
      <c r="O49" s="253"/>
      <c r="P49" s="290">
        <v>1</v>
      </c>
      <c r="Q49" s="291"/>
    </row>
    <row r="50" spans="1:17">
      <c r="A50" s="253"/>
      <c r="B50" s="253"/>
      <c r="C50" s="253"/>
      <c r="D50" s="289"/>
      <c r="E50" s="253"/>
      <c r="F50" s="253"/>
      <c r="G50" s="289"/>
      <c r="H50" s="253"/>
      <c r="I50" s="253"/>
      <c r="J50" s="253"/>
      <c r="K50" s="253"/>
      <c r="L50" s="253"/>
      <c r="M50" s="289"/>
      <c r="N50" s="253"/>
      <c r="O50" s="253"/>
      <c r="P50" s="291"/>
      <c r="Q50" s="291"/>
    </row>
    <row r="51" spans="1:17">
      <c r="A51" s="253"/>
      <c r="B51" s="253"/>
      <c r="C51" s="253"/>
      <c r="D51" s="289"/>
      <c r="E51" s="253"/>
      <c r="F51" s="253"/>
      <c r="G51" s="289"/>
      <c r="H51" s="253"/>
      <c r="I51" s="253"/>
      <c r="J51" s="253"/>
      <c r="K51" s="253"/>
      <c r="L51" s="253"/>
      <c r="M51" s="289"/>
      <c r="N51" s="253"/>
      <c r="O51" s="253"/>
      <c r="P51" s="291"/>
      <c r="Q51" s="291"/>
    </row>
    <row r="52" spans="1:17">
      <c r="A52" s="253"/>
      <c r="B52" s="253"/>
      <c r="C52" s="253"/>
      <c r="D52" s="289"/>
      <c r="E52" s="253"/>
      <c r="F52" s="253"/>
      <c r="G52" s="289"/>
      <c r="H52" s="253"/>
      <c r="I52" s="253"/>
      <c r="J52" s="253"/>
      <c r="K52" s="253"/>
      <c r="L52" s="253"/>
      <c r="M52" s="289"/>
      <c r="N52" s="253"/>
      <c r="O52" s="253"/>
      <c r="P52" s="291"/>
      <c r="Q52" s="291"/>
    </row>
    <row r="53" spans="1:17">
      <c r="A53" s="253"/>
      <c r="B53" s="253"/>
      <c r="C53" s="253"/>
      <c r="D53" s="289"/>
      <c r="E53" s="253"/>
      <c r="F53" s="253"/>
      <c r="G53" s="289"/>
      <c r="H53" s="253"/>
      <c r="I53" s="253"/>
      <c r="J53" s="253"/>
      <c r="K53" s="253"/>
      <c r="L53" s="253"/>
      <c r="M53" s="289"/>
      <c r="N53" s="253"/>
      <c r="O53" s="253"/>
      <c r="P53" s="291"/>
      <c r="Q53" s="291"/>
    </row>
    <row r="54" spans="1:17">
      <c r="A54" s="253"/>
      <c r="B54" s="253"/>
      <c r="C54" s="253"/>
      <c r="D54" s="289"/>
      <c r="E54" s="253"/>
      <c r="F54" s="253"/>
      <c r="G54" s="289"/>
      <c r="H54" s="253"/>
      <c r="I54" s="253"/>
      <c r="J54" s="253"/>
      <c r="K54" s="253"/>
      <c r="L54" s="253"/>
      <c r="M54" s="289"/>
      <c r="N54" s="253"/>
      <c r="O54" s="253"/>
      <c r="P54" s="291"/>
      <c r="Q54" s="291"/>
    </row>
    <row r="55" spans="1:17">
      <c r="A55" s="253"/>
      <c r="B55" s="253"/>
      <c r="C55" s="253"/>
      <c r="D55" s="289"/>
      <c r="E55" s="253"/>
      <c r="F55" s="253"/>
      <c r="G55" s="289"/>
      <c r="H55" s="253"/>
      <c r="I55" s="253"/>
      <c r="J55" s="253"/>
      <c r="K55" s="253"/>
      <c r="L55" s="253"/>
      <c r="M55" s="289"/>
      <c r="N55" s="253"/>
      <c r="O55" s="253"/>
      <c r="P55" s="291"/>
      <c r="Q55" s="291"/>
    </row>
  </sheetData>
  <protectedRanges>
    <protectedRange sqref="A1:E4" name="Rango1"/>
  </protectedRanges>
  <mergeCells count="67">
    <mergeCell ref="A49:D55"/>
    <mergeCell ref="E49:G55"/>
    <mergeCell ref="H49:M55"/>
    <mergeCell ref="N49:O55"/>
    <mergeCell ref="P49:Q55"/>
    <mergeCell ref="A8:B8"/>
    <mergeCell ref="C8:D8"/>
    <mergeCell ref="E8:H8"/>
    <mergeCell ref="I8:Q8"/>
    <mergeCell ref="A1:A4"/>
    <mergeCell ref="B1:N1"/>
    <mergeCell ref="O1:Q1"/>
    <mergeCell ref="B2:N2"/>
    <mergeCell ref="O2:Q2"/>
    <mergeCell ref="B3:N3"/>
    <mergeCell ref="O3:Q3"/>
    <mergeCell ref="B4:N4"/>
    <mergeCell ref="O4:Q4"/>
    <mergeCell ref="A9:B9"/>
    <mergeCell ref="C9:D9"/>
    <mergeCell ref="E9:H9"/>
    <mergeCell ref="I9:Q9"/>
    <mergeCell ref="A10:Q10"/>
    <mergeCell ref="A11:B11"/>
    <mergeCell ref="D11:G11"/>
    <mergeCell ref="H11:M11"/>
    <mergeCell ref="N11:Q11"/>
    <mergeCell ref="A12:B12"/>
    <mergeCell ref="D12:G12"/>
    <mergeCell ref="H12:M12"/>
    <mergeCell ref="N12:Q12"/>
    <mergeCell ref="A13:Q13"/>
    <mergeCell ref="A14:A15"/>
    <mergeCell ref="B14:B15"/>
    <mergeCell ref="C14:C15"/>
    <mergeCell ref="D14:D15"/>
    <mergeCell ref="E14:Q14"/>
    <mergeCell ref="E15:J15"/>
    <mergeCell ref="K15:P15"/>
    <mergeCell ref="E16:J16"/>
    <mergeCell ref="K16:P16"/>
    <mergeCell ref="E17:J17"/>
    <mergeCell ref="K17:P17"/>
    <mergeCell ref="A35:D35"/>
    <mergeCell ref="E35:Q35"/>
    <mergeCell ref="A21:A26"/>
    <mergeCell ref="A27:A32"/>
    <mergeCell ref="A16:A17"/>
    <mergeCell ref="B16:B17"/>
    <mergeCell ref="B18:C18"/>
    <mergeCell ref="A19:A20"/>
    <mergeCell ref="B19:C19"/>
    <mergeCell ref="B21:B26"/>
    <mergeCell ref="C21:C26"/>
    <mergeCell ref="B27:B32"/>
    <mergeCell ref="H36:M36"/>
    <mergeCell ref="N36:O36"/>
    <mergeCell ref="P36:Q36"/>
    <mergeCell ref="N37:O48"/>
    <mergeCell ref="P37:Q48"/>
    <mergeCell ref="H37:M42"/>
    <mergeCell ref="H43:M48"/>
    <mergeCell ref="C27:C32"/>
    <mergeCell ref="A36:D48"/>
    <mergeCell ref="E36:G36"/>
    <mergeCell ref="E37:G42"/>
    <mergeCell ref="E43:G48"/>
  </mergeCells>
  <conditionalFormatting sqref="D12">
    <cfRule type="containsText" dxfId="57" priority="3" operator="containsText" text="ALTO">
      <formula>NOT(ISERROR(SEARCH("ALTO",D12)))</formula>
    </cfRule>
    <cfRule type="containsText" dxfId="56" priority="4" operator="containsText" text="MEDIO">
      <formula>NOT(ISERROR(SEARCH("MEDIO",D12)))</formula>
    </cfRule>
    <cfRule type="containsText" dxfId="55" priority="5" operator="containsText" text="BAJO">
      <formula>NOT(ISERROR(SEARCH("BAJO",D12)))</formula>
    </cfRule>
  </conditionalFormatting>
  <conditionalFormatting sqref="E16">
    <cfRule type="iconSet" priority="6">
      <iconSet>
        <cfvo type="percent" val="0"/>
        <cfvo type="percent" val="33"/>
        <cfvo type="percent" val="67"/>
      </iconSet>
    </cfRule>
  </conditionalFormatting>
  <conditionalFormatting sqref="K16">
    <cfRule type="iconSet" priority="1">
      <iconSet>
        <cfvo type="percent" val="0"/>
        <cfvo type="percent" val="33"/>
        <cfvo type="percent" val="67"/>
      </iconSet>
    </cfRule>
  </conditionalFormatting>
  <conditionalFormatting sqref="Q16">
    <cfRule type="colorScale" priority="2">
      <colorScale>
        <cfvo type="num" val="0.2"/>
        <cfvo type="num" val="0.35"/>
        <cfvo type="num" val="0.66"/>
        <color rgb="FFFF0000"/>
        <color rgb="FFFFEB84"/>
        <color rgb="FF00B050"/>
      </colorScale>
    </cfRule>
  </conditionalFormatting>
  <dataValidations count="1">
    <dataValidation allowBlank="1" showInputMessage="1" showErrorMessage="1" sqref="E9:H9" xr:uid="{00000000-0002-0000-0500-000000000000}"/>
  </dataValidation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1000000}">
          <x14:formula1>
            <xm:f>LISTAS!$B$2:$B$5</xm:f>
          </x14:formula1>
          <xm:sqref>C16</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60"/>
  <sheetViews>
    <sheetView topLeftCell="A21" zoomScale="80" zoomScaleNormal="80" workbookViewId="0">
      <selection activeCell="A36" sqref="A36"/>
    </sheetView>
  </sheetViews>
  <sheetFormatPr defaultColWidth="11.42578125" defaultRowHeight="12.75"/>
  <cols>
    <col min="1" max="1" width="23.42578125" style="23" customWidth="1"/>
    <col min="2" max="2" width="19.28515625" style="23" customWidth="1"/>
    <col min="3" max="3" width="21.28515625" style="23" customWidth="1"/>
    <col min="4" max="4" width="25.28515625" style="23" customWidth="1"/>
    <col min="5" max="5" width="8.7109375" style="23" bestFit="1" customWidth="1"/>
    <col min="6" max="6" width="10.28515625" style="23" bestFit="1" customWidth="1"/>
    <col min="7" max="12" width="8.7109375" style="23" bestFit="1" customWidth="1"/>
    <col min="13" max="13" width="11.7109375" style="23" bestFit="1" customWidth="1"/>
    <col min="14" max="14" width="8.7109375" style="23" customWidth="1"/>
    <col min="15" max="15" width="11.5703125" style="23" bestFit="1" customWidth="1"/>
    <col min="16" max="16" width="12.7109375" style="23" customWidth="1"/>
    <col min="17" max="17" width="13.140625" style="23" bestFit="1" customWidth="1"/>
    <col min="18" max="16384" width="11.42578125" style="23"/>
  </cols>
  <sheetData>
    <row r="1" spans="1:17" s="15" customFormat="1" ht="25.5" customHeight="1">
      <c r="A1" s="193"/>
      <c r="B1" s="196" t="s">
        <v>0</v>
      </c>
      <c r="C1" s="197"/>
      <c r="D1" s="197"/>
      <c r="E1" s="197"/>
      <c r="F1" s="197"/>
      <c r="G1" s="197"/>
      <c r="H1" s="197"/>
      <c r="I1" s="197"/>
      <c r="J1" s="197"/>
      <c r="K1" s="197"/>
      <c r="L1" s="197"/>
      <c r="M1" s="197"/>
      <c r="N1" s="198"/>
      <c r="O1" s="199" t="s">
        <v>150</v>
      </c>
      <c r="P1" s="200"/>
      <c r="Q1" s="201"/>
    </row>
    <row r="2" spans="1:17" s="15" customFormat="1" ht="24" customHeight="1">
      <c r="A2" s="194"/>
      <c r="B2" s="202" t="s">
        <v>151</v>
      </c>
      <c r="C2" s="187"/>
      <c r="D2" s="187"/>
      <c r="E2" s="187"/>
      <c r="F2" s="187"/>
      <c r="G2" s="187"/>
      <c r="H2" s="187"/>
      <c r="I2" s="187"/>
      <c r="J2" s="187"/>
      <c r="K2" s="187"/>
      <c r="L2" s="187"/>
      <c r="M2" s="187"/>
      <c r="N2" s="203"/>
      <c r="O2" s="204" t="s">
        <v>152</v>
      </c>
      <c r="P2" s="205"/>
      <c r="Q2" s="206"/>
    </row>
    <row r="3" spans="1:17" s="15" customFormat="1" ht="29.25" customHeight="1">
      <c r="A3" s="194"/>
      <c r="B3" s="207" t="s">
        <v>153</v>
      </c>
      <c r="C3" s="208"/>
      <c r="D3" s="208"/>
      <c r="E3" s="208"/>
      <c r="F3" s="208"/>
      <c r="G3" s="208"/>
      <c r="H3" s="208"/>
      <c r="I3" s="208"/>
      <c r="J3" s="208"/>
      <c r="K3" s="208"/>
      <c r="L3" s="208"/>
      <c r="M3" s="208"/>
      <c r="N3" s="209"/>
      <c r="O3" s="204" t="s">
        <v>154</v>
      </c>
      <c r="P3" s="205"/>
      <c r="Q3" s="206"/>
    </row>
    <row r="4" spans="1:17" s="15" customFormat="1" ht="15.75" thickBot="1">
      <c r="A4" s="195"/>
      <c r="B4" s="210" t="s">
        <v>155</v>
      </c>
      <c r="C4" s="211"/>
      <c r="D4" s="211"/>
      <c r="E4" s="211"/>
      <c r="F4" s="211"/>
      <c r="G4" s="211"/>
      <c r="H4" s="211"/>
      <c r="I4" s="211"/>
      <c r="J4" s="211"/>
      <c r="K4" s="211"/>
      <c r="L4" s="211"/>
      <c r="M4" s="211"/>
      <c r="N4" s="212"/>
      <c r="O4" s="213" t="s">
        <v>156</v>
      </c>
      <c r="P4" s="214"/>
      <c r="Q4" s="215"/>
    </row>
    <row r="5" spans="1:17" s="15" customFormat="1" ht="11.25" customHeight="1" thickBot="1">
      <c r="A5" s="16"/>
      <c r="B5" s="17"/>
      <c r="C5" s="17"/>
      <c r="D5" s="17"/>
      <c r="E5" s="17"/>
      <c r="F5" s="17"/>
      <c r="I5" s="18"/>
    </row>
    <row r="6" spans="1:17" s="15" customFormat="1" ht="17.25" customHeight="1" thickBot="1">
      <c r="A6" s="19" t="s">
        <v>157</v>
      </c>
      <c r="B6" s="20">
        <v>2023</v>
      </c>
      <c r="C6" s="17"/>
      <c r="D6" s="17"/>
      <c r="E6" s="17"/>
      <c r="F6" s="17"/>
      <c r="I6" s="18"/>
    </row>
    <row r="7" spans="1:17" s="15" customFormat="1" ht="9.75" customHeight="1" thickBot="1">
      <c r="A7" s="21"/>
      <c r="B7" s="17"/>
      <c r="C7" s="17"/>
      <c r="D7" s="17"/>
      <c r="E7" s="17"/>
      <c r="F7" s="17"/>
      <c r="I7" s="18"/>
    </row>
    <row r="8" spans="1:17" s="15" customFormat="1" ht="21" customHeight="1" thickBot="1">
      <c r="A8" s="175" t="s">
        <v>11</v>
      </c>
      <c r="B8" s="176"/>
      <c r="C8" s="175" t="s">
        <v>12</v>
      </c>
      <c r="D8" s="176"/>
      <c r="E8" s="175" t="s">
        <v>13</v>
      </c>
      <c r="F8" s="177"/>
      <c r="G8" s="177"/>
      <c r="H8" s="176"/>
      <c r="I8" s="175" t="s">
        <v>158</v>
      </c>
      <c r="J8" s="177"/>
      <c r="K8" s="177"/>
      <c r="L8" s="177"/>
      <c r="M8" s="177"/>
      <c r="N8" s="177"/>
      <c r="O8" s="177"/>
      <c r="P8" s="177"/>
      <c r="Q8" s="176"/>
    </row>
    <row r="9" spans="1:17" s="15" customFormat="1" ht="39.75" customHeight="1">
      <c r="A9" s="178" t="str">
        <f>+'CUADRO DE MANDO'!B12</f>
        <v>GESTIÓN TECNOLOGIA INFORMATICA</v>
      </c>
      <c r="B9" s="179"/>
      <c r="C9" s="178" t="str">
        <f>+'CUADRO DE MANDO'!C12</f>
        <v>GESTIÓN DE INFRAESTRUCTURA Y TELECOMUNICACIONES</v>
      </c>
      <c r="D9" s="179"/>
      <c r="E9" s="178" t="str">
        <f>+'CUADRO DE MANDO'!D12</f>
        <v>GTI-INFRAESTRUCTURA-MESA DE SERVICIOS-6</v>
      </c>
      <c r="F9" s="189"/>
      <c r="G9" s="189"/>
      <c r="H9" s="179"/>
      <c r="I9" s="178" t="str">
        <f>+'CUADRO DE MANDO'!E12</f>
        <v xml:space="preserve">Soporte de software atendidos </v>
      </c>
      <c r="J9" s="189"/>
      <c r="K9" s="189"/>
      <c r="L9" s="189"/>
      <c r="M9" s="189"/>
      <c r="N9" s="189"/>
      <c r="O9" s="189"/>
      <c r="P9" s="189"/>
      <c r="Q9" s="179"/>
    </row>
    <row r="10" spans="1:17" s="15" customFormat="1" ht="15" customHeight="1" thickBot="1">
      <c r="A10" s="190"/>
      <c r="B10" s="191"/>
      <c r="C10" s="191"/>
      <c r="D10" s="191"/>
      <c r="E10" s="191"/>
      <c r="F10" s="191"/>
      <c r="G10" s="191"/>
      <c r="H10" s="191"/>
      <c r="I10" s="191"/>
      <c r="J10" s="191"/>
      <c r="K10" s="191"/>
      <c r="L10" s="191"/>
      <c r="M10" s="191"/>
      <c r="N10" s="191"/>
      <c r="O10" s="191"/>
      <c r="P10" s="191"/>
      <c r="Q10" s="192"/>
    </row>
    <row r="11" spans="1:17" s="15" customFormat="1" ht="26.25" customHeight="1" thickBot="1">
      <c r="A11" s="175" t="s">
        <v>159</v>
      </c>
      <c r="B11" s="176"/>
      <c r="C11" s="22" t="s">
        <v>21</v>
      </c>
      <c r="D11" s="175" t="s">
        <v>160</v>
      </c>
      <c r="E11" s="177"/>
      <c r="F11" s="177"/>
      <c r="G11" s="176"/>
      <c r="H11" s="175" t="s">
        <v>18</v>
      </c>
      <c r="I11" s="177"/>
      <c r="J11" s="177"/>
      <c r="K11" s="177"/>
      <c r="L11" s="177"/>
      <c r="M11" s="176"/>
      <c r="N11" s="175" t="s">
        <v>161</v>
      </c>
      <c r="O11" s="177"/>
      <c r="P11" s="177"/>
      <c r="Q11" s="176"/>
    </row>
    <row r="12" spans="1:17" s="15" customFormat="1" ht="46.5" customHeight="1">
      <c r="A12" s="178" t="str">
        <f>+'CUADRO DE MANDO'!F12</f>
        <v>MEDIR EL INDICE DE SOLUCION A PROBLEMAS TECNICOS DE SOFTWARE DE USUARIO FINAL</v>
      </c>
      <c r="B12" s="179"/>
      <c r="C12" s="42" t="str">
        <f>+'CUADRO DE MANDO'!L12</f>
        <v>%</v>
      </c>
      <c r="D12" s="180" t="str">
        <f>(IF($Q$16&lt;=33%,"BAJO",IF($Q$16&lt;66%,"MEDIO","ALTO")))</f>
        <v>ALTO</v>
      </c>
      <c r="E12" s="181"/>
      <c r="F12" s="181"/>
      <c r="G12" s="182"/>
      <c r="H12" s="183" t="str">
        <f>+'CUADRO DE MANDO'!I12</f>
        <v>Reporte gestor de servicios de TI</v>
      </c>
      <c r="I12" s="183"/>
      <c r="J12" s="183"/>
      <c r="K12" s="183"/>
      <c r="L12" s="183"/>
      <c r="M12" s="183"/>
      <c r="N12" s="180" t="str">
        <f>+'CUADRO DE MANDO'!M12</f>
        <v>Gestor infraestructura</v>
      </c>
      <c r="O12" s="181"/>
      <c r="P12" s="181"/>
      <c r="Q12" s="182"/>
    </row>
    <row r="13" spans="1:17" s="15" customFormat="1" ht="16.5" customHeight="1">
      <c r="A13" s="186"/>
      <c r="B13" s="187"/>
      <c r="C13" s="187"/>
      <c r="D13" s="187"/>
      <c r="E13" s="187"/>
      <c r="F13" s="187"/>
      <c r="G13" s="187"/>
      <c r="H13" s="187"/>
      <c r="I13" s="187"/>
      <c r="J13" s="187"/>
      <c r="K13" s="187"/>
      <c r="L13" s="187"/>
      <c r="M13" s="187"/>
      <c r="N13" s="187"/>
      <c r="O13" s="187"/>
      <c r="P13" s="187"/>
      <c r="Q13" s="188"/>
    </row>
    <row r="14" spans="1:17" ht="16.5" customHeight="1">
      <c r="A14" s="174" t="s">
        <v>162</v>
      </c>
      <c r="B14" s="167" t="s">
        <v>163</v>
      </c>
      <c r="C14" s="167" t="s">
        <v>20</v>
      </c>
      <c r="D14" s="167" t="s">
        <v>164</v>
      </c>
      <c r="E14" s="167" t="s">
        <v>165</v>
      </c>
      <c r="F14" s="167"/>
      <c r="G14" s="167"/>
      <c r="H14" s="167"/>
      <c r="I14" s="167"/>
      <c r="J14" s="167"/>
      <c r="K14" s="168"/>
      <c r="L14" s="168"/>
      <c r="M14" s="168"/>
      <c r="N14" s="168"/>
      <c r="O14" s="168"/>
      <c r="P14" s="168"/>
      <c r="Q14" s="251"/>
    </row>
    <row r="15" spans="1:17">
      <c r="A15" s="174"/>
      <c r="B15" s="167"/>
      <c r="C15" s="167"/>
      <c r="D15" s="167"/>
      <c r="E15" s="24" t="s">
        <v>166</v>
      </c>
      <c r="F15" s="24" t="s">
        <v>167</v>
      </c>
      <c r="G15" s="24" t="s">
        <v>168</v>
      </c>
      <c r="H15" s="24" t="s">
        <v>169</v>
      </c>
      <c r="I15" s="24" t="s">
        <v>170</v>
      </c>
      <c r="J15" s="24" t="s">
        <v>171</v>
      </c>
      <c r="K15" s="25" t="s">
        <v>172</v>
      </c>
      <c r="L15" s="25" t="s">
        <v>173</v>
      </c>
      <c r="M15" s="25" t="s">
        <v>174</v>
      </c>
      <c r="N15" s="25" t="s">
        <v>175</v>
      </c>
      <c r="O15" s="25" t="s">
        <v>176</v>
      </c>
      <c r="P15" s="26" t="s">
        <v>177</v>
      </c>
      <c r="Q15" s="27" t="s">
        <v>178</v>
      </c>
    </row>
    <row r="16" spans="1:17" ht="39" customHeight="1">
      <c r="A16" s="171" t="s">
        <v>179</v>
      </c>
      <c r="B16" s="184" t="str">
        <f>+'CUADRO DE MANDO'!H12</f>
        <v>X= (No DE CASOS DE SOFTWARE SOLUCIONADOS / No TOTAL DE CASOS DE SOFTWARE ) X 100</v>
      </c>
      <c r="C16" s="28" t="s">
        <v>180</v>
      </c>
      <c r="D16" s="29" t="s">
        <v>181</v>
      </c>
      <c r="E16" s="30">
        <f>IFERROR($B$21/$C$21,"0%")</f>
        <v>0.80952380952380953</v>
      </c>
      <c r="F16" s="30">
        <f>IFERROR($B$22/$C$22,"0%")</f>
        <v>0.91666666666666663</v>
      </c>
      <c r="G16" s="30">
        <f>IFERROR($B$23/$C$23,"0%")</f>
        <v>0.91005291005291</v>
      </c>
      <c r="H16" s="30">
        <f>IFERROR($B$24/$C$24,"0%")</f>
        <v>0.99056603773584906</v>
      </c>
      <c r="I16" s="30">
        <f>IFERROR($B$25/$C$25,"0%")</f>
        <v>0.93577981651376152</v>
      </c>
      <c r="J16" s="30">
        <f>IFERROR($B$26/$C$26,"0%")</f>
        <v>0.91860465116279066</v>
      </c>
      <c r="K16" s="30">
        <f>IFERROR($B$27/$C$27,"0%")</f>
        <v>0.90109890109890112</v>
      </c>
      <c r="L16" s="30">
        <f>IFERROR($B$28/$C$28,"0%")</f>
        <v>0.94488188976377951</v>
      </c>
      <c r="M16" s="30">
        <f>IFERROR($B$29/$C$29,"0%")</f>
        <v>0.93396226415094341</v>
      </c>
      <c r="N16" s="30">
        <f>IFERROR($B$30/$C$30,"0%")</f>
        <v>0.92797783933518008</v>
      </c>
      <c r="O16" s="30">
        <f>IFERROR($B$31/$C$31,"0%")</f>
        <v>0.86956521739130432</v>
      </c>
      <c r="P16" s="30" t="str">
        <f>IFERROR($B$32/$C$32,"0%")</f>
        <v>0%</v>
      </c>
      <c r="Q16" s="31">
        <f>SUM(E16:P16)/C17</f>
        <v>0.83822333361632462</v>
      </c>
    </row>
    <row r="17" spans="1:17" ht="36" customHeight="1">
      <c r="A17" s="171"/>
      <c r="B17" s="185"/>
      <c r="C17" s="28" t="str">
        <f>IF(C16="MENSUAL","12",IF(C16="TRIMESTRAL","4",IF(C16="SEMESTRAL","2","1")))</f>
        <v>12</v>
      </c>
      <c r="D17" s="32" t="s">
        <v>19</v>
      </c>
      <c r="E17" s="49">
        <f>+'CUADRO DE MANDO'!J12</f>
        <v>0.95</v>
      </c>
      <c r="F17" s="49">
        <f>+E17</f>
        <v>0.95</v>
      </c>
      <c r="G17" s="49">
        <f t="shared" ref="G17:P17" si="0">+F17</f>
        <v>0.95</v>
      </c>
      <c r="H17" s="49">
        <f t="shared" si="0"/>
        <v>0.95</v>
      </c>
      <c r="I17" s="49">
        <f t="shared" si="0"/>
        <v>0.95</v>
      </c>
      <c r="J17" s="49">
        <f t="shared" si="0"/>
        <v>0.95</v>
      </c>
      <c r="K17" s="49">
        <f t="shared" si="0"/>
        <v>0.95</v>
      </c>
      <c r="L17" s="49">
        <f t="shared" si="0"/>
        <v>0.95</v>
      </c>
      <c r="M17" s="49">
        <f t="shared" si="0"/>
        <v>0.95</v>
      </c>
      <c r="N17" s="49">
        <f t="shared" si="0"/>
        <v>0.95</v>
      </c>
      <c r="O17" s="49">
        <f t="shared" si="0"/>
        <v>0.95</v>
      </c>
      <c r="P17" s="50">
        <f t="shared" si="0"/>
        <v>0.95</v>
      </c>
      <c r="Q17" s="48"/>
    </row>
    <row r="18" spans="1:17" ht="24" customHeight="1">
      <c r="A18" s="33" t="s">
        <v>182</v>
      </c>
      <c r="B18" s="173" t="str">
        <f>+'CUADRO DE MANDO'!G12</f>
        <v>Eficacia</v>
      </c>
      <c r="C18" s="173"/>
      <c r="Q18" s="34"/>
    </row>
    <row r="19" spans="1:17" ht="12.75" customHeight="1">
      <c r="A19" s="174" t="str">
        <f>+C16</f>
        <v>MENSUAL</v>
      </c>
      <c r="B19" s="172" t="s">
        <v>183</v>
      </c>
      <c r="C19" s="172"/>
      <c r="Q19" s="34"/>
    </row>
    <row r="20" spans="1:17">
      <c r="A20" s="174"/>
      <c r="B20" s="35" t="s">
        <v>184</v>
      </c>
      <c r="C20" s="35" t="s">
        <v>185</v>
      </c>
      <c r="Q20" s="34"/>
    </row>
    <row r="21" spans="1:17">
      <c r="A21" s="36" t="s">
        <v>186</v>
      </c>
      <c r="B21" s="66">
        <v>51</v>
      </c>
      <c r="C21" s="69">
        <v>63</v>
      </c>
      <c r="Q21" s="34"/>
    </row>
    <row r="22" spans="1:17">
      <c r="A22" s="36" t="s">
        <v>187</v>
      </c>
      <c r="B22" s="67">
        <v>99</v>
      </c>
      <c r="C22" s="70">
        <v>108</v>
      </c>
      <c r="Q22" s="34"/>
    </row>
    <row r="23" spans="1:17">
      <c r="A23" s="36" t="s">
        <v>188</v>
      </c>
      <c r="B23" s="67">
        <v>172</v>
      </c>
      <c r="C23" s="70">
        <v>189</v>
      </c>
      <c r="Q23" s="34"/>
    </row>
    <row r="24" spans="1:17">
      <c r="A24" s="36" t="s">
        <v>189</v>
      </c>
      <c r="B24" s="67">
        <v>105</v>
      </c>
      <c r="C24" s="70">
        <v>106</v>
      </c>
      <c r="Q24" s="34"/>
    </row>
    <row r="25" spans="1:17">
      <c r="A25" s="36" t="s">
        <v>190</v>
      </c>
      <c r="B25" s="67">
        <v>102</v>
      </c>
      <c r="C25" s="70">
        <v>109</v>
      </c>
      <c r="Q25" s="34"/>
    </row>
    <row r="26" spans="1:17">
      <c r="A26" s="36" t="s">
        <v>191</v>
      </c>
      <c r="B26" s="67">
        <v>79</v>
      </c>
      <c r="C26" s="70">
        <v>86</v>
      </c>
      <c r="Q26" s="34"/>
    </row>
    <row r="27" spans="1:17">
      <c r="A27" s="36" t="s">
        <v>192</v>
      </c>
      <c r="B27" s="59">
        <v>82</v>
      </c>
      <c r="C27" s="60">
        <v>91</v>
      </c>
      <c r="Q27" s="34"/>
    </row>
    <row r="28" spans="1:17">
      <c r="A28" s="36" t="s">
        <v>193</v>
      </c>
      <c r="B28" s="60">
        <v>240</v>
      </c>
      <c r="C28" s="60">
        <v>254</v>
      </c>
      <c r="Q28" s="34"/>
    </row>
    <row r="29" spans="1:17">
      <c r="A29" s="36" t="s">
        <v>194</v>
      </c>
      <c r="B29" s="60">
        <v>99</v>
      </c>
      <c r="C29" s="60">
        <v>106</v>
      </c>
      <c r="Q29" s="34"/>
    </row>
    <row r="30" spans="1:17">
      <c r="A30" s="36" t="s">
        <v>195</v>
      </c>
      <c r="B30" s="60">
        <v>335</v>
      </c>
      <c r="C30" s="60">
        <v>361</v>
      </c>
      <c r="Q30" s="34"/>
    </row>
    <row r="31" spans="1:17">
      <c r="A31" s="36" t="s">
        <v>196</v>
      </c>
      <c r="B31" s="60">
        <v>300</v>
      </c>
      <c r="C31" s="60">
        <v>345</v>
      </c>
      <c r="Q31" s="34"/>
    </row>
    <row r="32" spans="1:17">
      <c r="A32" s="36" t="s">
        <v>197</v>
      </c>
      <c r="B32" s="60"/>
      <c r="C32" s="60"/>
      <c r="Q32" s="34"/>
    </row>
    <row r="33" spans="1:17">
      <c r="A33" s="37"/>
      <c r="Q33" s="34"/>
    </row>
    <row r="34" spans="1:17" ht="13.5" thickBot="1">
      <c r="A34" s="37"/>
      <c r="Q34" s="34"/>
    </row>
    <row r="35" spans="1:17" ht="17.25" customHeight="1" thickBot="1">
      <c r="A35" s="248" t="s">
        <v>198</v>
      </c>
      <c r="B35" s="249"/>
      <c r="C35" s="249"/>
      <c r="D35" s="250"/>
      <c r="E35" s="249" t="s">
        <v>199</v>
      </c>
      <c r="F35" s="249"/>
      <c r="G35" s="249"/>
      <c r="H35" s="249"/>
      <c r="I35" s="249"/>
      <c r="J35" s="249"/>
      <c r="K35" s="249"/>
      <c r="L35" s="249"/>
      <c r="M35" s="249"/>
      <c r="N35" s="249"/>
      <c r="O35" s="249"/>
      <c r="P35" s="249"/>
      <c r="Q35" s="250"/>
    </row>
    <row r="36" spans="1:17">
      <c r="A36" s="143" t="s">
        <v>244</v>
      </c>
      <c r="B36" s="235"/>
      <c r="C36" s="235"/>
      <c r="D36" s="236"/>
      <c r="E36" s="248" t="s">
        <v>201</v>
      </c>
      <c r="F36" s="249"/>
      <c r="G36" s="249"/>
      <c r="H36" s="248" t="s">
        <v>202</v>
      </c>
      <c r="I36" s="249"/>
      <c r="J36" s="249"/>
      <c r="K36" s="249"/>
      <c r="L36" s="249"/>
      <c r="M36" s="250"/>
      <c r="N36" s="248" t="s">
        <v>203</v>
      </c>
      <c r="O36" s="250"/>
      <c r="P36" s="249" t="s">
        <v>204</v>
      </c>
      <c r="Q36" s="250"/>
    </row>
    <row r="37" spans="1:17" ht="15" customHeight="1">
      <c r="A37" s="237"/>
      <c r="B37" s="238"/>
      <c r="C37" s="238"/>
      <c r="D37" s="239"/>
      <c r="E37" s="143" t="s">
        <v>245</v>
      </c>
      <c r="F37" s="244"/>
      <c r="G37" s="144"/>
      <c r="H37" s="143" t="s">
        <v>246</v>
      </c>
      <c r="I37" s="244"/>
      <c r="J37" s="244"/>
      <c r="K37" s="244"/>
      <c r="L37" s="244"/>
      <c r="M37" s="144"/>
      <c r="N37" s="143" t="s">
        <v>207</v>
      </c>
      <c r="O37" s="144"/>
      <c r="P37" s="147">
        <v>0.6</v>
      </c>
      <c r="Q37" s="144"/>
    </row>
    <row r="38" spans="1:17" ht="15" customHeight="1">
      <c r="A38" s="237"/>
      <c r="B38" s="238"/>
      <c r="C38" s="238"/>
      <c r="D38" s="239"/>
      <c r="E38" s="145"/>
      <c r="F38" s="120"/>
      <c r="G38" s="146"/>
      <c r="H38" s="145"/>
      <c r="I38" s="120"/>
      <c r="J38" s="120"/>
      <c r="K38" s="120"/>
      <c r="L38" s="120"/>
      <c r="M38" s="146"/>
      <c r="N38" s="145"/>
      <c r="O38" s="146"/>
      <c r="P38" s="145"/>
      <c r="Q38" s="146"/>
    </row>
    <row r="39" spans="1:17" ht="15" customHeight="1">
      <c r="A39" s="237"/>
      <c r="B39" s="238"/>
      <c r="C39" s="238"/>
      <c r="D39" s="239"/>
      <c r="E39" s="145"/>
      <c r="F39" s="120"/>
      <c r="G39" s="146"/>
      <c r="H39" s="145"/>
      <c r="I39" s="120"/>
      <c r="J39" s="120"/>
      <c r="K39" s="120"/>
      <c r="L39" s="120"/>
      <c r="M39" s="146"/>
      <c r="N39" s="145"/>
      <c r="O39" s="146"/>
      <c r="P39" s="145"/>
      <c r="Q39" s="146"/>
    </row>
    <row r="40" spans="1:17" ht="15" customHeight="1">
      <c r="A40" s="237"/>
      <c r="B40" s="238"/>
      <c r="C40" s="238"/>
      <c r="D40" s="239"/>
      <c r="E40" s="145"/>
      <c r="F40" s="120"/>
      <c r="G40" s="146"/>
      <c r="H40" s="145"/>
      <c r="I40" s="120"/>
      <c r="J40" s="120"/>
      <c r="K40" s="120"/>
      <c r="L40" s="120"/>
      <c r="M40" s="146"/>
      <c r="N40" s="145"/>
      <c r="O40" s="146"/>
      <c r="P40" s="145"/>
      <c r="Q40" s="146"/>
    </row>
    <row r="41" spans="1:17" ht="15" customHeight="1">
      <c r="A41" s="237"/>
      <c r="B41" s="238"/>
      <c r="C41" s="238"/>
      <c r="D41" s="239"/>
      <c r="E41" s="145"/>
      <c r="F41" s="120"/>
      <c r="G41" s="146"/>
      <c r="H41" s="145"/>
      <c r="I41" s="120"/>
      <c r="J41" s="120"/>
      <c r="K41" s="120"/>
      <c r="L41" s="120"/>
      <c r="M41" s="146"/>
      <c r="N41" s="145"/>
      <c r="O41" s="146"/>
      <c r="P41" s="145"/>
      <c r="Q41" s="146"/>
    </row>
    <row r="42" spans="1:17" ht="15" customHeight="1">
      <c r="A42" s="237"/>
      <c r="B42" s="238"/>
      <c r="C42" s="238"/>
      <c r="D42" s="239"/>
      <c r="E42" s="145"/>
      <c r="F42" s="120"/>
      <c r="G42" s="146"/>
      <c r="H42" s="145"/>
      <c r="I42" s="120"/>
      <c r="J42" s="120"/>
      <c r="K42" s="120"/>
      <c r="L42" s="120"/>
      <c r="M42" s="146"/>
      <c r="N42" s="145"/>
      <c r="O42" s="146"/>
      <c r="P42" s="145"/>
      <c r="Q42" s="146"/>
    </row>
    <row r="43" spans="1:17" ht="15" customHeight="1">
      <c r="A43" s="237"/>
      <c r="B43" s="238"/>
      <c r="C43" s="238"/>
      <c r="D43" s="239"/>
      <c r="E43" s="145"/>
      <c r="F43" s="120"/>
      <c r="G43" s="146"/>
      <c r="H43" s="145"/>
      <c r="I43" s="120"/>
      <c r="J43" s="120"/>
      <c r="K43" s="120"/>
      <c r="L43" s="120"/>
      <c r="M43" s="146"/>
      <c r="N43" s="145"/>
      <c r="O43" s="146"/>
      <c r="P43" s="145"/>
      <c r="Q43" s="146"/>
    </row>
    <row r="44" spans="1:17" ht="15" customHeight="1">
      <c r="A44" s="237"/>
      <c r="B44" s="238"/>
      <c r="C44" s="238"/>
      <c r="D44" s="239"/>
      <c r="E44" s="145"/>
      <c r="F44" s="120"/>
      <c r="G44" s="146"/>
      <c r="H44" s="145"/>
      <c r="I44" s="120"/>
      <c r="J44" s="120"/>
      <c r="K44" s="120"/>
      <c r="L44" s="120"/>
      <c r="M44" s="146"/>
      <c r="N44" s="145"/>
      <c r="O44" s="146"/>
      <c r="P44" s="145"/>
      <c r="Q44" s="146"/>
    </row>
    <row r="45" spans="1:17" ht="15" customHeight="1">
      <c r="A45" s="237"/>
      <c r="B45" s="238"/>
      <c r="C45" s="238"/>
      <c r="D45" s="239"/>
      <c r="E45" s="145"/>
      <c r="F45" s="120"/>
      <c r="G45" s="146"/>
      <c r="H45" s="145"/>
      <c r="I45" s="120"/>
      <c r="J45" s="120"/>
      <c r="K45" s="120"/>
      <c r="L45" s="120"/>
      <c r="M45" s="146"/>
      <c r="N45" s="145"/>
      <c r="O45" s="146"/>
      <c r="P45" s="145"/>
      <c r="Q45" s="146"/>
    </row>
    <row r="46" spans="1:17" ht="15" customHeight="1">
      <c r="A46" s="237"/>
      <c r="B46" s="238"/>
      <c r="C46" s="238"/>
      <c r="D46" s="239"/>
      <c r="E46" s="145"/>
      <c r="F46" s="120"/>
      <c r="G46" s="146"/>
      <c r="H46" s="145"/>
      <c r="I46" s="120"/>
      <c r="J46" s="120"/>
      <c r="K46" s="120"/>
      <c r="L46" s="120"/>
      <c r="M46" s="146"/>
      <c r="N46" s="145"/>
      <c r="O46" s="146"/>
      <c r="P46" s="145"/>
      <c r="Q46" s="146"/>
    </row>
    <row r="47" spans="1:17" ht="15" customHeight="1">
      <c r="A47" s="237"/>
      <c r="B47" s="238"/>
      <c r="C47" s="238"/>
      <c r="D47" s="239"/>
      <c r="E47" s="145"/>
      <c r="F47" s="120"/>
      <c r="G47" s="146"/>
      <c r="H47" s="145"/>
      <c r="I47" s="120"/>
      <c r="J47" s="120"/>
      <c r="K47" s="120"/>
      <c r="L47" s="120"/>
      <c r="M47" s="146"/>
      <c r="N47" s="145"/>
      <c r="O47" s="146"/>
      <c r="P47" s="145"/>
      <c r="Q47" s="146"/>
    </row>
    <row r="48" spans="1:17" ht="15.75" customHeight="1">
      <c r="A48" s="237"/>
      <c r="B48" s="238"/>
      <c r="C48" s="238"/>
      <c r="D48" s="239"/>
      <c r="E48" s="145"/>
      <c r="F48" s="120"/>
      <c r="G48" s="146"/>
      <c r="H48" s="145"/>
      <c r="I48" s="120"/>
      <c r="J48" s="120"/>
      <c r="K48" s="120"/>
      <c r="L48" s="120"/>
      <c r="M48" s="146"/>
      <c r="N48" s="145"/>
      <c r="O48" s="146"/>
      <c r="P48" s="145"/>
      <c r="Q48" s="146"/>
    </row>
    <row r="49" spans="1:17">
      <c r="A49" s="294" t="s">
        <v>247</v>
      </c>
      <c r="B49" s="294"/>
      <c r="C49" s="294"/>
      <c r="D49" s="294"/>
      <c r="E49" s="295" t="s">
        <v>248</v>
      </c>
      <c r="F49" s="295"/>
      <c r="G49" s="296"/>
      <c r="H49" s="300" t="s">
        <v>249</v>
      </c>
      <c r="I49" s="295"/>
      <c r="J49" s="295"/>
      <c r="K49" s="295"/>
      <c r="L49" s="295"/>
      <c r="M49" s="296"/>
      <c r="N49" s="303" t="s">
        <v>250</v>
      </c>
      <c r="O49" s="304"/>
      <c r="P49" s="310">
        <v>0.3</v>
      </c>
      <c r="Q49" s="304"/>
    </row>
    <row r="50" spans="1:17">
      <c r="A50" s="294"/>
      <c r="B50" s="294"/>
      <c r="C50" s="294"/>
      <c r="D50" s="294"/>
      <c r="E50" s="129"/>
      <c r="F50" s="129"/>
      <c r="G50" s="297"/>
      <c r="H50" s="301"/>
      <c r="I50" s="129"/>
      <c r="J50" s="129"/>
      <c r="K50" s="129"/>
      <c r="L50" s="129"/>
      <c r="M50" s="297"/>
      <c r="N50" s="305"/>
      <c r="O50" s="306"/>
      <c r="P50" s="305"/>
      <c r="Q50" s="306"/>
    </row>
    <row r="51" spans="1:17">
      <c r="A51" s="294"/>
      <c r="B51" s="294"/>
      <c r="C51" s="294"/>
      <c r="D51" s="294"/>
      <c r="E51" s="129"/>
      <c r="F51" s="129"/>
      <c r="G51" s="297"/>
      <c r="H51" s="301"/>
      <c r="I51" s="129"/>
      <c r="J51" s="129"/>
      <c r="K51" s="129"/>
      <c r="L51" s="129"/>
      <c r="M51" s="297"/>
      <c r="N51" s="305"/>
      <c r="O51" s="306"/>
      <c r="P51" s="305"/>
      <c r="Q51" s="306"/>
    </row>
    <row r="52" spans="1:17">
      <c r="A52" s="294"/>
      <c r="B52" s="294"/>
      <c r="C52" s="294"/>
      <c r="D52" s="294"/>
      <c r="E52" s="129"/>
      <c r="F52" s="129"/>
      <c r="G52" s="297"/>
      <c r="H52" s="301"/>
      <c r="I52" s="129"/>
      <c r="J52" s="129"/>
      <c r="K52" s="129"/>
      <c r="L52" s="129"/>
      <c r="M52" s="297"/>
      <c r="N52" s="305"/>
      <c r="O52" s="306"/>
      <c r="P52" s="305"/>
      <c r="Q52" s="306"/>
    </row>
    <row r="53" spans="1:17">
      <c r="A53" s="294"/>
      <c r="B53" s="294"/>
      <c r="C53" s="294"/>
      <c r="D53" s="294"/>
      <c r="E53" s="129"/>
      <c r="F53" s="129"/>
      <c r="G53" s="297"/>
      <c r="H53" s="301"/>
      <c r="I53" s="129"/>
      <c r="J53" s="129"/>
      <c r="K53" s="129"/>
      <c r="L53" s="129"/>
      <c r="M53" s="297"/>
      <c r="N53" s="305"/>
      <c r="O53" s="306"/>
      <c r="P53" s="305"/>
      <c r="Q53" s="306"/>
    </row>
    <row r="54" spans="1:17">
      <c r="A54" s="294"/>
      <c r="B54" s="294"/>
      <c r="C54" s="294"/>
      <c r="D54" s="294"/>
      <c r="E54" s="129"/>
      <c r="F54" s="129"/>
      <c r="G54" s="297"/>
      <c r="H54" s="301"/>
      <c r="I54" s="129"/>
      <c r="J54" s="129"/>
      <c r="K54" s="129"/>
      <c r="L54" s="129"/>
      <c r="M54" s="297"/>
      <c r="N54" s="305"/>
      <c r="O54" s="306"/>
      <c r="P54" s="305"/>
      <c r="Q54" s="306"/>
    </row>
    <row r="55" spans="1:17">
      <c r="A55" s="294"/>
      <c r="B55" s="294"/>
      <c r="C55" s="294"/>
      <c r="D55" s="294"/>
      <c r="E55" s="298"/>
      <c r="F55" s="298"/>
      <c r="G55" s="299"/>
      <c r="H55" s="302"/>
      <c r="I55" s="298"/>
      <c r="J55" s="298"/>
      <c r="K55" s="298"/>
      <c r="L55" s="298"/>
      <c r="M55" s="299"/>
      <c r="N55" s="307"/>
      <c r="O55" s="308"/>
      <c r="P55" s="307"/>
      <c r="Q55" s="308"/>
    </row>
    <row r="56" spans="1:17">
      <c r="A56" s="292" t="s">
        <v>251</v>
      </c>
      <c r="B56" s="293"/>
      <c r="C56" s="293"/>
      <c r="D56" s="293"/>
      <c r="E56" s="252" t="s">
        <v>248</v>
      </c>
      <c r="F56" s="253"/>
      <c r="G56" s="253"/>
      <c r="H56" s="309" t="s">
        <v>249</v>
      </c>
      <c r="I56" s="309"/>
      <c r="J56" s="309"/>
      <c r="K56" s="309"/>
      <c r="L56" s="309"/>
      <c r="M56" s="309"/>
      <c r="N56" s="254" t="s">
        <v>224</v>
      </c>
      <c r="O56" s="256"/>
      <c r="P56" s="269">
        <v>0.8</v>
      </c>
      <c r="Q56" s="264"/>
    </row>
    <row r="57" spans="1:17">
      <c r="A57" s="293"/>
      <c r="B57" s="293"/>
      <c r="C57" s="293"/>
      <c r="D57" s="293"/>
      <c r="E57" s="253"/>
      <c r="F57" s="253"/>
      <c r="G57" s="253"/>
      <c r="H57" s="309"/>
      <c r="I57" s="309"/>
      <c r="J57" s="309"/>
      <c r="K57" s="309"/>
      <c r="L57" s="309"/>
      <c r="M57" s="309"/>
      <c r="N57" s="257"/>
      <c r="O57" s="259"/>
      <c r="P57" s="265"/>
      <c r="Q57" s="266"/>
    </row>
    <row r="58" spans="1:17">
      <c r="A58" s="293"/>
      <c r="B58" s="293"/>
      <c r="C58" s="293"/>
      <c r="D58" s="293"/>
      <c r="E58" s="253"/>
      <c r="F58" s="253"/>
      <c r="G58" s="253"/>
      <c r="H58" s="309"/>
      <c r="I58" s="309"/>
      <c r="J58" s="309"/>
      <c r="K58" s="309"/>
      <c r="L58" s="309"/>
      <c r="M58" s="309"/>
      <c r="N58" s="257"/>
      <c r="O58" s="259"/>
      <c r="P58" s="265"/>
      <c r="Q58" s="266"/>
    </row>
    <row r="59" spans="1:17">
      <c r="A59" s="293"/>
      <c r="B59" s="293"/>
      <c r="C59" s="293"/>
      <c r="D59" s="293"/>
      <c r="E59" s="253"/>
      <c r="F59" s="253"/>
      <c r="G59" s="253"/>
      <c r="H59" s="309"/>
      <c r="I59" s="309"/>
      <c r="J59" s="309"/>
      <c r="K59" s="309"/>
      <c r="L59" s="309"/>
      <c r="M59" s="309"/>
      <c r="N59" s="257"/>
      <c r="O59" s="259"/>
      <c r="P59" s="265"/>
      <c r="Q59" s="266"/>
    </row>
    <row r="60" spans="1:17">
      <c r="A60" s="293"/>
      <c r="B60" s="293"/>
      <c r="C60" s="293"/>
      <c r="D60" s="293"/>
      <c r="E60" s="253"/>
      <c r="F60" s="253"/>
      <c r="G60" s="253"/>
      <c r="H60" s="309"/>
      <c r="I60" s="309"/>
      <c r="J60" s="309"/>
      <c r="K60" s="309"/>
      <c r="L60" s="309"/>
      <c r="M60" s="309"/>
      <c r="N60" s="260"/>
      <c r="O60" s="262"/>
      <c r="P60" s="267"/>
      <c r="Q60" s="268"/>
    </row>
  </sheetData>
  <sheetProtection formatCells="0" formatColumns="0" formatRows="0" insertColumns="0" insertRows="0"/>
  <protectedRanges>
    <protectedRange sqref="A1:E4" name="Rango1"/>
  </protectedRanges>
  <mergeCells count="58">
    <mergeCell ref="A10:Q10"/>
    <mergeCell ref="A11:B11"/>
    <mergeCell ref="D11:G11"/>
    <mergeCell ref="H11:M11"/>
    <mergeCell ref="A1:A4"/>
    <mergeCell ref="B1:N1"/>
    <mergeCell ref="O1:Q1"/>
    <mergeCell ref="B2:N2"/>
    <mergeCell ref="O2:Q2"/>
    <mergeCell ref="B3:N3"/>
    <mergeCell ref="O3:Q3"/>
    <mergeCell ref="B4:N4"/>
    <mergeCell ref="O4:Q4"/>
    <mergeCell ref="A8:B8"/>
    <mergeCell ref="C8:D8"/>
    <mergeCell ref="E8:H8"/>
    <mergeCell ref="I8:Q8"/>
    <mergeCell ref="A9:B9"/>
    <mergeCell ref="C9:D9"/>
    <mergeCell ref="E9:H9"/>
    <mergeCell ref="I9:Q9"/>
    <mergeCell ref="N11:Q11"/>
    <mergeCell ref="A13:Q13"/>
    <mergeCell ref="A14:A15"/>
    <mergeCell ref="B14:B15"/>
    <mergeCell ref="C14:C15"/>
    <mergeCell ref="D14:D15"/>
    <mergeCell ref="E14:Q14"/>
    <mergeCell ref="A12:B12"/>
    <mergeCell ref="D12:G12"/>
    <mergeCell ref="H12:M12"/>
    <mergeCell ref="N12:Q12"/>
    <mergeCell ref="A16:A17"/>
    <mergeCell ref="B16:B17"/>
    <mergeCell ref="B18:C18"/>
    <mergeCell ref="A19:A20"/>
    <mergeCell ref="B19:C19"/>
    <mergeCell ref="E35:Q35"/>
    <mergeCell ref="A36:D48"/>
    <mergeCell ref="E36:G36"/>
    <mergeCell ref="H36:M36"/>
    <mergeCell ref="N36:O36"/>
    <mergeCell ref="P36:Q36"/>
    <mergeCell ref="H37:M48"/>
    <mergeCell ref="N37:O48"/>
    <mergeCell ref="P37:Q48"/>
    <mergeCell ref="A35:D35"/>
    <mergeCell ref="E37:G48"/>
    <mergeCell ref="N56:O60"/>
    <mergeCell ref="P56:Q60"/>
    <mergeCell ref="A56:D60"/>
    <mergeCell ref="A49:D55"/>
    <mergeCell ref="E49:G55"/>
    <mergeCell ref="H49:M55"/>
    <mergeCell ref="N49:O55"/>
    <mergeCell ref="E56:G60"/>
    <mergeCell ref="H56:M60"/>
    <mergeCell ref="P49:Q55"/>
  </mergeCells>
  <conditionalFormatting sqref="D12">
    <cfRule type="containsText" dxfId="54" priority="2" operator="containsText" text="ALTO">
      <formula>NOT(ISERROR(SEARCH("ALTO",D12)))</formula>
    </cfRule>
    <cfRule type="containsText" dxfId="53" priority="3" operator="containsText" text="MEDIO">
      <formula>NOT(ISERROR(SEARCH("MEDIO",D12)))</formula>
    </cfRule>
    <cfRule type="containsText" dxfId="52" priority="4" operator="containsText" text="BAJO">
      <formula>NOT(ISERROR(SEARCH("BAJO",D12)))</formula>
    </cfRule>
  </conditionalFormatting>
  <conditionalFormatting sqref="E16:P16">
    <cfRule type="iconSet" priority="5">
      <iconSet>
        <cfvo type="percent" val="0"/>
        <cfvo type="percent" val="33"/>
        <cfvo type="percent" val="67"/>
      </iconSet>
    </cfRule>
  </conditionalFormatting>
  <conditionalFormatting sqref="Q16">
    <cfRule type="colorScale" priority="1">
      <colorScale>
        <cfvo type="num" val="0.2"/>
        <cfvo type="num" val="0.35"/>
        <cfvo type="num" val="0.66"/>
        <color rgb="FFFF0000"/>
        <color rgb="FFFFEB84"/>
        <color rgb="FF00B050"/>
      </colorScale>
    </cfRule>
  </conditionalFormatting>
  <dataValidations count="1">
    <dataValidation allowBlank="1" showInputMessage="1" showErrorMessage="1" sqref="E9:H9" xr:uid="{00000000-0002-0000-0600-000000000000}"/>
  </dataValidation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1000000}">
          <x14:formula1>
            <xm:f>LISTAS!$B$2:$B$5</xm:f>
          </x14:formula1>
          <xm:sqref>C16</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61"/>
  <sheetViews>
    <sheetView topLeftCell="A28" zoomScale="80" zoomScaleNormal="80" workbookViewId="0">
      <selection activeCell="I62" sqref="I62"/>
    </sheetView>
  </sheetViews>
  <sheetFormatPr defaultColWidth="11.42578125" defaultRowHeight="12.75"/>
  <cols>
    <col min="1" max="1" width="23.42578125" style="23" customWidth="1"/>
    <col min="2" max="2" width="19.28515625" style="23" customWidth="1"/>
    <col min="3" max="3" width="21.28515625" style="23" customWidth="1"/>
    <col min="4" max="4" width="25.28515625" style="23" customWidth="1"/>
    <col min="5" max="5" width="8.7109375" style="23" bestFit="1" customWidth="1"/>
    <col min="6" max="6" width="10.28515625" style="23" bestFit="1" customWidth="1"/>
    <col min="7" max="12" width="8.7109375" style="23" bestFit="1" customWidth="1"/>
    <col min="13" max="13" width="11.7109375" style="23" bestFit="1" customWidth="1"/>
    <col min="14" max="14" width="8.7109375" style="23" customWidth="1"/>
    <col min="15" max="15" width="11.5703125" style="23" bestFit="1" customWidth="1"/>
    <col min="16" max="16" width="12.7109375" style="23" customWidth="1"/>
    <col min="17" max="17" width="13.140625" style="23" bestFit="1" customWidth="1"/>
    <col min="18" max="16384" width="11.42578125" style="23"/>
  </cols>
  <sheetData>
    <row r="1" spans="1:17" s="15" customFormat="1" ht="25.5" customHeight="1">
      <c r="A1" s="193"/>
      <c r="B1" s="196" t="s">
        <v>0</v>
      </c>
      <c r="C1" s="197"/>
      <c r="D1" s="197"/>
      <c r="E1" s="197"/>
      <c r="F1" s="197"/>
      <c r="G1" s="197"/>
      <c r="H1" s="197"/>
      <c r="I1" s="197"/>
      <c r="J1" s="197"/>
      <c r="K1" s="197"/>
      <c r="L1" s="197"/>
      <c r="M1" s="197"/>
      <c r="N1" s="198"/>
      <c r="O1" s="199" t="s">
        <v>150</v>
      </c>
      <c r="P1" s="200"/>
      <c r="Q1" s="201"/>
    </row>
    <row r="2" spans="1:17" s="15" customFormat="1" ht="24" customHeight="1">
      <c r="A2" s="194"/>
      <c r="B2" s="202" t="s">
        <v>151</v>
      </c>
      <c r="C2" s="187"/>
      <c r="D2" s="187"/>
      <c r="E2" s="187"/>
      <c r="F2" s="187"/>
      <c r="G2" s="187"/>
      <c r="H2" s="187"/>
      <c r="I2" s="187"/>
      <c r="J2" s="187"/>
      <c r="K2" s="187"/>
      <c r="L2" s="187"/>
      <c r="M2" s="187"/>
      <c r="N2" s="203"/>
      <c r="O2" s="204" t="s">
        <v>152</v>
      </c>
      <c r="P2" s="205"/>
      <c r="Q2" s="206"/>
    </row>
    <row r="3" spans="1:17" s="15" customFormat="1" ht="29.25" customHeight="1">
      <c r="A3" s="194"/>
      <c r="B3" s="207" t="s">
        <v>153</v>
      </c>
      <c r="C3" s="208"/>
      <c r="D3" s="208"/>
      <c r="E3" s="208"/>
      <c r="F3" s="208"/>
      <c r="G3" s="208"/>
      <c r="H3" s="208"/>
      <c r="I3" s="208"/>
      <c r="J3" s="208"/>
      <c r="K3" s="208"/>
      <c r="L3" s="208"/>
      <c r="M3" s="208"/>
      <c r="N3" s="209"/>
      <c r="O3" s="204" t="s">
        <v>154</v>
      </c>
      <c r="P3" s="205"/>
      <c r="Q3" s="206"/>
    </row>
    <row r="4" spans="1:17" s="15" customFormat="1" ht="15.75" thickBot="1">
      <c r="A4" s="195"/>
      <c r="B4" s="210" t="s">
        <v>155</v>
      </c>
      <c r="C4" s="211"/>
      <c r="D4" s="211"/>
      <c r="E4" s="211"/>
      <c r="F4" s="211"/>
      <c r="G4" s="211"/>
      <c r="H4" s="211"/>
      <c r="I4" s="211"/>
      <c r="J4" s="211"/>
      <c r="K4" s="211"/>
      <c r="L4" s="211"/>
      <c r="M4" s="211"/>
      <c r="N4" s="212"/>
      <c r="O4" s="213" t="s">
        <v>156</v>
      </c>
      <c r="P4" s="214"/>
      <c r="Q4" s="215"/>
    </row>
    <row r="5" spans="1:17" s="15" customFormat="1" ht="11.25" customHeight="1" thickBot="1">
      <c r="A5" s="16"/>
      <c r="B5" s="17"/>
      <c r="C5" s="17"/>
      <c r="D5" s="17"/>
      <c r="E5" s="17"/>
      <c r="F5" s="17"/>
      <c r="I5" s="18"/>
    </row>
    <row r="6" spans="1:17" s="15" customFormat="1" ht="17.25" customHeight="1" thickBot="1">
      <c r="A6" s="19" t="s">
        <v>157</v>
      </c>
      <c r="B6" s="20">
        <v>2023</v>
      </c>
      <c r="C6" s="17"/>
      <c r="D6" s="17"/>
      <c r="E6" s="17"/>
      <c r="F6" s="17"/>
      <c r="I6" s="18"/>
    </row>
    <row r="7" spans="1:17" s="15" customFormat="1" ht="9.75" customHeight="1" thickBot="1">
      <c r="A7" s="21"/>
      <c r="B7" s="17"/>
      <c r="C7" s="17"/>
      <c r="D7" s="17"/>
      <c r="E7" s="17"/>
      <c r="F7" s="17"/>
      <c r="I7" s="18"/>
    </row>
    <row r="8" spans="1:17" s="15" customFormat="1" ht="21" customHeight="1" thickBot="1">
      <c r="A8" s="175" t="s">
        <v>11</v>
      </c>
      <c r="B8" s="176"/>
      <c r="C8" s="175" t="s">
        <v>12</v>
      </c>
      <c r="D8" s="176"/>
      <c r="E8" s="175" t="s">
        <v>13</v>
      </c>
      <c r="F8" s="177"/>
      <c r="G8" s="177"/>
      <c r="H8" s="176"/>
      <c r="I8" s="175" t="s">
        <v>158</v>
      </c>
      <c r="J8" s="177"/>
      <c r="K8" s="177"/>
      <c r="L8" s="177"/>
      <c r="M8" s="177"/>
      <c r="N8" s="177"/>
      <c r="O8" s="177"/>
      <c r="P8" s="177"/>
      <c r="Q8" s="176"/>
    </row>
    <row r="9" spans="1:17" s="15" customFormat="1" ht="45" customHeight="1">
      <c r="A9" s="178" t="str">
        <f>+'CUADRO DE MANDO'!B13</f>
        <v>GESTIÓN TECNOLOGIA INFORMATICA</v>
      </c>
      <c r="B9" s="179"/>
      <c r="C9" s="178" t="str">
        <f>+'CUADRO DE MANDO'!C13</f>
        <v>GESTIÓN DE INFRAESTRUCTURA Y TELECOMUNICACIONES</v>
      </c>
      <c r="D9" s="179"/>
      <c r="E9" s="178" t="str">
        <f>+'CUADRO DE MANDO'!D13</f>
        <v>GTI-INFRAESTRUCTURA-MESA DE SERVICIOS-7</v>
      </c>
      <c r="F9" s="189"/>
      <c r="G9" s="189"/>
      <c r="H9" s="179"/>
      <c r="I9" s="178" t="str">
        <f>+'CUADRO DE MANDO'!E13</f>
        <v>Soporte de  Hardware atendido</v>
      </c>
      <c r="J9" s="189"/>
      <c r="K9" s="189"/>
      <c r="L9" s="189"/>
      <c r="M9" s="189"/>
      <c r="N9" s="189"/>
      <c r="O9" s="189"/>
      <c r="P9" s="189"/>
      <c r="Q9" s="179"/>
    </row>
    <row r="10" spans="1:17" s="15" customFormat="1" ht="15" customHeight="1" thickBot="1">
      <c r="A10" s="190"/>
      <c r="B10" s="191"/>
      <c r="C10" s="191"/>
      <c r="D10" s="191"/>
      <c r="E10" s="191"/>
      <c r="F10" s="191"/>
      <c r="G10" s="191"/>
      <c r="H10" s="191"/>
      <c r="I10" s="191"/>
      <c r="J10" s="191"/>
      <c r="K10" s="191"/>
      <c r="L10" s="191"/>
      <c r="M10" s="191"/>
      <c r="N10" s="191"/>
      <c r="O10" s="191"/>
      <c r="P10" s="191"/>
      <c r="Q10" s="192"/>
    </row>
    <row r="11" spans="1:17" s="15" customFormat="1" ht="26.25" customHeight="1" thickBot="1">
      <c r="A11" s="175" t="s">
        <v>159</v>
      </c>
      <c r="B11" s="176"/>
      <c r="C11" s="22" t="s">
        <v>21</v>
      </c>
      <c r="D11" s="175" t="s">
        <v>160</v>
      </c>
      <c r="E11" s="177"/>
      <c r="F11" s="177"/>
      <c r="G11" s="176"/>
      <c r="H11" s="175" t="s">
        <v>18</v>
      </c>
      <c r="I11" s="177"/>
      <c r="J11" s="177"/>
      <c r="K11" s="177"/>
      <c r="L11" s="177"/>
      <c r="M11" s="176"/>
      <c r="N11" s="175" t="s">
        <v>161</v>
      </c>
      <c r="O11" s="177"/>
      <c r="P11" s="177"/>
      <c r="Q11" s="176"/>
    </row>
    <row r="12" spans="1:17" s="15" customFormat="1" ht="44.25" customHeight="1">
      <c r="A12" s="178" t="str">
        <f>+'CUADRO DE MANDO'!F13</f>
        <v>MEDIR EL INDICE DE SOLUCION A PROBLEMAS TECNICOS DE HARDWARE DE USUARIO FINAL</v>
      </c>
      <c r="B12" s="179"/>
      <c r="C12" s="42" t="str">
        <f>+'CUADRO DE MANDO'!L13</f>
        <v>%</v>
      </c>
      <c r="D12" s="180" t="str">
        <f>(IF($Q$16&lt;=33%,"BAJO",IF($Q$16&lt;66%,"MEDIO","ALTO")))</f>
        <v>ALTO</v>
      </c>
      <c r="E12" s="181"/>
      <c r="F12" s="181"/>
      <c r="G12" s="182"/>
      <c r="H12" s="183" t="str">
        <f>+'CUADRO DE MANDO'!I13</f>
        <v>Reporte gestor de servicios de TI</v>
      </c>
      <c r="I12" s="183"/>
      <c r="J12" s="183"/>
      <c r="K12" s="183"/>
      <c r="L12" s="183"/>
      <c r="M12" s="183"/>
      <c r="N12" s="180" t="str">
        <f>+'CUADRO DE MANDO'!M13</f>
        <v>Gestor infraestructura</v>
      </c>
      <c r="O12" s="181"/>
      <c r="P12" s="181"/>
      <c r="Q12" s="182"/>
    </row>
    <row r="13" spans="1:17" s="15" customFormat="1" ht="16.5" customHeight="1">
      <c r="A13" s="186"/>
      <c r="B13" s="187"/>
      <c r="C13" s="187"/>
      <c r="D13" s="187"/>
      <c r="E13" s="187"/>
      <c r="F13" s="187"/>
      <c r="G13" s="187"/>
      <c r="H13" s="187"/>
      <c r="I13" s="187"/>
      <c r="J13" s="187"/>
      <c r="K13" s="187"/>
      <c r="L13" s="187"/>
      <c r="M13" s="187"/>
      <c r="N13" s="187"/>
      <c r="O13" s="187"/>
      <c r="P13" s="187"/>
      <c r="Q13" s="188"/>
    </row>
    <row r="14" spans="1:17" ht="16.5" customHeight="1">
      <c r="A14" s="174" t="s">
        <v>162</v>
      </c>
      <c r="B14" s="167" t="s">
        <v>163</v>
      </c>
      <c r="C14" s="167" t="s">
        <v>20</v>
      </c>
      <c r="D14" s="167" t="s">
        <v>164</v>
      </c>
      <c r="E14" s="167" t="s">
        <v>165</v>
      </c>
      <c r="F14" s="167"/>
      <c r="G14" s="167"/>
      <c r="H14" s="167"/>
      <c r="I14" s="167"/>
      <c r="J14" s="167"/>
      <c r="K14" s="168"/>
      <c r="L14" s="168"/>
      <c r="M14" s="168"/>
      <c r="N14" s="168"/>
      <c r="O14" s="168"/>
      <c r="P14" s="168"/>
      <c r="Q14" s="251"/>
    </row>
    <row r="15" spans="1:17">
      <c r="A15" s="174"/>
      <c r="B15" s="167"/>
      <c r="C15" s="167"/>
      <c r="D15" s="167"/>
      <c r="E15" s="24" t="s">
        <v>166</v>
      </c>
      <c r="F15" s="24" t="s">
        <v>167</v>
      </c>
      <c r="G15" s="24" t="s">
        <v>168</v>
      </c>
      <c r="H15" s="24" t="s">
        <v>169</v>
      </c>
      <c r="I15" s="24" t="s">
        <v>170</v>
      </c>
      <c r="J15" s="24" t="s">
        <v>171</v>
      </c>
      <c r="K15" s="25" t="s">
        <v>172</v>
      </c>
      <c r="L15" s="25" t="s">
        <v>173</v>
      </c>
      <c r="M15" s="25" t="s">
        <v>174</v>
      </c>
      <c r="N15" s="25" t="s">
        <v>175</v>
      </c>
      <c r="O15" s="25" t="s">
        <v>176</v>
      </c>
      <c r="P15" s="26" t="s">
        <v>177</v>
      </c>
      <c r="Q15" s="27" t="s">
        <v>178</v>
      </c>
    </row>
    <row r="16" spans="1:17" ht="39" customHeight="1">
      <c r="A16" s="171" t="s">
        <v>179</v>
      </c>
      <c r="B16" s="184" t="str">
        <f>+'CUADRO DE MANDO'!H13</f>
        <v>X= (No DE CASOS DE HARDWARE SOLUCIONADOS / No TOTAL DE CASOS  DE HARDWARE)  X 100</v>
      </c>
      <c r="C16" s="28" t="s">
        <v>180</v>
      </c>
      <c r="D16" s="29" t="s">
        <v>181</v>
      </c>
      <c r="E16" s="30">
        <f>IFERROR($B$21/$C$21,"0%")</f>
        <v>0.78947368421052633</v>
      </c>
      <c r="F16" s="30">
        <f>IFERROR($B$22/$C$22,"0%")</f>
        <v>0.98181818181818181</v>
      </c>
      <c r="G16" s="30">
        <f>IFERROR($B$23/$C$23,"0%")</f>
        <v>0.94957983193277307</v>
      </c>
      <c r="H16" s="30">
        <f>IFERROR($B$24/$C$24,"0%")</f>
        <v>0.97222222222222221</v>
      </c>
      <c r="I16" s="30">
        <f>IFERROR($B$25/$C$25,"0%")</f>
        <v>0.9538461538461539</v>
      </c>
      <c r="J16" s="30">
        <f>IFERROR($B$26/$C$26,"0%")</f>
        <v>0.93073593073593075</v>
      </c>
      <c r="K16" s="30">
        <f>IFERROR($B$27/$C$27,"0%")</f>
        <v>0.88535031847133761</v>
      </c>
      <c r="L16" s="30">
        <f>IFERROR($B$28/$C$28,"0%")</f>
        <v>0.90909090909090906</v>
      </c>
      <c r="M16" s="30">
        <f>IFERROR($B$29/$C$29,"0%")</f>
        <v>0.77777777777777779</v>
      </c>
      <c r="N16" s="30">
        <f>IFERROR($B$30/$C$30,"0%")</f>
        <v>0.89473684210526316</v>
      </c>
      <c r="O16" s="30">
        <f>IFERROR($B$31/$C$31,"0%")</f>
        <v>0.92156862745098034</v>
      </c>
      <c r="P16" s="30" t="str">
        <f>IFERROR($B$32/$C$32,"0%")</f>
        <v>0%</v>
      </c>
      <c r="Q16" s="31">
        <f>SUM(E16:P16)/C17</f>
        <v>0.83051670663850474</v>
      </c>
    </row>
    <row r="17" spans="1:17" ht="36" customHeight="1">
      <c r="A17" s="171"/>
      <c r="B17" s="185"/>
      <c r="C17" s="28" t="str">
        <f>IF(C16="MENSUAL","12",IF(C16="TRIMESTRAL","4",IF(C16="SEMESTRAL","2","1")))</f>
        <v>12</v>
      </c>
      <c r="D17" s="32" t="s">
        <v>19</v>
      </c>
      <c r="E17" s="49">
        <f>+'CUADRO DE MANDO'!J13</f>
        <v>0.6</v>
      </c>
      <c r="F17" s="49">
        <f>+E17</f>
        <v>0.6</v>
      </c>
      <c r="G17" s="49">
        <f t="shared" ref="G17:P17" si="0">+F17</f>
        <v>0.6</v>
      </c>
      <c r="H17" s="49">
        <f t="shared" si="0"/>
        <v>0.6</v>
      </c>
      <c r="I17" s="49">
        <f t="shared" si="0"/>
        <v>0.6</v>
      </c>
      <c r="J17" s="49">
        <f t="shared" si="0"/>
        <v>0.6</v>
      </c>
      <c r="K17" s="49">
        <f t="shared" si="0"/>
        <v>0.6</v>
      </c>
      <c r="L17" s="49">
        <f t="shared" si="0"/>
        <v>0.6</v>
      </c>
      <c r="M17" s="49">
        <f t="shared" si="0"/>
        <v>0.6</v>
      </c>
      <c r="N17" s="49">
        <f t="shared" si="0"/>
        <v>0.6</v>
      </c>
      <c r="O17" s="49">
        <f t="shared" si="0"/>
        <v>0.6</v>
      </c>
      <c r="P17" s="50">
        <f t="shared" si="0"/>
        <v>0.6</v>
      </c>
      <c r="Q17" s="48"/>
    </row>
    <row r="18" spans="1:17" ht="24" customHeight="1">
      <c r="A18" s="33" t="s">
        <v>182</v>
      </c>
      <c r="B18" s="173" t="str">
        <f>+'CUADRO DE MANDO'!G13</f>
        <v>Eficacia</v>
      </c>
      <c r="C18" s="173"/>
      <c r="Q18" s="34"/>
    </row>
    <row r="19" spans="1:17" ht="12.75" customHeight="1">
      <c r="A19" s="174" t="str">
        <f>+C16</f>
        <v>MENSUAL</v>
      </c>
      <c r="B19" s="172" t="s">
        <v>183</v>
      </c>
      <c r="C19" s="172"/>
      <c r="Q19" s="34"/>
    </row>
    <row r="20" spans="1:17">
      <c r="A20" s="174"/>
      <c r="B20" s="35" t="s">
        <v>184</v>
      </c>
      <c r="C20" s="35" t="s">
        <v>185</v>
      </c>
      <c r="Q20" s="34"/>
    </row>
    <row r="21" spans="1:17">
      <c r="A21" s="36" t="s">
        <v>186</v>
      </c>
      <c r="B21" s="66">
        <v>30</v>
      </c>
      <c r="C21" s="69">
        <v>38</v>
      </c>
      <c r="Q21" s="34"/>
    </row>
    <row r="22" spans="1:17">
      <c r="A22" s="36" t="s">
        <v>187</v>
      </c>
      <c r="B22" s="67">
        <v>54</v>
      </c>
      <c r="C22" s="70">
        <v>55</v>
      </c>
      <c r="Q22" s="34"/>
    </row>
    <row r="23" spans="1:17">
      <c r="A23" s="36" t="s">
        <v>188</v>
      </c>
      <c r="B23" s="67">
        <v>113</v>
      </c>
      <c r="C23" s="70">
        <v>119</v>
      </c>
      <c r="Q23" s="34"/>
    </row>
    <row r="24" spans="1:17">
      <c r="A24" s="36" t="s">
        <v>189</v>
      </c>
      <c r="B24" s="67">
        <v>105</v>
      </c>
      <c r="C24" s="70">
        <v>108</v>
      </c>
      <c r="Q24" s="34"/>
    </row>
    <row r="25" spans="1:17">
      <c r="A25" s="36" t="s">
        <v>190</v>
      </c>
      <c r="B25" s="67">
        <v>186</v>
      </c>
      <c r="C25" s="70">
        <v>195</v>
      </c>
      <c r="Q25" s="34"/>
    </row>
    <row r="26" spans="1:17">
      <c r="A26" s="36" t="s">
        <v>191</v>
      </c>
      <c r="B26" s="67">
        <v>215</v>
      </c>
      <c r="C26" s="70">
        <v>231</v>
      </c>
      <c r="Q26" s="34"/>
    </row>
    <row r="27" spans="1:17">
      <c r="A27" s="36" t="s">
        <v>192</v>
      </c>
      <c r="B27" s="59">
        <v>278</v>
      </c>
      <c r="C27" s="60">
        <v>314</v>
      </c>
      <c r="Q27" s="34"/>
    </row>
    <row r="28" spans="1:17">
      <c r="A28" s="36" t="s">
        <v>193</v>
      </c>
      <c r="B28" s="60">
        <v>120</v>
      </c>
      <c r="C28" s="60">
        <v>132</v>
      </c>
      <c r="Q28" s="34"/>
    </row>
    <row r="29" spans="1:17">
      <c r="A29" s="36" t="s">
        <v>194</v>
      </c>
      <c r="B29" s="60">
        <v>91</v>
      </c>
      <c r="C29" s="60">
        <v>117</v>
      </c>
      <c r="Q29" s="34"/>
    </row>
    <row r="30" spans="1:17">
      <c r="A30" s="36" t="s">
        <v>195</v>
      </c>
      <c r="B30" s="60">
        <v>119</v>
      </c>
      <c r="C30" s="60">
        <v>133</v>
      </c>
      <c r="Q30" s="34"/>
    </row>
    <row r="31" spans="1:17">
      <c r="A31" s="36" t="s">
        <v>196</v>
      </c>
      <c r="B31" s="60">
        <v>94</v>
      </c>
      <c r="C31" s="60">
        <v>102</v>
      </c>
      <c r="Q31" s="34"/>
    </row>
    <row r="32" spans="1:17">
      <c r="A32" s="36" t="s">
        <v>197</v>
      </c>
      <c r="B32" s="60"/>
      <c r="C32" s="60"/>
      <c r="Q32" s="34"/>
    </row>
    <row r="33" spans="1:17">
      <c r="A33" s="37"/>
      <c r="Q33" s="34"/>
    </row>
    <row r="34" spans="1:17" ht="13.5" thickBot="1">
      <c r="A34" s="37"/>
      <c r="Q34" s="34"/>
    </row>
    <row r="35" spans="1:17" ht="17.25" customHeight="1" thickBot="1">
      <c r="A35" s="248" t="s">
        <v>198</v>
      </c>
      <c r="B35" s="249"/>
      <c r="C35" s="249"/>
      <c r="D35" s="250"/>
      <c r="E35" s="249" t="s">
        <v>199</v>
      </c>
      <c r="F35" s="249"/>
      <c r="G35" s="249"/>
      <c r="H35" s="249"/>
      <c r="I35" s="249"/>
      <c r="J35" s="249"/>
      <c r="K35" s="249"/>
      <c r="L35" s="249"/>
      <c r="M35" s="249"/>
      <c r="N35" s="249"/>
      <c r="O35" s="249"/>
      <c r="P35" s="249"/>
      <c r="Q35" s="250"/>
    </row>
    <row r="36" spans="1:17">
      <c r="A36" s="143" t="s">
        <v>252</v>
      </c>
      <c r="B36" s="244"/>
      <c r="C36" s="244"/>
      <c r="D36" s="144"/>
      <c r="E36" s="248" t="s">
        <v>201</v>
      </c>
      <c r="F36" s="249"/>
      <c r="G36" s="249"/>
      <c r="H36" s="248" t="s">
        <v>202</v>
      </c>
      <c r="I36" s="249"/>
      <c r="J36" s="249"/>
      <c r="K36" s="249"/>
      <c r="L36" s="249"/>
      <c r="M36" s="250"/>
      <c r="N36" s="248" t="s">
        <v>203</v>
      </c>
      <c r="O36" s="250"/>
      <c r="P36" s="249" t="s">
        <v>204</v>
      </c>
      <c r="Q36" s="250"/>
    </row>
    <row r="37" spans="1:17" ht="15" customHeight="1">
      <c r="A37" s="145"/>
      <c r="B37" s="120"/>
      <c r="C37" s="120"/>
      <c r="D37" s="146"/>
      <c r="E37" s="143" t="s">
        <v>253</v>
      </c>
      <c r="F37" s="244"/>
      <c r="G37" s="144"/>
      <c r="H37" s="143" t="s">
        <v>254</v>
      </c>
      <c r="I37" s="244"/>
      <c r="J37" s="244"/>
      <c r="K37" s="244"/>
      <c r="L37" s="244"/>
      <c r="M37" s="144"/>
      <c r="N37" s="143" t="s">
        <v>255</v>
      </c>
      <c r="O37" s="144"/>
      <c r="P37" s="147">
        <v>0.5</v>
      </c>
      <c r="Q37" s="144"/>
    </row>
    <row r="38" spans="1:17" ht="15" customHeight="1">
      <c r="A38" s="145"/>
      <c r="B38" s="120"/>
      <c r="C38" s="120"/>
      <c r="D38" s="146"/>
      <c r="E38" s="145"/>
      <c r="F38" s="120"/>
      <c r="G38" s="146"/>
      <c r="H38" s="145"/>
      <c r="I38" s="120"/>
      <c r="J38" s="120"/>
      <c r="K38" s="120"/>
      <c r="L38" s="120"/>
      <c r="M38" s="146"/>
      <c r="N38" s="145"/>
      <c r="O38" s="146"/>
      <c r="P38" s="145"/>
      <c r="Q38" s="146"/>
    </row>
    <row r="39" spans="1:17" ht="15" customHeight="1">
      <c r="A39" s="145"/>
      <c r="B39" s="120"/>
      <c r="C39" s="120"/>
      <c r="D39" s="146"/>
      <c r="E39" s="145"/>
      <c r="F39" s="120"/>
      <c r="G39" s="146"/>
      <c r="H39" s="145"/>
      <c r="I39" s="120"/>
      <c r="J39" s="120"/>
      <c r="K39" s="120"/>
      <c r="L39" s="120"/>
      <c r="M39" s="146"/>
      <c r="N39" s="145"/>
      <c r="O39" s="146"/>
      <c r="P39" s="145"/>
      <c r="Q39" s="146"/>
    </row>
    <row r="40" spans="1:17" ht="15" customHeight="1">
      <c r="A40" s="145"/>
      <c r="B40" s="120"/>
      <c r="C40" s="120"/>
      <c r="D40" s="146"/>
      <c r="E40" s="145"/>
      <c r="F40" s="120"/>
      <c r="G40" s="146"/>
      <c r="H40" s="145"/>
      <c r="I40" s="120"/>
      <c r="J40" s="120"/>
      <c r="K40" s="120"/>
      <c r="L40" s="120"/>
      <c r="M40" s="146"/>
      <c r="N40" s="145"/>
      <c r="O40" s="146"/>
      <c r="P40" s="145"/>
      <c r="Q40" s="146"/>
    </row>
    <row r="41" spans="1:17" ht="15" customHeight="1">
      <c r="A41" s="145"/>
      <c r="B41" s="120"/>
      <c r="C41" s="120"/>
      <c r="D41" s="146"/>
      <c r="E41" s="145"/>
      <c r="F41" s="120"/>
      <c r="G41" s="146"/>
      <c r="H41" s="145"/>
      <c r="I41" s="120"/>
      <c r="J41" s="120"/>
      <c r="K41" s="120"/>
      <c r="L41" s="120"/>
      <c r="M41" s="146"/>
      <c r="N41" s="145"/>
      <c r="O41" s="146"/>
      <c r="P41" s="145"/>
      <c r="Q41" s="146"/>
    </row>
    <row r="42" spans="1:17" ht="15" customHeight="1">
      <c r="A42" s="145"/>
      <c r="B42" s="120"/>
      <c r="C42" s="120"/>
      <c r="D42" s="146"/>
      <c r="E42" s="145"/>
      <c r="F42" s="120"/>
      <c r="G42" s="146"/>
      <c r="H42" s="145"/>
      <c r="I42" s="120"/>
      <c r="J42" s="120"/>
      <c r="K42" s="120"/>
      <c r="L42" s="120"/>
      <c r="M42" s="146"/>
      <c r="N42" s="145"/>
      <c r="O42" s="146"/>
      <c r="P42" s="145"/>
      <c r="Q42" s="146"/>
    </row>
    <row r="43" spans="1:17" ht="15" customHeight="1">
      <c r="A43" s="145"/>
      <c r="B43" s="120"/>
      <c r="C43" s="120"/>
      <c r="D43" s="146"/>
      <c r="E43" s="145"/>
      <c r="F43" s="120"/>
      <c r="G43" s="146"/>
      <c r="H43" s="145"/>
      <c r="I43" s="120"/>
      <c r="J43" s="120"/>
      <c r="K43" s="120"/>
      <c r="L43" s="120"/>
      <c r="M43" s="146"/>
      <c r="N43" s="145"/>
      <c r="O43" s="146"/>
      <c r="P43" s="145"/>
      <c r="Q43" s="146"/>
    </row>
    <row r="44" spans="1:17" ht="15" customHeight="1">
      <c r="A44" s="145"/>
      <c r="B44" s="120"/>
      <c r="C44" s="120"/>
      <c r="D44" s="146"/>
      <c r="E44" s="145"/>
      <c r="F44" s="120"/>
      <c r="G44" s="146"/>
      <c r="H44" s="145"/>
      <c r="I44" s="120"/>
      <c r="J44" s="120"/>
      <c r="K44" s="120"/>
      <c r="L44" s="120"/>
      <c r="M44" s="146"/>
      <c r="N44" s="145"/>
      <c r="O44" s="146"/>
      <c r="P44" s="145"/>
      <c r="Q44" s="146"/>
    </row>
    <row r="45" spans="1:17" ht="15" customHeight="1">
      <c r="A45" s="145"/>
      <c r="B45" s="120"/>
      <c r="C45" s="120"/>
      <c r="D45" s="146"/>
      <c r="E45" s="145"/>
      <c r="F45" s="120"/>
      <c r="G45" s="146"/>
      <c r="H45" s="145"/>
      <c r="I45" s="120"/>
      <c r="J45" s="120"/>
      <c r="K45" s="120"/>
      <c r="L45" s="120"/>
      <c r="M45" s="146"/>
      <c r="N45" s="145"/>
      <c r="O45" s="146"/>
      <c r="P45" s="145"/>
      <c r="Q45" s="146"/>
    </row>
    <row r="46" spans="1:17" ht="15" customHeight="1">
      <c r="A46" s="145"/>
      <c r="B46" s="120"/>
      <c r="C46" s="120"/>
      <c r="D46" s="146"/>
      <c r="E46" s="145"/>
      <c r="F46" s="120"/>
      <c r="G46" s="146"/>
      <c r="H46" s="145"/>
      <c r="I46" s="120"/>
      <c r="J46" s="120"/>
      <c r="K46" s="120"/>
      <c r="L46" s="120"/>
      <c r="M46" s="146"/>
      <c r="N46" s="145"/>
      <c r="O46" s="146"/>
      <c r="P46" s="145"/>
      <c r="Q46" s="146"/>
    </row>
    <row r="47" spans="1:17" ht="15" customHeight="1">
      <c r="A47" s="145"/>
      <c r="B47" s="120"/>
      <c r="C47" s="120"/>
      <c r="D47" s="146"/>
      <c r="E47" s="145"/>
      <c r="F47" s="120"/>
      <c r="G47" s="146"/>
      <c r="H47" s="145"/>
      <c r="I47" s="120"/>
      <c r="J47" s="120"/>
      <c r="K47" s="120"/>
      <c r="L47" s="120"/>
      <c r="M47" s="146"/>
      <c r="N47" s="145"/>
      <c r="O47" s="146"/>
      <c r="P47" s="145"/>
      <c r="Q47" s="146"/>
    </row>
    <row r="48" spans="1:17" ht="15.75" customHeight="1">
      <c r="A48" s="145"/>
      <c r="B48" s="120"/>
      <c r="C48" s="120"/>
      <c r="D48" s="146"/>
      <c r="E48" s="145"/>
      <c r="F48" s="120"/>
      <c r="G48" s="146"/>
      <c r="H48" s="145"/>
      <c r="I48" s="120"/>
      <c r="J48" s="120"/>
      <c r="K48" s="120"/>
      <c r="L48" s="120"/>
      <c r="M48" s="146"/>
      <c r="N48" s="145"/>
      <c r="O48" s="146"/>
      <c r="P48" s="145"/>
      <c r="Q48" s="146"/>
    </row>
    <row r="49" spans="1:17">
      <c r="A49" s="294" t="s">
        <v>256</v>
      </c>
      <c r="B49" s="294"/>
      <c r="C49" s="294"/>
      <c r="D49" s="311"/>
      <c r="E49" s="294" t="s">
        <v>248</v>
      </c>
      <c r="F49" s="294"/>
      <c r="G49" s="294"/>
      <c r="H49" s="295" t="s">
        <v>249</v>
      </c>
      <c r="I49" s="295"/>
      <c r="J49" s="295"/>
      <c r="K49" s="295"/>
      <c r="L49" s="295"/>
      <c r="M49" s="296"/>
      <c r="N49" s="313" t="s">
        <v>216</v>
      </c>
      <c r="O49" s="314"/>
      <c r="P49" s="316">
        <v>0.3</v>
      </c>
      <c r="Q49" s="313"/>
    </row>
    <row r="50" spans="1:17">
      <c r="A50" s="294"/>
      <c r="B50" s="294"/>
      <c r="C50" s="294"/>
      <c r="D50" s="311"/>
      <c r="E50" s="294"/>
      <c r="F50" s="294"/>
      <c r="G50" s="294"/>
      <c r="H50" s="129"/>
      <c r="I50" s="129"/>
      <c r="J50" s="129"/>
      <c r="K50" s="129"/>
      <c r="L50" s="129"/>
      <c r="M50" s="297"/>
      <c r="N50" s="313"/>
      <c r="O50" s="314"/>
      <c r="P50" s="313"/>
      <c r="Q50" s="313"/>
    </row>
    <row r="51" spans="1:17">
      <c r="A51" s="294"/>
      <c r="B51" s="294"/>
      <c r="C51" s="294"/>
      <c r="D51" s="311"/>
      <c r="E51" s="294"/>
      <c r="F51" s="294"/>
      <c r="G51" s="294"/>
      <c r="H51" s="129"/>
      <c r="I51" s="129"/>
      <c r="J51" s="129"/>
      <c r="K51" s="129"/>
      <c r="L51" s="129"/>
      <c r="M51" s="297"/>
      <c r="N51" s="313"/>
      <c r="O51" s="314"/>
      <c r="P51" s="313"/>
      <c r="Q51" s="313"/>
    </row>
    <row r="52" spans="1:17">
      <c r="A52" s="294"/>
      <c r="B52" s="294"/>
      <c r="C52" s="294"/>
      <c r="D52" s="311"/>
      <c r="E52" s="294"/>
      <c r="F52" s="294"/>
      <c r="G52" s="294"/>
      <c r="H52" s="129"/>
      <c r="I52" s="129"/>
      <c r="J52" s="129"/>
      <c r="K52" s="129"/>
      <c r="L52" s="129"/>
      <c r="M52" s="297"/>
      <c r="N52" s="313"/>
      <c r="O52" s="314"/>
      <c r="P52" s="313"/>
      <c r="Q52" s="313"/>
    </row>
    <row r="53" spans="1:17">
      <c r="A53" s="294"/>
      <c r="B53" s="294"/>
      <c r="C53" s="294"/>
      <c r="D53" s="311"/>
      <c r="E53" s="294"/>
      <c r="F53" s="294"/>
      <c r="G53" s="294"/>
      <c r="H53" s="129"/>
      <c r="I53" s="129"/>
      <c r="J53" s="129"/>
      <c r="K53" s="129"/>
      <c r="L53" s="129"/>
      <c r="M53" s="297"/>
      <c r="N53" s="313"/>
      <c r="O53" s="314"/>
      <c r="P53" s="313"/>
      <c r="Q53" s="313"/>
    </row>
    <row r="54" spans="1:17">
      <c r="A54" s="294"/>
      <c r="B54" s="294"/>
      <c r="C54" s="294"/>
      <c r="D54" s="311"/>
      <c r="E54" s="294"/>
      <c r="F54" s="294"/>
      <c r="G54" s="294"/>
      <c r="H54" s="129"/>
      <c r="I54" s="129"/>
      <c r="J54" s="129"/>
      <c r="K54" s="129"/>
      <c r="L54" s="129"/>
      <c r="M54" s="297"/>
      <c r="N54" s="313"/>
      <c r="O54" s="314"/>
      <c r="P54" s="313"/>
      <c r="Q54" s="313"/>
    </row>
    <row r="55" spans="1:17">
      <c r="A55" s="312"/>
      <c r="B55" s="312"/>
      <c r="C55" s="312"/>
      <c r="D55" s="300"/>
      <c r="E55" s="312"/>
      <c r="F55" s="312"/>
      <c r="G55" s="312"/>
      <c r="H55" s="129"/>
      <c r="I55" s="129"/>
      <c r="J55" s="129"/>
      <c r="K55" s="129"/>
      <c r="L55" s="129"/>
      <c r="M55" s="297"/>
      <c r="N55" s="315"/>
      <c r="O55" s="303"/>
      <c r="P55" s="315"/>
      <c r="Q55" s="315"/>
    </row>
    <row r="56" spans="1:17">
      <c r="A56" s="292" t="s">
        <v>257</v>
      </c>
      <c r="B56" s="292"/>
      <c r="C56" s="292"/>
      <c r="D56" s="292"/>
      <c r="E56" s="292" t="s">
        <v>248</v>
      </c>
      <c r="F56" s="292"/>
      <c r="G56" s="292"/>
      <c r="H56" s="294" t="s">
        <v>249</v>
      </c>
      <c r="I56" s="294"/>
      <c r="J56" s="294"/>
      <c r="K56" s="294"/>
      <c r="L56" s="294"/>
      <c r="M56" s="294"/>
      <c r="N56" s="294" t="s">
        <v>207</v>
      </c>
      <c r="O56" s="294"/>
      <c r="P56" s="317">
        <v>0.5</v>
      </c>
      <c r="Q56" s="294"/>
    </row>
    <row r="57" spans="1:17">
      <c r="A57" s="292"/>
      <c r="B57" s="292"/>
      <c r="C57" s="292"/>
      <c r="D57" s="292"/>
      <c r="E57" s="292"/>
      <c r="F57" s="292"/>
      <c r="G57" s="292"/>
      <c r="H57" s="294"/>
      <c r="I57" s="294"/>
      <c r="J57" s="294"/>
      <c r="K57" s="294"/>
      <c r="L57" s="294"/>
      <c r="M57" s="294"/>
      <c r="N57" s="294"/>
      <c r="O57" s="294"/>
      <c r="P57" s="294"/>
      <c r="Q57" s="294"/>
    </row>
    <row r="58" spans="1:17">
      <c r="A58" s="292"/>
      <c r="B58" s="292"/>
      <c r="C58" s="292"/>
      <c r="D58" s="292"/>
      <c r="E58" s="292"/>
      <c r="F58" s="292"/>
      <c r="G58" s="292"/>
      <c r="H58" s="294"/>
      <c r="I58" s="294"/>
      <c r="J58" s="294"/>
      <c r="K58" s="294"/>
      <c r="L58" s="294"/>
      <c r="M58" s="294"/>
      <c r="N58" s="294"/>
      <c r="O58" s="294"/>
      <c r="P58" s="294"/>
      <c r="Q58" s="294"/>
    </row>
    <row r="59" spans="1:17">
      <c r="A59" s="292"/>
      <c r="B59" s="292"/>
      <c r="C59" s="292"/>
      <c r="D59" s="292"/>
      <c r="E59" s="292"/>
      <c r="F59" s="292"/>
      <c r="G59" s="292"/>
      <c r="H59" s="294"/>
      <c r="I59" s="294"/>
      <c r="J59" s="294"/>
      <c r="K59" s="294"/>
      <c r="L59" s="294"/>
      <c r="M59" s="294"/>
      <c r="N59" s="294"/>
      <c r="O59" s="294"/>
      <c r="P59" s="294"/>
      <c r="Q59" s="294"/>
    </row>
    <row r="60" spans="1:17">
      <c r="A60" s="292"/>
      <c r="B60" s="292"/>
      <c r="C60" s="292"/>
      <c r="D60" s="292"/>
      <c r="E60" s="292"/>
      <c r="F60" s="292"/>
      <c r="G60" s="292"/>
      <c r="H60" s="294"/>
      <c r="I60" s="294"/>
      <c r="J60" s="294"/>
      <c r="K60" s="294"/>
      <c r="L60" s="294"/>
      <c r="M60" s="294"/>
      <c r="N60" s="294"/>
      <c r="O60" s="294"/>
      <c r="P60" s="294"/>
      <c r="Q60" s="294"/>
    </row>
    <row r="61" spans="1:17">
      <c r="A61" s="292"/>
      <c r="B61" s="292"/>
      <c r="C61" s="292"/>
      <c r="D61" s="292"/>
      <c r="E61" s="292"/>
      <c r="F61" s="292"/>
      <c r="G61" s="292"/>
      <c r="H61" s="294"/>
      <c r="I61" s="294"/>
      <c r="J61" s="294"/>
      <c r="K61" s="294"/>
      <c r="L61" s="294"/>
      <c r="M61" s="294"/>
      <c r="N61" s="294"/>
      <c r="O61" s="294"/>
      <c r="P61" s="294"/>
      <c r="Q61" s="294"/>
    </row>
  </sheetData>
  <protectedRanges>
    <protectedRange sqref="A1:E4" name="Rango1"/>
  </protectedRanges>
  <mergeCells count="58">
    <mergeCell ref="A56:D61"/>
    <mergeCell ref="E56:G61"/>
    <mergeCell ref="H56:M61"/>
    <mergeCell ref="N56:O61"/>
    <mergeCell ref="P56:Q61"/>
    <mergeCell ref="A10:Q10"/>
    <mergeCell ref="A11:B11"/>
    <mergeCell ref="D11:G11"/>
    <mergeCell ref="H11:M11"/>
    <mergeCell ref="A1:A4"/>
    <mergeCell ref="B1:N1"/>
    <mergeCell ref="O1:Q1"/>
    <mergeCell ref="B2:N2"/>
    <mergeCell ref="O2:Q2"/>
    <mergeCell ref="B3:N3"/>
    <mergeCell ref="O3:Q3"/>
    <mergeCell ref="B4:N4"/>
    <mergeCell ref="O4:Q4"/>
    <mergeCell ref="A8:B8"/>
    <mergeCell ref="C8:D8"/>
    <mergeCell ref="E8:H8"/>
    <mergeCell ref="I8:Q8"/>
    <mergeCell ref="A9:B9"/>
    <mergeCell ref="C9:D9"/>
    <mergeCell ref="E9:H9"/>
    <mergeCell ref="I9:Q9"/>
    <mergeCell ref="N11:Q11"/>
    <mergeCell ref="A13:Q13"/>
    <mergeCell ref="A14:A15"/>
    <mergeCell ref="B14:B15"/>
    <mergeCell ref="C14:C15"/>
    <mergeCell ref="D14:D15"/>
    <mergeCell ref="E14:Q14"/>
    <mergeCell ref="A12:B12"/>
    <mergeCell ref="D12:G12"/>
    <mergeCell ref="H12:M12"/>
    <mergeCell ref="N12:Q12"/>
    <mergeCell ref="A16:A17"/>
    <mergeCell ref="B16:B17"/>
    <mergeCell ref="B18:C18"/>
    <mergeCell ref="A19:A20"/>
    <mergeCell ref="B19:C19"/>
    <mergeCell ref="E35:Q35"/>
    <mergeCell ref="A36:D48"/>
    <mergeCell ref="E36:G36"/>
    <mergeCell ref="H36:M36"/>
    <mergeCell ref="N36:O36"/>
    <mergeCell ref="P36:Q36"/>
    <mergeCell ref="H37:M48"/>
    <mergeCell ref="N37:O48"/>
    <mergeCell ref="P37:Q48"/>
    <mergeCell ref="A35:D35"/>
    <mergeCell ref="E37:G48"/>
    <mergeCell ref="A49:D55"/>
    <mergeCell ref="E49:G55"/>
    <mergeCell ref="H49:M55"/>
    <mergeCell ref="N49:O55"/>
    <mergeCell ref="P49:Q55"/>
  </mergeCells>
  <conditionalFormatting sqref="D12">
    <cfRule type="containsText" dxfId="51" priority="2" operator="containsText" text="ALTO">
      <formula>NOT(ISERROR(SEARCH("ALTO",D12)))</formula>
    </cfRule>
    <cfRule type="containsText" dxfId="50" priority="3" operator="containsText" text="MEDIO">
      <formula>NOT(ISERROR(SEARCH("MEDIO",D12)))</formula>
    </cfRule>
    <cfRule type="containsText" dxfId="49" priority="4" operator="containsText" text="BAJO">
      <formula>NOT(ISERROR(SEARCH("BAJO",D12)))</formula>
    </cfRule>
  </conditionalFormatting>
  <conditionalFormatting sqref="E16:P16">
    <cfRule type="iconSet" priority="5">
      <iconSet>
        <cfvo type="percent" val="0"/>
        <cfvo type="percent" val="33"/>
        <cfvo type="percent" val="67"/>
      </iconSet>
    </cfRule>
  </conditionalFormatting>
  <conditionalFormatting sqref="Q16">
    <cfRule type="colorScale" priority="1">
      <colorScale>
        <cfvo type="num" val="0.2"/>
        <cfvo type="num" val="0.35"/>
        <cfvo type="num" val="0.66"/>
        <color rgb="FFFF0000"/>
        <color rgb="FFFFEB84"/>
        <color rgb="FF00B050"/>
      </colorScale>
    </cfRule>
  </conditionalFormatting>
  <dataValidations count="1">
    <dataValidation allowBlank="1" showInputMessage="1" showErrorMessage="1" sqref="E9:H9" xr:uid="{00000000-0002-0000-0700-000000000000}"/>
  </dataValidation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1000000}">
          <x14:formula1>
            <xm:f>LISTAS!$B$2:$B$5</xm:f>
          </x14:formula1>
          <xm:sqref>C16</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55"/>
  <sheetViews>
    <sheetView topLeftCell="A24" zoomScale="80" zoomScaleNormal="80" workbookViewId="0">
      <selection activeCell="T34" sqref="T34"/>
    </sheetView>
  </sheetViews>
  <sheetFormatPr defaultColWidth="11.42578125" defaultRowHeight="12.75"/>
  <cols>
    <col min="1" max="1" width="23.42578125" style="23" customWidth="1"/>
    <col min="2" max="2" width="19.28515625" style="23" customWidth="1"/>
    <col min="3" max="3" width="21.28515625" style="23" customWidth="1"/>
    <col min="4" max="4" width="25.28515625" style="23" customWidth="1"/>
    <col min="5" max="5" width="8.7109375" style="23" bestFit="1" customWidth="1"/>
    <col min="6" max="6" width="10.28515625" style="23" bestFit="1" customWidth="1"/>
    <col min="7" max="12" width="8.7109375" style="23" bestFit="1" customWidth="1"/>
    <col min="13" max="13" width="11.7109375" style="23" bestFit="1" customWidth="1"/>
    <col min="14" max="14" width="8.7109375" style="23" customWidth="1"/>
    <col min="15" max="15" width="11.5703125" style="23" bestFit="1" customWidth="1"/>
    <col min="16" max="16" width="12.7109375" style="23" customWidth="1"/>
    <col min="17" max="17" width="13.140625" style="23" bestFit="1" customWidth="1"/>
    <col min="18" max="16384" width="11.42578125" style="23"/>
  </cols>
  <sheetData>
    <row r="1" spans="1:17" s="15" customFormat="1" ht="25.5" customHeight="1">
      <c r="A1" s="193"/>
      <c r="B1" s="196" t="s">
        <v>0</v>
      </c>
      <c r="C1" s="197"/>
      <c r="D1" s="197"/>
      <c r="E1" s="197"/>
      <c r="F1" s="197"/>
      <c r="G1" s="197"/>
      <c r="H1" s="197"/>
      <c r="I1" s="197"/>
      <c r="J1" s="197"/>
      <c r="K1" s="197"/>
      <c r="L1" s="197"/>
      <c r="M1" s="197"/>
      <c r="N1" s="198"/>
      <c r="O1" s="199" t="s">
        <v>150</v>
      </c>
      <c r="P1" s="200"/>
      <c r="Q1" s="201"/>
    </row>
    <row r="2" spans="1:17" s="15" customFormat="1" ht="24" customHeight="1">
      <c r="A2" s="194"/>
      <c r="B2" s="202" t="s">
        <v>151</v>
      </c>
      <c r="C2" s="187"/>
      <c r="D2" s="187"/>
      <c r="E2" s="187"/>
      <c r="F2" s="187"/>
      <c r="G2" s="187"/>
      <c r="H2" s="187"/>
      <c r="I2" s="187"/>
      <c r="J2" s="187"/>
      <c r="K2" s="187"/>
      <c r="L2" s="187"/>
      <c r="M2" s="187"/>
      <c r="N2" s="203"/>
      <c r="O2" s="204" t="s">
        <v>152</v>
      </c>
      <c r="P2" s="205"/>
      <c r="Q2" s="206"/>
    </row>
    <row r="3" spans="1:17" s="15" customFormat="1" ht="29.25" customHeight="1">
      <c r="A3" s="194"/>
      <c r="B3" s="207" t="s">
        <v>153</v>
      </c>
      <c r="C3" s="208"/>
      <c r="D3" s="208"/>
      <c r="E3" s="208"/>
      <c r="F3" s="208"/>
      <c r="G3" s="208"/>
      <c r="H3" s="208"/>
      <c r="I3" s="208"/>
      <c r="J3" s="208"/>
      <c r="K3" s="208"/>
      <c r="L3" s="208"/>
      <c r="M3" s="208"/>
      <c r="N3" s="209"/>
      <c r="O3" s="204" t="s">
        <v>154</v>
      </c>
      <c r="P3" s="205"/>
      <c r="Q3" s="206"/>
    </row>
    <row r="4" spans="1:17" s="15" customFormat="1" ht="15.75" thickBot="1">
      <c r="A4" s="195"/>
      <c r="B4" s="210" t="s">
        <v>155</v>
      </c>
      <c r="C4" s="211"/>
      <c r="D4" s="211"/>
      <c r="E4" s="211"/>
      <c r="F4" s="211"/>
      <c r="G4" s="211"/>
      <c r="H4" s="211"/>
      <c r="I4" s="211"/>
      <c r="J4" s="211"/>
      <c r="K4" s="211"/>
      <c r="L4" s="211"/>
      <c r="M4" s="211"/>
      <c r="N4" s="212"/>
      <c r="O4" s="213" t="s">
        <v>156</v>
      </c>
      <c r="P4" s="214"/>
      <c r="Q4" s="215"/>
    </row>
    <row r="5" spans="1:17" s="15" customFormat="1" ht="11.25" customHeight="1" thickBot="1">
      <c r="A5" s="16"/>
      <c r="B5" s="17"/>
      <c r="C5" s="17"/>
      <c r="D5" s="17"/>
      <c r="E5" s="17"/>
      <c r="F5" s="17"/>
      <c r="I5" s="18"/>
    </row>
    <row r="6" spans="1:17" s="15" customFormat="1" ht="17.25" customHeight="1" thickBot="1">
      <c r="A6" s="19" t="s">
        <v>157</v>
      </c>
      <c r="B6" s="20">
        <v>2023</v>
      </c>
      <c r="C6" s="17"/>
      <c r="D6" s="17"/>
      <c r="E6" s="17"/>
      <c r="F6" s="17"/>
      <c r="I6" s="18"/>
    </row>
    <row r="7" spans="1:17" s="15" customFormat="1" ht="9.75" customHeight="1" thickBot="1">
      <c r="A7" s="21"/>
      <c r="B7" s="17"/>
      <c r="C7" s="17"/>
      <c r="D7" s="17"/>
      <c r="E7" s="17"/>
      <c r="F7" s="17"/>
      <c r="I7" s="18"/>
    </row>
    <row r="8" spans="1:17" s="15" customFormat="1" ht="21" customHeight="1" thickBot="1">
      <c r="A8" s="175" t="s">
        <v>11</v>
      </c>
      <c r="B8" s="176"/>
      <c r="C8" s="175" t="s">
        <v>12</v>
      </c>
      <c r="D8" s="176"/>
      <c r="E8" s="175" t="s">
        <v>13</v>
      </c>
      <c r="F8" s="177"/>
      <c r="G8" s="177"/>
      <c r="H8" s="176"/>
      <c r="I8" s="175" t="s">
        <v>158</v>
      </c>
      <c r="J8" s="177"/>
      <c r="K8" s="177"/>
      <c r="L8" s="177"/>
      <c r="M8" s="177"/>
      <c r="N8" s="177"/>
      <c r="O8" s="177"/>
      <c r="P8" s="177"/>
      <c r="Q8" s="176"/>
    </row>
    <row r="9" spans="1:17" s="15" customFormat="1" ht="49.5" customHeight="1">
      <c r="A9" s="178" t="str">
        <f>+'CUADRO DE MANDO'!B14</f>
        <v>GESTIÓN TECNOLOGIA INFORMATICA</v>
      </c>
      <c r="B9" s="179"/>
      <c r="C9" s="178" t="str">
        <f>+'CUADRO DE MANDO'!C14</f>
        <v>GESTIÓN DE INFRAESTRUCTURA Y TELECOMUNICACIONES</v>
      </c>
      <c r="D9" s="179"/>
      <c r="E9" s="178" t="str">
        <f>+'CUADRO DE MANDO'!D14</f>
        <v>GTI-INFRAESTRUCTURA-MESA DE SERVICIOS-8</v>
      </c>
      <c r="F9" s="189"/>
      <c r="G9" s="189"/>
      <c r="H9" s="179"/>
      <c r="I9" s="178" t="str">
        <f>+'CUADRO DE MANDO'!E14</f>
        <v xml:space="preserve">Soporte remoto atendido </v>
      </c>
      <c r="J9" s="189"/>
      <c r="K9" s="189"/>
      <c r="L9" s="189"/>
      <c r="M9" s="189"/>
      <c r="N9" s="189"/>
      <c r="O9" s="189"/>
      <c r="P9" s="189"/>
      <c r="Q9" s="179"/>
    </row>
    <row r="10" spans="1:17" s="15" customFormat="1" ht="15" customHeight="1" thickBot="1">
      <c r="A10" s="190"/>
      <c r="B10" s="191"/>
      <c r="C10" s="191"/>
      <c r="D10" s="191"/>
      <c r="E10" s="191"/>
      <c r="F10" s="191"/>
      <c r="G10" s="191"/>
      <c r="H10" s="191"/>
      <c r="I10" s="191"/>
      <c r="J10" s="191"/>
      <c r="K10" s="191"/>
      <c r="L10" s="191"/>
      <c r="M10" s="191"/>
      <c r="N10" s="191"/>
      <c r="O10" s="191"/>
      <c r="P10" s="191"/>
      <c r="Q10" s="192"/>
    </row>
    <row r="11" spans="1:17" s="15" customFormat="1" ht="26.25" customHeight="1" thickBot="1">
      <c r="A11" s="175" t="s">
        <v>159</v>
      </c>
      <c r="B11" s="176"/>
      <c r="C11" s="22" t="s">
        <v>21</v>
      </c>
      <c r="D11" s="175" t="s">
        <v>160</v>
      </c>
      <c r="E11" s="177"/>
      <c r="F11" s="177"/>
      <c r="G11" s="176"/>
      <c r="H11" s="175" t="s">
        <v>18</v>
      </c>
      <c r="I11" s="177"/>
      <c r="J11" s="177"/>
      <c r="K11" s="177"/>
      <c r="L11" s="177"/>
      <c r="M11" s="176"/>
      <c r="N11" s="175" t="s">
        <v>161</v>
      </c>
      <c r="O11" s="177"/>
      <c r="P11" s="177"/>
      <c r="Q11" s="176"/>
    </row>
    <row r="12" spans="1:17" s="15" customFormat="1" ht="44.25" customHeight="1">
      <c r="A12" s="178" t="str">
        <f>+'CUADRO DE MANDO'!F14</f>
        <v>MEDIR EL INDICE DE SOLUCION DE MANERA REMOTA SIN INTERVENSION FISICA</v>
      </c>
      <c r="B12" s="179"/>
      <c r="C12" s="42" t="str">
        <f>+'CUADRO DE MANDO'!L14</f>
        <v>%</v>
      </c>
      <c r="D12" s="180" t="str">
        <f>(IF($Q$16&lt;=33%,"BAJO",IF($Q$16&lt;66%,"MEDIO","ALTO")))</f>
        <v>BAJO</v>
      </c>
      <c r="E12" s="181"/>
      <c r="F12" s="181"/>
      <c r="G12" s="182"/>
      <c r="H12" s="183" t="str">
        <f>+'CUADRO DE MANDO'!I14</f>
        <v>Reporte gestor de servicios de TI</v>
      </c>
      <c r="I12" s="183"/>
      <c r="J12" s="183"/>
      <c r="K12" s="183"/>
      <c r="L12" s="183"/>
      <c r="M12" s="183"/>
      <c r="N12" s="180" t="str">
        <f>+'CUADRO DE MANDO'!M14</f>
        <v>Gestor infraestructura</v>
      </c>
      <c r="O12" s="181"/>
      <c r="P12" s="181"/>
      <c r="Q12" s="182"/>
    </row>
    <row r="13" spans="1:17" s="15" customFormat="1" ht="16.5" customHeight="1">
      <c r="A13" s="186"/>
      <c r="B13" s="187"/>
      <c r="C13" s="187"/>
      <c r="D13" s="187"/>
      <c r="E13" s="187"/>
      <c r="F13" s="187"/>
      <c r="G13" s="187"/>
      <c r="H13" s="187"/>
      <c r="I13" s="187"/>
      <c r="J13" s="187"/>
      <c r="K13" s="187"/>
      <c r="L13" s="187"/>
      <c r="M13" s="187"/>
      <c r="N13" s="187"/>
      <c r="O13" s="187"/>
      <c r="P13" s="187"/>
      <c r="Q13" s="188"/>
    </row>
    <row r="14" spans="1:17" ht="16.5" customHeight="1">
      <c r="A14" s="174" t="s">
        <v>162</v>
      </c>
      <c r="B14" s="167" t="s">
        <v>163</v>
      </c>
      <c r="C14" s="167" t="s">
        <v>20</v>
      </c>
      <c r="D14" s="167" t="s">
        <v>164</v>
      </c>
      <c r="E14" s="167" t="s">
        <v>165</v>
      </c>
      <c r="F14" s="167"/>
      <c r="G14" s="167"/>
      <c r="H14" s="167"/>
      <c r="I14" s="167"/>
      <c r="J14" s="167"/>
      <c r="K14" s="168"/>
      <c r="L14" s="168"/>
      <c r="M14" s="168"/>
      <c r="N14" s="168"/>
      <c r="O14" s="168"/>
      <c r="P14" s="168"/>
      <c r="Q14" s="251"/>
    </row>
    <row r="15" spans="1:17">
      <c r="A15" s="174"/>
      <c r="B15" s="167"/>
      <c r="C15" s="167"/>
      <c r="D15" s="167"/>
      <c r="E15" s="24" t="s">
        <v>166</v>
      </c>
      <c r="F15" s="24" t="s">
        <v>167</v>
      </c>
      <c r="G15" s="24" t="s">
        <v>168</v>
      </c>
      <c r="H15" s="24" t="s">
        <v>169</v>
      </c>
      <c r="I15" s="24" t="s">
        <v>170</v>
      </c>
      <c r="J15" s="24" t="s">
        <v>171</v>
      </c>
      <c r="K15" s="25" t="s">
        <v>172</v>
      </c>
      <c r="L15" s="25" t="s">
        <v>173</v>
      </c>
      <c r="M15" s="25" t="s">
        <v>174</v>
      </c>
      <c r="N15" s="25" t="s">
        <v>175</v>
      </c>
      <c r="O15" s="25" t="s">
        <v>176</v>
      </c>
      <c r="P15" s="26" t="s">
        <v>177</v>
      </c>
      <c r="Q15" s="27" t="s">
        <v>178</v>
      </c>
    </row>
    <row r="16" spans="1:17" ht="27.75" customHeight="1">
      <c r="A16" s="171" t="s">
        <v>179</v>
      </c>
      <c r="B16" s="184" t="str">
        <f>+'CUADRO DE MANDO'!H14</f>
        <v>X= (Cantidad Soluciones remotas / total de soluciones) X 100</v>
      </c>
      <c r="C16" s="28" t="s">
        <v>180</v>
      </c>
      <c r="D16" s="29" t="s">
        <v>181</v>
      </c>
      <c r="E16" s="30">
        <f>IFERROR($B$21/$C$21,"0%")</f>
        <v>0.74789915966386555</v>
      </c>
      <c r="F16" s="30">
        <f>IFERROR($B$22/$C$22,"0%")</f>
        <v>0.11888111888111888</v>
      </c>
      <c r="G16" s="30">
        <f>IFERROR($B$23/$C$23,"0%")</f>
        <v>6.2200956937799042E-2</v>
      </c>
      <c r="H16" s="30">
        <f>IFERROR($B$24/$C$24,"0%")</f>
        <v>0.125</v>
      </c>
      <c r="I16" s="30">
        <f>IFERROR($B$25/$C$25,"0%")</f>
        <v>0.22843822843822845</v>
      </c>
      <c r="J16" s="30">
        <f>IFERROR($B$26/$C$26,"0%")</f>
        <v>5.3864168618266976E-2</v>
      </c>
      <c r="K16" s="30">
        <f>IFERROR($B$27/$C$27,"0%")</f>
        <v>6.4085447263017362E-2</v>
      </c>
      <c r="L16" s="30">
        <f>IFERROR($B$28/$C$28,"0%")</f>
        <v>8.3636363636363634E-2</v>
      </c>
      <c r="M16" s="30">
        <f>IFERROR($B$29/$C$29,"0%")</f>
        <v>3.9893617021276598E-2</v>
      </c>
      <c r="N16" s="30">
        <f>IFERROR($B$31/$C$30,"0%")</f>
        <v>1.1538461538461539E-2</v>
      </c>
      <c r="O16" s="30" t="str">
        <f>IFERROR(#REF!/$C$31,"0%")</f>
        <v>0%</v>
      </c>
      <c r="P16" s="30" t="str">
        <f>IFERROR($B$32/$C$32,"0%")</f>
        <v>0%</v>
      </c>
      <c r="Q16" s="31">
        <f>SUM(E16:P16)/C17</f>
        <v>0.12795312683319984</v>
      </c>
    </row>
    <row r="17" spans="1:17" ht="30" customHeight="1">
      <c r="A17" s="171"/>
      <c r="B17" s="185"/>
      <c r="C17" s="28" t="str">
        <f>IF(C16="MENSUAL","12",IF(C16="TRIMESTRAL","4",IF(C16="SEMESTRAL","2","1")))</f>
        <v>12</v>
      </c>
      <c r="D17" s="32" t="s">
        <v>19</v>
      </c>
      <c r="E17" s="49">
        <f>+'CUADRO DE MANDO'!J14</f>
        <v>0.4</v>
      </c>
      <c r="F17" s="49">
        <f>+E17</f>
        <v>0.4</v>
      </c>
      <c r="G17" s="49">
        <f t="shared" ref="G17:P17" si="0">+F17</f>
        <v>0.4</v>
      </c>
      <c r="H17" s="49">
        <f t="shared" si="0"/>
        <v>0.4</v>
      </c>
      <c r="I17" s="49">
        <f t="shared" si="0"/>
        <v>0.4</v>
      </c>
      <c r="J17" s="49">
        <f t="shared" si="0"/>
        <v>0.4</v>
      </c>
      <c r="K17" s="49">
        <f t="shared" si="0"/>
        <v>0.4</v>
      </c>
      <c r="L17" s="49">
        <f t="shared" si="0"/>
        <v>0.4</v>
      </c>
      <c r="M17" s="49">
        <f t="shared" si="0"/>
        <v>0.4</v>
      </c>
      <c r="N17" s="49">
        <f t="shared" si="0"/>
        <v>0.4</v>
      </c>
      <c r="O17" s="49">
        <f t="shared" si="0"/>
        <v>0.4</v>
      </c>
      <c r="P17" s="50">
        <f t="shared" si="0"/>
        <v>0.4</v>
      </c>
      <c r="Q17" s="48"/>
    </row>
    <row r="18" spans="1:17" ht="24" customHeight="1">
      <c r="A18" s="33" t="s">
        <v>182</v>
      </c>
      <c r="B18" s="173" t="str">
        <f>+'CUADRO DE MANDO'!G14</f>
        <v>Eficacia</v>
      </c>
      <c r="C18" s="173"/>
      <c r="Q18" s="34"/>
    </row>
    <row r="19" spans="1:17" ht="12.75" customHeight="1">
      <c r="A19" s="174" t="str">
        <f>+C16</f>
        <v>MENSUAL</v>
      </c>
      <c r="B19" s="172" t="s">
        <v>183</v>
      </c>
      <c r="C19" s="172"/>
      <c r="Q19" s="34"/>
    </row>
    <row r="20" spans="1:17">
      <c r="A20" s="174"/>
      <c r="B20" s="35" t="s">
        <v>184</v>
      </c>
      <c r="C20" s="35" t="s">
        <v>185</v>
      </c>
      <c r="Q20" s="34"/>
    </row>
    <row r="21" spans="1:17">
      <c r="A21" s="36" t="s">
        <v>186</v>
      </c>
      <c r="B21" s="66">
        <v>89</v>
      </c>
      <c r="C21" s="69">
        <v>119</v>
      </c>
      <c r="Q21" s="34"/>
    </row>
    <row r="22" spans="1:17">
      <c r="A22" s="36" t="s">
        <v>187</v>
      </c>
      <c r="B22" s="67">
        <v>34</v>
      </c>
      <c r="C22" s="70">
        <v>286</v>
      </c>
      <c r="Q22" s="34"/>
    </row>
    <row r="23" spans="1:17">
      <c r="A23" s="36" t="s">
        <v>188</v>
      </c>
      <c r="B23" s="67">
        <v>26</v>
      </c>
      <c r="C23" s="70">
        <v>418</v>
      </c>
      <c r="Q23" s="34"/>
    </row>
    <row r="24" spans="1:17">
      <c r="A24" s="36" t="s">
        <v>189</v>
      </c>
      <c r="B24" s="67">
        <v>36</v>
      </c>
      <c r="C24" s="70">
        <v>288</v>
      </c>
      <c r="Q24" s="34"/>
    </row>
    <row r="25" spans="1:17">
      <c r="A25" s="36" t="s">
        <v>190</v>
      </c>
      <c r="B25" s="67">
        <v>98</v>
      </c>
      <c r="C25" s="70">
        <v>429</v>
      </c>
      <c r="Q25" s="34"/>
    </row>
    <row r="26" spans="1:17">
      <c r="A26" s="36" t="s">
        <v>191</v>
      </c>
      <c r="B26" s="67">
        <v>23</v>
      </c>
      <c r="C26" s="70">
        <v>427</v>
      </c>
      <c r="Q26" s="34"/>
    </row>
    <row r="27" spans="1:17">
      <c r="A27" s="36" t="s">
        <v>192</v>
      </c>
      <c r="B27" s="59">
        <v>48</v>
      </c>
      <c r="C27" s="60">
        <v>749</v>
      </c>
      <c r="Q27" s="34"/>
    </row>
    <row r="28" spans="1:17">
      <c r="A28" s="36" t="s">
        <v>193</v>
      </c>
      <c r="B28" s="60">
        <v>46</v>
      </c>
      <c r="C28" s="60">
        <v>550</v>
      </c>
      <c r="Q28" s="34"/>
    </row>
    <row r="29" spans="1:17">
      <c r="A29" s="36" t="s">
        <v>194</v>
      </c>
      <c r="B29" s="60">
        <v>15</v>
      </c>
      <c r="C29" s="60">
        <v>376</v>
      </c>
      <c r="Q29" s="34"/>
    </row>
    <row r="30" spans="1:17">
      <c r="A30" s="36" t="s">
        <v>195</v>
      </c>
      <c r="B30" s="90">
        <v>46</v>
      </c>
      <c r="C30" s="60">
        <v>520</v>
      </c>
      <c r="Q30" s="34"/>
    </row>
    <row r="31" spans="1:17">
      <c r="A31" s="36" t="s">
        <v>196</v>
      </c>
      <c r="B31" s="60">
        <v>6</v>
      </c>
      <c r="C31" s="60">
        <v>440</v>
      </c>
      <c r="Q31" s="34"/>
    </row>
    <row r="32" spans="1:17">
      <c r="A32" s="36" t="s">
        <v>197</v>
      </c>
      <c r="B32" s="60"/>
      <c r="C32" s="60"/>
      <c r="Q32" s="34"/>
    </row>
    <row r="33" spans="1:17">
      <c r="A33" s="37"/>
      <c r="Q33" s="34"/>
    </row>
    <row r="34" spans="1:17" ht="13.5" thickBot="1">
      <c r="A34" s="37"/>
      <c r="Q34" s="34"/>
    </row>
    <row r="35" spans="1:17" ht="17.25" customHeight="1">
      <c r="A35" s="248" t="s">
        <v>198</v>
      </c>
      <c r="B35" s="249"/>
      <c r="C35" s="249"/>
      <c r="D35" s="250"/>
      <c r="E35" s="249" t="s">
        <v>199</v>
      </c>
      <c r="F35" s="249"/>
      <c r="G35" s="249"/>
      <c r="H35" s="249"/>
      <c r="I35" s="249"/>
      <c r="J35" s="249"/>
      <c r="K35" s="249"/>
      <c r="L35" s="249"/>
      <c r="M35" s="249"/>
      <c r="N35" s="249"/>
      <c r="O35" s="249"/>
      <c r="P35" s="249"/>
      <c r="Q35" s="250"/>
    </row>
    <row r="36" spans="1:17" ht="12.75" customHeight="1">
      <c r="A36" s="319" t="s">
        <v>258</v>
      </c>
      <c r="B36" s="319"/>
      <c r="C36" s="319"/>
      <c r="D36" s="320"/>
      <c r="E36" s="248" t="s">
        <v>201</v>
      </c>
      <c r="F36" s="249"/>
      <c r="G36" s="249"/>
      <c r="H36" s="248" t="s">
        <v>202</v>
      </c>
      <c r="I36" s="249"/>
      <c r="J36" s="249"/>
      <c r="K36" s="249"/>
      <c r="L36" s="249"/>
      <c r="M36" s="250"/>
      <c r="N36" s="248" t="s">
        <v>203</v>
      </c>
      <c r="O36" s="250"/>
      <c r="P36" s="249" t="s">
        <v>204</v>
      </c>
      <c r="Q36" s="250"/>
    </row>
    <row r="37" spans="1:17">
      <c r="A37" s="321"/>
      <c r="B37" s="321"/>
      <c r="C37" s="321"/>
      <c r="D37" s="322"/>
      <c r="E37" s="87"/>
      <c r="F37" s="88"/>
      <c r="G37" s="88"/>
      <c r="H37" s="87"/>
      <c r="I37" s="88"/>
      <c r="J37" s="88"/>
      <c r="K37" s="88"/>
      <c r="L37" s="88"/>
      <c r="M37" s="89"/>
      <c r="N37" s="87"/>
      <c r="O37" s="89"/>
      <c r="P37" s="88"/>
      <c r="Q37" s="89"/>
    </row>
    <row r="38" spans="1:17" ht="15" customHeight="1">
      <c r="A38" s="321"/>
      <c r="B38" s="321"/>
      <c r="C38" s="321"/>
      <c r="D38" s="322"/>
      <c r="E38" s="143" t="s">
        <v>259</v>
      </c>
      <c r="F38" s="244"/>
      <c r="G38" s="144"/>
      <c r="H38" s="143" t="s">
        <v>260</v>
      </c>
      <c r="I38" s="244"/>
      <c r="J38" s="244"/>
      <c r="K38" s="244"/>
      <c r="L38" s="244"/>
      <c r="M38" s="144"/>
      <c r="N38" s="234" t="s">
        <v>230</v>
      </c>
      <c r="O38" s="236"/>
      <c r="P38" s="243">
        <v>0.2</v>
      </c>
      <c r="Q38" s="236"/>
    </row>
    <row r="39" spans="1:17" ht="15" customHeight="1">
      <c r="A39" s="321"/>
      <c r="B39" s="321"/>
      <c r="C39" s="321"/>
      <c r="D39" s="322"/>
      <c r="E39" s="145"/>
      <c r="F39" s="120"/>
      <c r="G39" s="146"/>
      <c r="H39" s="145"/>
      <c r="I39" s="120"/>
      <c r="J39" s="120"/>
      <c r="K39" s="120"/>
      <c r="L39" s="120"/>
      <c r="M39" s="146"/>
      <c r="N39" s="237"/>
      <c r="O39" s="239"/>
      <c r="P39" s="237"/>
      <c r="Q39" s="239"/>
    </row>
    <row r="40" spans="1:17" ht="15" customHeight="1">
      <c r="A40" s="321"/>
      <c r="B40" s="321"/>
      <c r="C40" s="321"/>
      <c r="D40" s="322"/>
      <c r="E40" s="145"/>
      <c r="F40" s="120"/>
      <c r="G40" s="146"/>
      <c r="H40" s="145"/>
      <c r="I40" s="120"/>
      <c r="J40" s="120"/>
      <c r="K40" s="120"/>
      <c r="L40" s="120"/>
      <c r="M40" s="146"/>
      <c r="N40" s="237"/>
      <c r="O40" s="239"/>
      <c r="P40" s="237"/>
      <c r="Q40" s="239"/>
    </row>
    <row r="41" spans="1:17" ht="15" customHeight="1">
      <c r="A41" s="321"/>
      <c r="B41" s="321"/>
      <c r="C41" s="321"/>
      <c r="D41" s="322"/>
      <c r="E41" s="145"/>
      <c r="F41" s="120"/>
      <c r="G41" s="146"/>
      <c r="H41" s="145"/>
      <c r="I41" s="120"/>
      <c r="J41" s="120"/>
      <c r="K41" s="120"/>
      <c r="L41" s="120"/>
      <c r="M41" s="146"/>
      <c r="N41" s="237"/>
      <c r="O41" s="239"/>
      <c r="P41" s="237"/>
      <c r="Q41" s="239"/>
    </row>
    <row r="42" spans="1:17" ht="15" customHeight="1">
      <c r="A42" s="321"/>
      <c r="B42" s="321"/>
      <c r="C42" s="321"/>
      <c r="D42" s="322"/>
      <c r="E42" s="145"/>
      <c r="F42" s="120"/>
      <c r="G42" s="146"/>
      <c r="H42" s="145"/>
      <c r="I42" s="120"/>
      <c r="J42" s="120"/>
      <c r="K42" s="120"/>
      <c r="L42" s="120"/>
      <c r="M42" s="146"/>
      <c r="N42" s="237"/>
      <c r="O42" s="239"/>
      <c r="P42" s="237"/>
      <c r="Q42" s="239"/>
    </row>
    <row r="43" spans="1:17" ht="15" customHeight="1">
      <c r="A43" s="145" t="s">
        <v>261</v>
      </c>
      <c r="B43" s="120"/>
      <c r="C43" s="120"/>
      <c r="D43" s="146"/>
      <c r="E43" s="145"/>
      <c r="F43" s="120"/>
      <c r="G43" s="146"/>
      <c r="H43" s="145"/>
      <c r="I43" s="120"/>
      <c r="J43" s="120"/>
      <c r="K43" s="120"/>
      <c r="L43" s="120"/>
      <c r="M43" s="146"/>
      <c r="N43" s="237"/>
      <c r="O43" s="239"/>
      <c r="P43" s="237"/>
      <c r="Q43" s="239"/>
    </row>
    <row r="44" spans="1:17" ht="15" customHeight="1">
      <c r="A44" s="145"/>
      <c r="B44" s="120"/>
      <c r="C44" s="120"/>
      <c r="D44" s="146"/>
      <c r="E44" s="145"/>
      <c r="F44" s="120"/>
      <c r="G44" s="146"/>
      <c r="H44" s="145"/>
      <c r="I44" s="120"/>
      <c r="J44" s="120"/>
      <c r="K44" s="120"/>
      <c r="L44" s="120"/>
      <c r="M44" s="146"/>
      <c r="N44" s="237"/>
      <c r="O44" s="239"/>
      <c r="P44" s="237"/>
      <c r="Q44" s="239"/>
    </row>
    <row r="45" spans="1:17" ht="15" customHeight="1">
      <c r="A45" s="145"/>
      <c r="B45" s="120"/>
      <c r="C45" s="120"/>
      <c r="D45" s="146"/>
      <c r="E45" s="145"/>
      <c r="F45" s="120"/>
      <c r="G45" s="146"/>
      <c r="H45" s="145"/>
      <c r="I45" s="120"/>
      <c r="J45" s="120"/>
      <c r="K45" s="120"/>
      <c r="L45" s="120"/>
      <c r="M45" s="146"/>
      <c r="N45" s="237"/>
      <c r="O45" s="239"/>
      <c r="P45" s="237"/>
      <c r="Q45" s="239"/>
    </row>
    <row r="46" spans="1:17" ht="15" customHeight="1">
      <c r="A46" s="145"/>
      <c r="B46" s="120"/>
      <c r="C46" s="120"/>
      <c r="D46" s="146"/>
      <c r="E46" s="145"/>
      <c r="F46" s="120"/>
      <c r="G46" s="146"/>
      <c r="H46" s="145"/>
      <c r="I46" s="120"/>
      <c r="J46" s="120"/>
      <c r="K46" s="120"/>
      <c r="L46" s="120"/>
      <c r="M46" s="146"/>
      <c r="N46" s="237"/>
      <c r="O46" s="239"/>
      <c r="P46" s="237"/>
      <c r="Q46" s="239"/>
    </row>
    <row r="47" spans="1:17" ht="15" customHeight="1">
      <c r="A47" s="145"/>
      <c r="B47" s="120"/>
      <c r="C47" s="120"/>
      <c r="D47" s="146"/>
      <c r="E47" s="145"/>
      <c r="F47" s="120"/>
      <c r="G47" s="146"/>
      <c r="H47" s="145"/>
      <c r="I47" s="120"/>
      <c r="J47" s="120"/>
      <c r="K47" s="120"/>
      <c r="L47" s="120"/>
      <c r="M47" s="146"/>
      <c r="N47" s="237"/>
      <c r="O47" s="239"/>
      <c r="P47" s="237"/>
      <c r="Q47" s="239"/>
    </row>
    <row r="48" spans="1:17" ht="15" customHeight="1">
      <c r="A48" s="145"/>
      <c r="B48" s="120"/>
      <c r="C48" s="120"/>
      <c r="D48" s="146"/>
      <c r="E48" s="145"/>
      <c r="F48" s="120"/>
      <c r="G48" s="146"/>
      <c r="H48" s="145"/>
      <c r="I48" s="120"/>
      <c r="J48" s="120"/>
      <c r="K48" s="120"/>
      <c r="L48" s="120"/>
      <c r="M48" s="146"/>
      <c r="N48" s="237"/>
      <c r="O48" s="239"/>
      <c r="P48" s="237"/>
      <c r="Q48" s="239"/>
    </row>
    <row r="49" spans="1:17" ht="15.75" customHeight="1">
      <c r="A49" s="276"/>
      <c r="B49" s="277"/>
      <c r="C49" s="277"/>
      <c r="D49" s="278"/>
      <c r="E49" s="145"/>
      <c r="F49" s="120"/>
      <c r="G49" s="146"/>
      <c r="H49" s="145"/>
      <c r="I49" s="120"/>
      <c r="J49" s="120"/>
      <c r="K49" s="120"/>
      <c r="L49" s="120"/>
      <c r="M49" s="146"/>
      <c r="N49" s="237"/>
      <c r="O49" s="239"/>
      <c r="P49" s="237"/>
      <c r="Q49" s="239"/>
    </row>
    <row r="50" spans="1:17">
      <c r="A50" s="294" t="s">
        <v>262</v>
      </c>
      <c r="B50" s="294"/>
      <c r="C50" s="294"/>
      <c r="D50" s="311"/>
      <c r="E50" s="318" t="s">
        <v>263</v>
      </c>
      <c r="F50" s="294"/>
      <c r="G50" s="311"/>
      <c r="H50" s="294" t="s">
        <v>260</v>
      </c>
      <c r="I50" s="294"/>
      <c r="J50" s="294"/>
      <c r="K50" s="294"/>
      <c r="L50" s="294"/>
      <c r="M50" s="311"/>
      <c r="N50" s="313" t="s">
        <v>216</v>
      </c>
      <c r="O50" s="314"/>
      <c r="P50" s="316">
        <v>0.3</v>
      </c>
      <c r="Q50" s="313"/>
    </row>
    <row r="51" spans="1:17">
      <c r="A51" s="294"/>
      <c r="B51" s="294"/>
      <c r="C51" s="294"/>
      <c r="D51" s="311"/>
      <c r="E51" s="294"/>
      <c r="F51" s="294"/>
      <c r="G51" s="311"/>
      <c r="H51" s="294"/>
      <c r="I51" s="294"/>
      <c r="J51" s="294"/>
      <c r="K51" s="294"/>
      <c r="L51" s="294"/>
      <c r="M51" s="311"/>
      <c r="N51" s="313"/>
      <c r="O51" s="314"/>
      <c r="P51" s="313"/>
      <c r="Q51" s="313"/>
    </row>
    <row r="52" spans="1:17">
      <c r="A52" s="294"/>
      <c r="B52" s="294"/>
      <c r="C52" s="294"/>
      <c r="D52" s="311"/>
      <c r="E52" s="294"/>
      <c r="F52" s="294"/>
      <c r="G52" s="311"/>
      <c r="H52" s="294"/>
      <c r="I52" s="294"/>
      <c r="J52" s="294"/>
      <c r="K52" s="294"/>
      <c r="L52" s="294"/>
      <c r="M52" s="311"/>
      <c r="N52" s="313"/>
      <c r="O52" s="314"/>
      <c r="P52" s="313"/>
      <c r="Q52" s="313"/>
    </row>
    <row r="53" spans="1:17">
      <c r="A53" s="294"/>
      <c r="B53" s="294"/>
      <c r="C53" s="294"/>
      <c r="D53" s="311"/>
      <c r="E53" s="294"/>
      <c r="F53" s="294"/>
      <c r="G53" s="311"/>
      <c r="H53" s="294"/>
      <c r="I53" s="294"/>
      <c r="J53" s="294"/>
      <c r="K53" s="294"/>
      <c r="L53" s="294"/>
      <c r="M53" s="311"/>
      <c r="N53" s="313"/>
      <c r="O53" s="314"/>
      <c r="P53" s="313"/>
      <c r="Q53" s="313"/>
    </row>
    <row r="54" spans="1:17">
      <c r="A54" s="294"/>
      <c r="B54" s="294"/>
      <c r="C54" s="294"/>
      <c r="D54" s="311"/>
      <c r="E54" s="294"/>
      <c r="F54" s="294"/>
      <c r="G54" s="311"/>
      <c r="H54" s="294"/>
      <c r="I54" s="294"/>
      <c r="J54" s="294"/>
      <c r="K54" s="294"/>
      <c r="L54" s="294"/>
      <c r="M54" s="311"/>
      <c r="N54" s="313"/>
      <c r="O54" s="314"/>
      <c r="P54" s="313"/>
      <c r="Q54" s="313"/>
    </row>
    <row r="55" spans="1:17">
      <c r="A55" s="294"/>
      <c r="B55" s="294"/>
      <c r="C55" s="294"/>
      <c r="D55" s="311"/>
      <c r="E55" s="294"/>
      <c r="F55" s="294"/>
      <c r="G55" s="311"/>
      <c r="H55" s="294"/>
      <c r="I55" s="294"/>
      <c r="J55" s="294"/>
      <c r="K55" s="294"/>
      <c r="L55" s="294"/>
      <c r="M55" s="311"/>
      <c r="N55" s="313"/>
      <c r="O55" s="314"/>
      <c r="P55" s="313"/>
      <c r="Q55" s="313"/>
    </row>
  </sheetData>
  <protectedRanges>
    <protectedRange sqref="A1:E4" name="Rango1"/>
  </protectedRanges>
  <mergeCells count="54">
    <mergeCell ref="A10:Q10"/>
    <mergeCell ref="A11:B11"/>
    <mergeCell ref="D11:G11"/>
    <mergeCell ref="H11:M11"/>
    <mergeCell ref="A1:A4"/>
    <mergeCell ref="B1:N1"/>
    <mergeCell ref="O1:Q1"/>
    <mergeCell ref="B2:N2"/>
    <mergeCell ref="O2:Q2"/>
    <mergeCell ref="B3:N3"/>
    <mergeCell ref="O3:Q3"/>
    <mergeCell ref="B4:N4"/>
    <mergeCell ref="O4:Q4"/>
    <mergeCell ref="A8:B8"/>
    <mergeCell ref="C8:D8"/>
    <mergeCell ref="E8:H8"/>
    <mergeCell ref="I8:Q8"/>
    <mergeCell ref="A9:B9"/>
    <mergeCell ref="C9:D9"/>
    <mergeCell ref="E9:H9"/>
    <mergeCell ref="I9:Q9"/>
    <mergeCell ref="N11:Q11"/>
    <mergeCell ref="A13:Q13"/>
    <mergeCell ref="A14:A15"/>
    <mergeCell ref="B14:B15"/>
    <mergeCell ref="C14:C15"/>
    <mergeCell ref="D14:D15"/>
    <mergeCell ref="E14:Q14"/>
    <mergeCell ref="A12:B12"/>
    <mergeCell ref="D12:G12"/>
    <mergeCell ref="H12:M12"/>
    <mergeCell ref="N12:Q12"/>
    <mergeCell ref="A16:A17"/>
    <mergeCell ref="B16:B17"/>
    <mergeCell ref="B18:C18"/>
    <mergeCell ref="A19:A20"/>
    <mergeCell ref="B19:C19"/>
    <mergeCell ref="H38:M49"/>
    <mergeCell ref="N38:O49"/>
    <mergeCell ref="P38:Q49"/>
    <mergeCell ref="A35:D35"/>
    <mergeCell ref="E38:G49"/>
    <mergeCell ref="A43:D49"/>
    <mergeCell ref="A36:D42"/>
    <mergeCell ref="E35:Q35"/>
    <mergeCell ref="E36:G36"/>
    <mergeCell ref="H36:M36"/>
    <mergeCell ref="N36:O36"/>
    <mergeCell ref="P36:Q36"/>
    <mergeCell ref="A50:D55"/>
    <mergeCell ref="E50:G55"/>
    <mergeCell ref="H50:M55"/>
    <mergeCell ref="N50:O55"/>
    <mergeCell ref="P50:Q55"/>
  </mergeCells>
  <conditionalFormatting sqref="D12">
    <cfRule type="containsText" dxfId="48" priority="2" operator="containsText" text="ALTO">
      <formula>NOT(ISERROR(SEARCH("ALTO",D12)))</formula>
    </cfRule>
    <cfRule type="containsText" dxfId="47" priority="3" operator="containsText" text="MEDIO">
      <formula>NOT(ISERROR(SEARCH("MEDIO",D12)))</formula>
    </cfRule>
    <cfRule type="containsText" dxfId="46" priority="4" operator="containsText" text="BAJO">
      <formula>NOT(ISERROR(SEARCH("BAJO",D12)))</formula>
    </cfRule>
  </conditionalFormatting>
  <conditionalFormatting sqref="E16:P16">
    <cfRule type="iconSet" priority="5">
      <iconSet>
        <cfvo type="percent" val="0"/>
        <cfvo type="percent" val="33"/>
        <cfvo type="percent" val="67"/>
      </iconSet>
    </cfRule>
  </conditionalFormatting>
  <conditionalFormatting sqref="Q16">
    <cfRule type="colorScale" priority="1">
      <colorScale>
        <cfvo type="num" val="0.2"/>
        <cfvo type="num" val="0.35"/>
        <cfvo type="num" val="0.66"/>
        <color rgb="FFFF0000"/>
        <color rgb="FFFFEB84"/>
        <color rgb="FF00B050"/>
      </colorScale>
    </cfRule>
  </conditionalFormatting>
  <dataValidations count="1">
    <dataValidation allowBlank="1" showInputMessage="1" showErrorMessage="1" sqref="E9:H9" xr:uid="{00000000-0002-0000-0800-000000000000}"/>
  </dataValidation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1000000}">
          <x14:formula1>
            <xm:f>LISTAS!$B$2:$B$5</xm:f>
          </x14:formula1>
          <xm:sqref>C16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Iglesia BuenasNuevas</dc:creator>
  <cp:keywords/>
  <dc:description/>
  <cp:lastModifiedBy/>
  <cp:revision/>
  <dcterms:created xsi:type="dcterms:W3CDTF">2022-01-28T14:30:03Z</dcterms:created>
  <dcterms:modified xsi:type="dcterms:W3CDTF">2024-04-24T15:33:40Z</dcterms:modified>
  <cp:category/>
  <cp:contentStatus/>
</cp:coreProperties>
</file>