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07"/>
  <workbookPr filterPrivacy="1" codeName="ThisWorkbook" defaultThemeVersion="124226"/>
  <xr:revisionPtr revIDLastSave="2" documentId="11_134669E9573254208007F5D3C49794274B389800" xr6:coauthVersionLast="47" xr6:coauthVersionMax="47" xr10:uidLastSave="{FAA8A022-1FBC-48A0-8A55-BF7902BBDEF9}"/>
  <bookViews>
    <workbookView xWindow="-120" yWindow="-120" windowWidth="29040" windowHeight="15720" tabRatio="468" firstSheet="1" activeTab="2" xr2:uid="{00000000-000D-0000-FFFF-FFFF00000000}"/>
  </bookViews>
  <sheets>
    <sheet name="Indice" sheetId="28" r:id="rId1"/>
    <sheet name="CONTEXTO" sheetId="30" r:id="rId2"/>
    <sheet name="MATRIZ DE RIESGOS" sheetId="29" r:id="rId3"/>
    <sheet name="Control de Cambios" sheetId="31" r:id="rId4"/>
  </sheets>
  <externalReferences>
    <externalReference r:id="rId5"/>
    <externalReference r:id="rId6"/>
    <externalReference r:id="rId7"/>
  </externalReferences>
  <definedNames>
    <definedName name="_xlnm._FilterDatabase" localSheetId="1" hidden="1">CONTEXTO!$A$4:$I$114</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fectación_Económica">'[1]3 PROBABIL E IMPACTO INHERENTE'!$X$11:$X$16</definedName>
    <definedName name="Departamentos">#REF!</definedName>
    <definedName name="Fuentes">#REF!</definedName>
    <definedName name="Indicadores">#REF!</definedName>
    <definedName name="Objetivos">OFFSET(#REF!,0,0,COUNTA(#REF!)-1,1)</definedName>
    <definedName name="RAN_C_AMENAZ">[2]NUEVAS_TABLAS!#REF!</definedName>
    <definedName name="RAN_C_TIPAME">[2]NUEVAS_TABLAS!#REF!</definedName>
    <definedName name="RAN_N_IMPAME">[2]NUEVAS_TABLAS!$B$2:$B$10</definedName>
    <definedName name="Tipo">'[1]11 FORMULAS'!$A$4:$A$11</definedName>
    <definedName name="Tipos">[3]TABLA!$G$2:$G$4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61" i="29" l="1"/>
  <c r="AD61" i="29"/>
  <c r="AC61" i="29"/>
  <c r="AJ61" i="29" s="1"/>
  <c r="AA61" i="29"/>
  <c r="AJ60" i="29"/>
  <c r="AF60" i="29"/>
  <c r="AD60" i="29"/>
  <c r="AC60" i="29"/>
  <c r="AA60" i="29"/>
  <c r="AJ59" i="29"/>
  <c r="AF59" i="29"/>
  <c r="AD59" i="29"/>
  <c r="AC59" i="29"/>
  <c r="AA59" i="29"/>
  <c r="AJ58" i="29"/>
  <c r="AF58" i="29"/>
  <c r="AD58" i="29"/>
  <c r="AC58" i="29"/>
  <c r="AA58" i="29"/>
  <c r="AF57" i="29"/>
  <c r="AD57" i="29"/>
  <c r="AC57" i="29"/>
  <c r="AJ57" i="29" s="1"/>
  <c r="AA57" i="29"/>
  <c r="S57" i="29"/>
  <c r="R57" i="29" s="1"/>
  <c r="P57" i="29"/>
  <c r="O57" i="29"/>
  <c r="L57" i="29"/>
  <c r="J57" i="29"/>
  <c r="F57" i="29"/>
  <c r="AF56" i="29"/>
  <c r="AD56" i="29"/>
  <c r="AC56" i="29"/>
  <c r="AJ56" i="29" s="1"/>
  <c r="AA56" i="29"/>
  <c r="AF55" i="29"/>
  <c r="AD55" i="29"/>
  <c r="AC55" i="29"/>
  <c r="AA55" i="29"/>
  <c r="AF54" i="29"/>
  <c r="AD54" i="29"/>
  <c r="AC54" i="29"/>
  <c r="AJ54" i="29" s="1"/>
  <c r="AA54" i="29"/>
  <c r="AF53" i="29"/>
  <c r="AD53" i="29"/>
  <c r="AM53" i="29" s="1"/>
  <c r="AC53" i="29"/>
  <c r="AA53" i="29"/>
  <c r="AM52" i="29"/>
  <c r="AJ52" i="29"/>
  <c r="AF52" i="29"/>
  <c r="AD52" i="29"/>
  <c r="AC52" i="29"/>
  <c r="AA52" i="29"/>
  <c r="U52" i="29"/>
  <c r="T52" i="29"/>
  <c r="V52" i="29" s="1"/>
  <c r="S52" i="29"/>
  <c r="R52" i="29" s="1"/>
  <c r="P52" i="29"/>
  <c r="O52" i="29"/>
  <c r="L52" i="29"/>
  <c r="M52" i="29" s="1"/>
  <c r="J52" i="29"/>
  <c r="F52" i="29"/>
  <c r="AF51" i="29"/>
  <c r="AD51" i="29"/>
  <c r="AC51" i="29"/>
  <c r="AA51" i="29"/>
  <c r="AF50" i="29"/>
  <c r="AD50" i="29"/>
  <c r="AC50" i="29"/>
  <c r="AJ50" i="29" s="1"/>
  <c r="AA50" i="29"/>
  <c r="AF49" i="29"/>
  <c r="AD49" i="29"/>
  <c r="AC49" i="29"/>
  <c r="AA49" i="29"/>
  <c r="AF48" i="29"/>
  <c r="AD48" i="29"/>
  <c r="AM48" i="29" s="1"/>
  <c r="AC48" i="29"/>
  <c r="AJ48" i="29" s="1"/>
  <c r="AA48" i="29"/>
  <c r="AM47" i="29"/>
  <c r="AJ47" i="29"/>
  <c r="AF47" i="29"/>
  <c r="AD47" i="29"/>
  <c r="AC47" i="29"/>
  <c r="AA47" i="29"/>
  <c r="V47" i="29"/>
  <c r="U47" i="29"/>
  <c r="T47" i="29"/>
  <c r="S47" i="29"/>
  <c r="R47" i="29" s="1"/>
  <c r="P47" i="29"/>
  <c r="O47" i="29"/>
  <c r="M47" i="29"/>
  <c r="AK47" i="29" s="1"/>
  <c r="L47" i="29"/>
  <c r="J47" i="29"/>
  <c r="F47" i="29"/>
  <c r="AF46" i="29"/>
  <c r="AD46" i="29"/>
  <c r="AC46" i="29"/>
  <c r="AA46" i="29"/>
  <c r="AF45" i="29"/>
  <c r="AD45" i="29"/>
  <c r="AC45" i="29"/>
  <c r="AJ45" i="29" s="1"/>
  <c r="AA45" i="29"/>
  <c r="AF44" i="29"/>
  <c r="AD44" i="29"/>
  <c r="AC44" i="29"/>
  <c r="AA44" i="29"/>
  <c r="AF43" i="29"/>
  <c r="AD43" i="29"/>
  <c r="AC43" i="29"/>
  <c r="AJ43" i="29" s="1"/>
  <c r="AA43" i="29"/>
  <c r="AM42" i="29"/>
  <c r="AJ42" i="29"/>
  <c r="AF42" i="29"/>
  <c r="AD42" i="29"/>
  <c r="AC42" i="29"/>
  <c r="AA42" i="29"/>
  <c r="V42" i="29"/>
  <c r="U42" i="29"/>
  <c r="T42" i="29"/>
  <c r="S42" i="29"/>
  <c r="R42" i="29" s="1"/>
  <c r="P42" i="29"/>
  <c r="O42" i="29"/>
  <c r="M42" i="29"/>
  <c r="L42" i="29"/>
  <c r="J42" i="29"/>
  <c r="F42" i="29"/>
  <c r="AF41" i="29"/>
  <c r="AD41" i="29"/>
  <c r="AC41" i="29"/>
  <c r="AJ41" i="29" s="1"/>
  <c r="AA41" i="29"/>
  <c r="AF40" i="29"/>
  <c r="AD40" i="29"/>
  <c r="AC40" i="29"/>
  <c r="AA40" i="29"/>
  <c r="AF39" i="29"/>
  <c r="AD39" i="29"/>
  <c r="AC39" i="29"/>
  <c r="AJ39" i="29" s="1"/>
  <c r="AA39" i="29"/>
  <c r="AF38" i="29"/>
  <c r="AD38" i="29"/>
  <c r="AC38" i="29"/>
  <c r="AA38" i="29"/>
  <c r="AM37" i="29"/>
  <c r="AJ37" i="29"/>
  <c r="AF37" i="29"/>
  <c r="AD37" i="29"/>
  <c r="AC37" i="29"/>
  <c r="AA37" i="29"/>
  <c r="U37" i="29"/>
  <c r="T37" i="29"/>
  <c r="S37" i="29"/>
  <c r="R37" i="29" s="1"/>
  <c r="P37" i="29"/>
  <c r="O37" i="29"/>
  <c r="L37" i="29"/>
  <c r="V37" i="29" s="1"/>
  <c r="J37" i="29"/>
  <c r="F37" i="29"/>
  <c r="AF36" i="29"/>
  <c r="AD36" i="29"/>
  <c r="AC36" i="29"/>
  <c r="AJ36" i="29" s="1"/>
  <c r="AA36" i="29"/>
  <c r="AF35" i="29"/>
  <c r="AD35" i="29"/>
  <c r="AC35" i="29"/>
  <c r="AA35" i="29"/>
  <c r="AF34" i="29"/>
  <c r="AD34" i="29"/>
  <c r="AC34" i="29"/>
  <c r="AJ34" i="29" s="1"/>
  <c r="AA34" i="29"/>
  <c r="AF33" i="29"/>
  <c r="AD33" i="29"/>
  <c r="AC33" i="29"/>
  <c r="AA33" i="29"/>
  <c r="AJ32" i="29"/>
  <c r="AF32" i="29"/>
  <c r="AD32" i="29"/>
  <c r="AC32" i="29"/>
  <c r="AA32" i="29"/>
  <c r="U32" i="29"/>
  <c r="AM32" i="29" s="1"/>
  <c r="S32" i="29"/>
  <c r="R32" i="29" s="1"/>
  <c r="P32" i="29"/>
  <c r="O32" i="29"/>
  <c r="L32" i="29"/>
  <c r="M32" i="29" s="1"/>
  <c r="J32" i="29"/>
  <c r="F32" i="29"/>
  <c r="AF31" i="29"/>
  <c r="AD31" i="29"/>
  <c r="AC31" i="29"/>
  <c r="AJ31" i="29" s="1"/>
  <c r="AA31" i="29"/>
  <c r="AF30" i="29"/>
  <c r="AD30" i="29"/>
  <c r="AC30" i="29"/>
  <c r="AJ30" i="29" s="1"/>
  <c r="AA30" i="29"/>
  <c r="AF29" i="29"/>
  <c r="AD29" i="29"/>
  <c r="AC29" i="29"/>
  <c r="AJ29" i="29" s="1"/>
  <c r="AA29" i="29"/>
  <c r="AF28" i="29"/>
  <c r="AD28" i="29"/>
  <c r="AC28" i="29"/>
  <c r="AJ28" i="29" s="1"/>
  <c r="AA28" i="29"/>
  <c r="AJ27" i="29"/>
  <c r="AF27" i="29"/>
  <c r="AD27" i="29"/>
  <c r="AC27" i="29"/>
  <c r="AA27" i="29"/>
  <c r="S27" i="29"/>
  <c r="R27" i="29" s="1"/>
  <c r="P27" i="29"/>
  <c r="O27" i="29"/>
  <c r="L27" i="29"/>
  <c r="J27" i="29"/>
  <c r="F27" i="29"/>
  <c r="AF26" i="29"/>
  <c r="AD26" i="29"/>
  <c r="AC26" i="29"/>
  <c r="AA26" i="29"/>
  <c r="AF25" i="29"/>
  <c r="AD25" i="29"/>
  <c r="AC25" i="29"/>
  <c r="AJ25" i="29" s="1"/>
  <c r="AA25" i="29"/>
  <c r="AF24" i="29"/>
  <c r="AD24" i="29"/>
  <c r="AC24" i="29"/>
  <c r="AJ24" i="29" s="1"/>
  <c r="AA24" i="29"/>
  <c r="AF23" i="29"/>
  <c r="AD23" i="29"/>
  <c r="AC23" i="29"/>
  <c r="AJ23" i="29" s="1"/>
  <c r="AA23" i="29"/>
  <c r="AJ22" i="29"/>
  <c r="AF22" i="29"/>
  <c r="AD22" i="29"/>
  <c r="AC22" i="29"/>
  <c r="AA22" i="29"/>
  <c r="S22" i="29"/>
  <c r="R22" i="29" s="1"/>
  <c r="P22" i="29"/>
  <c r="O22" i="29"/>
  <c r="L22" i="29"/>
  <c r="J22" i="29"/>
  <c r="F22" i="29"/>
  <c r="AF21" i="29"/>
  <c r="AD21" i="29"/>
  <c r="AC21" i="29"/>
  <c r="AA21" i="29"/>
  <c r="AF20" i="29"/>
  <c r="AD20" i="29"/>
  <c r="AC20" i="29"/>
  <c r="AJ20" i="29" s="1"/>
  <c r="AA20" i="29"/>
  <c r="AF19" i="29"/>
  <c r="AD19" i="29"/>
  <c r="AC19" i="29"/>
  <c r="AJ19" i="29" s="1"/>
  <c r="AA19" i="29"/>
  <c r="AF18" i="29"/>
  <c r="AD18" i="29"/>
  <c r="AC18" i="29"/>
  <c r="AJ18" i="29" s="1"/>
  <c r="AA18" i="29"/>
  <c r="AJ17" i="29"/>
  <c r="AF17" i="29"/>
  <c r="AD17" i="29"/>
  <c r="AC17" i="29"/>
  <c r="AA17" i="29"/>
  <c r="S17" i="29"/>
  <c r="R17" i="29" s="1"/>
  <c r="P17" i="29"/>
  <c r="O17" i="29"/>
  <c r="M17" i="29"/>
  <c r="L17" i="29"/>
  <c r="J17" i="29"/>
  <c r="F17" i="29"/>
  <c r="AF16" i="29"/>
  <c r="AD16" i="29"/>
  <c r="AC16" i="29"/>
  <c r="AJ16" i="29" s="1"/>
  <c r="AA16" i="29"/>
  <c r="AF15" i="29"/>
  <c r="AD15" i="29"/>
  <c r="AC15" i="29"/>
  <c r="AA15" i="29"/>
  <c r="AF14" i="29"/>
  <c r="AD14" i="29"/>
  <c r="AC14" i="29"/>
  <c r="AJ14" i="29" s="1"/>
  <c r="AA14" i="29"/>
  <c r="AF13" i="29"/>
  <c r="AD13" i="29"/>
  <c r="AM13" i="29" s="1"/>
  <c r="AC13" i="29"/>
  <c r="AA13" i="29"/>
  <c r="AF12" i="29"/>
  <c r="AD12" i="29"/>
  <c r="AM12" i="29" s="1"/>
  <c r="AC12" i="29"/>
  <c r="AJ12" i="29" s="1"/>
  <c r="AA12" i="29"/>
  <c r="U12" i="29"/>
  <c r="T12" i="29" s="1"/>
  <c r="V12" i="29" s="1"/>
  <c r="S12" i="29"/>
  <c r="R12" i="29" s="1"/>
  <c r="P12" i="29"/>
  <c r="O12" i="29"/>
  <c r="M12" i="29"/>
  <c r="AK12" i="29" s="1"/>
  <c r="L12" i="29"/>
  <c r="J12" i="29"/>
  <c r="F12" i="29"/>
  <c r="D44" i="28"/>
  <c r="D45" i="28" s="1"/>
  <c r="D46" i="28" s="1"/>
  <c r="D47" i="28" s="1"/>
  <c r="D48" i="28" s="1"/>
  <c r="D49" i="28" s="1"/>
  <c r="D50" i="28" s="1"/>
  <c r="D51" i="28" s="1"/>
  <c r="D52" i="28" s="1"/>
  <c r="D53" i="28" s="1"/>
  <c r="D54" i="28" s="1"/>
  <c r="D55" i="28" s="1"/>
  <c r="D56" i="28" s="1"/>
  <c r="D57" i="28" s="1"/>
  <c r="D58" i="28" s="1"/>
  <c r="D59" i="28" s="1"/>
  <c r="D60" i="28" s="1"/>
  <c r="D61" i="28" s="1"/>
  <c r="D62" i="28" s="1"/>
  <c r="D63" i="28" s="1"/>
  <c r="D64" i="28" s="1"/>
  <c r="D65" i="28" s="1"/>
  <c r="D66" i="28" s="1"/>
  <c r="D67" i="28" s="1"/>
  <c r="D68" i="28" s="1"/>
  <c r="D69" i="28" s="1"/>
  <c r="D70" i="28" s="1"/>
  <c r="D71" i="28" s="1"/>
  <c r="D72" i="28" s="1"/>
  <c r="D73" i="28" s="1"/>
  <c r="D74" i="28" s="1"/>
  <c r="D75" i="28" s="1"/>
  <c r="D76" i="28" s="1"/>
  <c r="D77" i="28" s="1"/>
  <c r="D78" i="28" s="1"/>
  <c r="D79" i="28" s="1"/>
  <c r="D80" i="28" s="1"/>
  <c r="D81" i="28" s="1"/>
  <c r="D82" i="28" s="1"/>
  <c r="D83" i="28" s="1"/>
  <c r="D84" i="28" s="1"/>
  <c r="D85" i="28" s="1"/>
  <c r="D86" i="28" s="1"/>
  <c r="D87" i="28" s="1"/>
  <c r="D88" i="28" s="1"/>
  <c r="D89" i="28" s="1"/>
  <c r="D90" i="28" s="1"/>
  <c r="D91" i="28" s="1"/>
  <c r="D92" i="28" s="1"/>
  <c r="D8" i="28"/>
  <c r="AK32" i="29" l="1"/>
  <c r="AL32" i="29" s="1"/>
  <c r="AM17" i="29"/>
  <c r="AM18" i="29" s="1"/>
  <c r="AM19" i="29" s="1"/>
  <c r="AM20" i="29" s="1"/>
  <c r="AM21" i="29" s="1"/>
  <c r="AP17" i="29" s="1"/>
  <c r="AQ17" i="29" s="1"/>
  <c r="AM14" i="29"/>
  <c r="AM15" i="29" s="1"/>
  <c r="AM16" i="29" s="1"/>
  <c r="AP12" i="29" s="1"/>
  <c r="AQ12" i="29" s="1"/>
  <c r="AK52" i="29"/>
  <c r="AL52" i="29" s="1"/>
  <c r="AL12" i="29"/>
  <c r="AM33" i="29"/>
  <c r="M22" i="29"/>
  <c r="M27" i="29"/>
  <c r="M37" i="29"/>
  <c r="AJ38" i="29"/>
  <c r="AJ40" i="29"/>
  <c r="AJ49" i="29"/>
  <c r="AJ51" i="29"/>
  <c r="M57" i="29"/>
  <c r="AJ15" i="29"/>
  <c r="AJ21" i="29"/>
  <c r="AJ26" i="29"/>
  <c r="T32" i="29"/>
  <c r="V32" i="29" s="1"/>
  <c r="AM38" i="29"/>
  <c r="AM39" i="29" s="1"/>
  <c r="AM40" i="29" s="1"/>
  <c r="AM41" i="29" s="1"/>
  <c r="AP37" i="29" s="1"/>
  <c r="AQ37" i="29" s="1"/>
  <c r="AM49" i="29"/>
  <c r="AM50" i="29" s="1"/>
  <c r="AM51" i="29" s="1"/>
  <c r="AP47" i="29" s="1"/>
  <c r="AQ47" i="29" s="1"/>
  <c r="AK17" i="29"/>
  <c r="AL17" i="29" s="1"/>
  <c r="AM34" i="29"/>
  <c r="AM35" i="29" s="1"/>
  <c r="AM36" i="29" s="1"/>
  <c r="AP32" i="29" s="1"/>
  <c r="AQ32" i="29" s="1"/>
  <c r="AM43" i="29"/>
  <c r="AM44" i="29" s="1"/>
  <c r="AM45" i="29" s="1"/>
  <c r="AM46" i="29" s="1"/>
  <c r="AP42" i="29" s="1"/>
  <c r="AQ42" i="29" s="1"/>
  <c r="AM54" i="29"/>
  <c r="AM55" i="29" s="1"/>
  <c r="AM56" i="29" s="1"/>
  <c r="AP52" i="29" s="1"/>
  <c r="AQ52" i="29" s="1"/>
  <c r="U17" i="29"/>
  <c r="T17" i="29" s="1"/>
  <c r="V17" i="29" s="1"/>
  <c r="AL47" i="29"/>
  <c r="AJ13" i="29"/>
  <c r="U22" i="29"/>
  <c r="U27" i="29"/>
  <c r="AJ33" i="29"/>
  <c r="AJ35" i="29"/>
  <c r="AK42" i="29"/>
  <c r="AL42" i="29" s="1"/>
  <c r="AJ44" i="29"/>
  <c r="AJ46" i="29"/>
  <c r="AJ53" i="29"/>
  <c r="AJ55" i="29"/>
  <c r="U57" i="29"/>
  <c r="AK43" i="29" l="1"/>
  <c r="AL43" i="29" s="1"/>
  <c r="AK18" i="29"/>
  <c r="AL18" i="29" s="1"/>
  <c r="AK53" i="29"/>
  <c r="AL53" i="29" s="1"/>
  <c r="AK33" i="29"/>
  <c r="AL33" i="29" s="1"/>
  <c r="AK37" i="29"/>
  <c r="AL37" i="29" s="1"/>
  <c r="AK57" i="29"/>
  <c r="AL57" i="29" s="1"/>
  <c r="AK22" i="29"/>
  <c r="AL22" i="29" s="1"/>
  <c r="AM27" i="29"/>
  <c r="AM28" i="29" s="1"/>
  <c r="AM29" i="29" s="1"/>
  <c r="AM30" i="29" s="1"/>
  <c r="AM31" i="29" s="1"/>
  <c r="AP27" i="29" s="1"/>
  <c r="AQ27" i="29" s="1"/>
  <c r="T27" i="29"/>
  <c r="V27" i="29" s="1"/>
  <c r="AK27" i="29"/>
  <c r="AL27" i="29" s="1"/>
  <c r="AK48" i="29"/>
  <c r="AL48" i="29" s="1"/>
  <c r="T57" i="29"/>
  <c r="V57" i="29" s="1"/>
  <c r="AM57" i="29"/>
  <c r="AM58" i="29" s="1"/>
  <c r="AM59" i="29" s="1"/>
  <c r="AM60" i="29" s="1"/>
  <c r="AM61" i="29" s="1"/>
  <c r="AP57" i="29" s="1"/>
  <c r="AQ57" i="29" s="1"/>
  <c r="AM22" i="29"/>
  <c r="AM23" i="29" s="1"/>
  <c r="AM24" i="29" s="1"/>
  <c r="AM25" i="29" s="1"/>
  <c r="AM26" i="29" s="1"/>
  <c r="AP22" i="29" s="1"/>
  <c r="AQ22" i="29" s="1"/>
  <c r="T22" i="29"/>
  <c r="V22" i="29" s="1"/>
  <c r="AK13" i="29"/>
  <c r="AL13" i="29" s="1"/>
  <c r="AK14" i="29" l="1"/>
  <c r="AL14" i="29" s="1"/>
  <c r="AK23" i="29"/>
  <c r="AL23" i="29" s="1"/>
  <c r="AK58" i="29"/>
  <c r="AL58" i="29" s="1"/>
  <c r="AK38" i="29"/>
  <c r="AL38" i="29" s="1"/>
  <c r="AK34" i="29"/>
  <c r="AL34" i="29" s="1"/>
  <c r="AK49" i="29"/>
  <c r="AL49" i="29" s="1"/>
  <c r="AK54" i="29"/>
  <c r="AL54" i="29" s="1"/>
  <c r="AK28" i="29"/>
  <c r="AL28" i="29" s="1"/>
  <c r="AK19" i="29"/>
  <c r="AL19" i="29" s="1"/>
  <c r="AK44" i="29"/>
  <c r="AL44" i="29" s="1"/>
  <c r="AK29" i="29" l="1"/>
  <c r="AL29" i="29" s="1"/>
  <c r="AK55" i="29"/>
  <c r="AL55" i="29" s="1"/>
  <c r="AK50" i="29"/>
  <c r="AL50" i="29" s="1"/>
  <c r="AK35" i="29"/>
  <c r="AL35" i="29" s="1"/>
  <c r="AK39" i="29"/>
  <c r="AL39" i="29" s="1"/>
  <c r="AK59" i="29"/>
  <c r="AL59" i="29" s="1"/>
  <c r="AK45" i="29"/>
  <c r="AL45" i="29" s="1"/>
  <c r="AK24" i="29"/>
  <c r="AL24" i="29" s="1"/>
  <c r="AK20" i="29"/>
  <c r="AL20" i="29" s="1"/>
  <c r="AK15" i="29"/>
  <c r="AL15" i="29" s="1"/>
  <c r="AK46" i="29" l="1"/>
  <c r="AL46" i="29" s="1"/>
  <c r="AN42" i="29" s="1"/>
  <c r="AO42" i="29" s="1"/>
  <c r="AR42" i="29" s="1"/>
  <c r="AK25" i="29"/>
  <c r="AL25" i="29" s="1"/>
  <c r="AL60" i="29"/>
  <c r="AK60" i="29"/>
  <c r="AK40" i="29"/>
  <c r="AL40" i="29" s="1"/>
  <c r="AK36" i="29"/>
  <c r="AL36" i="29" s="1"/>
  <c r="AN32" i="29" s="1"/>
  <c r="AO32" i="29" s="1"/>
  <c r="AR32" i="29" s="1"/>
  <c r="AK51" i="29"/>
  <c r="AL51" i="29" s="1"/>
  <c r="AN47" i="29" s="1"/>
  <c r="AO47" i="29" s="1"/>
  <c r="AR47" i="29" s="1"/>
  <c r="AK16" i="29"/>
  <c r="AL16" i="29" s="1"/>
  <c r="AN12" i="29" s="1"/>
  <c r="AO12" i="29" s="1"/>
  <c r="AR12" i="29" s="1"/>
  <c r="AK56" i="29"/>
  <c r="AL56" i="29" s="1"/>
  <c r="AN52" i="29" s="1"/>
  <c r="AO52" i="29" s="1"/>
  <c r="AR52" i="29" s="1"/>
  <c r="AK21" i="29"/>
  <c r="AL21" i="29" s="1"/>
  <c r="AN17" i="29" s="1"/>
  <c r="AO17" i="29" s="1"/>
  <c r="AR17" i="29" s="1"/>
  <c r="AK30" i="29"/>
  <c r="AL30" i="29" s="1"/>
  <c r="AK41" i="29" l="1"/>
  <c r="AL41" i="29" s="1"/>
  <c r="AN37" i="29" s="1"/>
  <c r="AO37" i="29" s="1"/>
  <c r="AR37" i="29" s="1"/>
  <c r="AK31" i="29"/>
  <c r="AL31" i="29" s="1"/>
  <c r="AN27" i="29" s="1"/>
  <c r="AO27" i="29" s="1"/>
  <c r="AR27" i="29" s="1"/>
  <c r="AL26" i="29"/>
  <c r="AN22" i="29" s="1"/>
  <c r="AO22" i="29" s="1"/>
  <c r="AR22" i="29" s="1"/>
  <c r="AK26" i="29"/>
  <c r="AK61" i="29"/>
  <c r="AL61" i="29" s="1"/>
  <c r="AN57" i="29" s="1"/>
  <c r="AO57" i="29" s="1"/>
  <c r="AR57" i="29" s="1"/>
</calcChain>
</file>

<file path=xl/sharedStrings.xml><?xml version="1.0" encoding="utf-8"?>
<sst xmlns="http://schemas.openxmlformats.org/spreadsheetml/2006/main" count="1188" uniqueCount="647">
  <si>
    <t>TIPO</t>
  </si>
  <si>
    <t>MACROPROCESO</t>
  </si>
  <si>
    <t>ITEM</t>
  </si>
  <si>
    <t>PROCESOS ALCALDÍA CARTAGENA</t>
  </si>
  <si>
    <t>CODIGO</t>
  </si>
  <si>
    <t>SUBPROCESO</t>
  </si>
  <si>
    <t>Cód. Sp</t>
  </si>
  <si>
    <t>ESTRATEGICO</t>
  </si>
  <si>
    <t>PLANEACION TERRITORIAL Y DIRECCIONAMIENTO ESTRATEGICO</t>
  </si>
  <si>
    <t>DIRECCIONAMIENTO  ESTRATÉGICO</t>
  </si>
  <si>
    <t>PTDDE</t>
  </si>
  <si>
    <t xml:space="preserve">PLANEACIÓN ESTRATEGICA </t>
  </si>
  <si>
    <t>GESTIÓN DE POLITICAS PÚBLICAS E INSTITUCIONALES</t>
  </si>
  <si>
    <t xml:space="preserve">ADMINISTRACIÓN DE RIESGO </t>
  </si>
  <si>
    <t>EVALUACIÓN Y GESTIÓN DE LOS GRUPOS DE VALOR</t>
  </si>
  <si>
    <t>SEGUIMIENTO Y EVALUACIÓN</t>
  </si>
  <si>
    <t>PTDSE</t>
  </si>
  <si>
    <t>GESTIÓN DE LA INVERSIÓN PUBLICA</t>
  </si>
  <si>
    <t>PTDGI</t>
  </si>
  <si>
    <t>GESTIÓN  DEL PLAN DE DESARROLLO Y SUS INTRUMENTOS DE EJECUCIÓN</t>
  </si>
  <si>
    <t>GESTIÓN DE PROYECTOS DE INVERSIÓN PÚBLICA</t>
  </si>
  <si>
    <t xml:space="preserve">GESTIÓN DE PROYECTOS DE INVERSIÓN PÚBLICA CON RECURSOS DE REGALIAS </t>
  </si>
  <si>
    <t xml:space="preserve"> GESTIÓN Y  CONTROL  DE INVERSIONES PÚBLICAS </t>
  </si>
  <si>
    <t>GESTIÓN DE DATOS E INFORMACIÓN ESTADISTICA DISTRITAL</t>
  </si>
  <si>
    <t>PTDSI</t>
  </si>
  <si>
    <t>SISTEMA DE INFORMACION - SISBEN</t>
  </si>
  <si>
    <t>SISTEMA DE INFORMACIÓN DE LA ESTRATIFICACIÓN SOCIOECONOMICA</t>
  </si>
  <si>
    <t>SISTEMA DE INFORMACIÓN GEOGRAFICA</t>
  </si>
  <si>
    <t>GESTIÓN ESTADISTICA</t>
  </si>
  <si>
    <t xml:space="preserve">GESTIÓN TERRITORIAL Y GESTIÓN DE SUS INSTRUMENTOS </t>
  </si>
  <si>
    <t>PTDGT</t>
  </si>
  <si>
    <t>FORMULACIÓN DE PLANES PARCIALES</t>
  </si>
  <si>
    <t>FORMULACIÓN Y SEGUIMIENTO DEL POT</t>
  </si>
  <si>
    <t>PLUSVALIA</t>
  </si>
  <si>
    <t>EXPEDIENTE URBANO</t>
  </si>
  <si>
    <t>GESTIÓN EN LA VIGILANCIA Y CONTROL DE LAS NORMAS URBANAS</t>
  </si>
  <si>
    <t>PTDCU</t>
  </si>
  <si>
    <t>INSPECCIÓN, CONTROL Y LA VIGILANCIA DE LOS ENAJENADORES DE VIVIENDA</t>
  </si>
  <si>
    <t>RECEPCIÓN DE BIENES DESTINADOS AL USO PÚBLICO EN ACTUACIONES URBANÍSTICAS</t>
  </si>
  <si>
    <t xml:space="preserve">PROCESOS POLICIVOS URBANÍSTICOS POR INFRACCIÓN URBANÍSTICA </t>
  </si>
  <si>
    <t>GESTIÓN DE PENSAMIENTO ESTRATEGICO INSTITUCIONAL Y DE LA COMUNIDAD</t>
  </si>
  <si>
    <t>GESTIÓN INSTITUCIONAL Y DE LA COMUNIDAD</t>
  </si>
  <si>
    <t>GPEGI</t>
  </si>
  <si>
    <t>COMUNICACIÓN PUBLICA</t>
  </si>
  <si>
    <t>COMUNICACIÓN ESTRATÉGICA</t>
  </si>
  <si>
    <t>COMCE</t>
  </si>
  <si>
    <t>COMUNICACIÓN ORGANIZACIONAL</t>
  </si>
  <si>
    <t>COMCO</t>
  </si>
  <si>
    <t>GESTION DE LA COMUNICACION INSTITUCIONAL</t>
  </si>
  <si>
    <t>COMCI</t>
  </si>
  <si>
    <t>EVALUACION Y CONTROL DE LA GESTION PUBLICA</t>
  </si>
  <si>
    <t>CONTROL DISCIPLINARIO</t>
  </si>
  <si>
    <t>ECGCD</t>
  </si>
  <si>
    <t>EVALUACIÓN INDEPENDIENTE</t>
  </si>
  <si>
    <t>ECGEI</t>
  </si>
  <si>
    <t>MISIONAL</t>
  </si>
  <si>
    <t xml:space="preserve">GESTION SALUD </t>
  </si>
  <si>
    <t>PROMOCIÓN SOCIAL EN SALUD</t>
  </si>
  <si>
    <t>GESPA</t>
  </si>
  <si>
    <t>SALUD PUBLICA</t>
  </si>
  <si>
    <t>GESSP</t>
  </si>
  <si>
    <t>ASEGURAMIENTO EN SALUD</t>
  </si>
  <si>
    <t>GESAS</t>
  </si>
  <si>
    <t xml:space="preserve">SALUD PÚBLICA EN EMERGENCIAS Y DESASTRES </t>
  </si>
  <si>
    <t>GESED</t>
  </si>
  <si>
    <t>PRESTACIÓN DE SERVICIOS EN SALUD</t>
  </si>
  <si>
    <t>GESPS</t>
  </si>
  <si>
    <t>VIGILANCIA Y CONTROL DEL SISTEMA OBLIGATORIO DE GARANTIA DE LA CALIDAD DE LA ATENCIÓN EN SALUD</t>
  </si>
  <si>
    <t>GESVC</t>
  </si>
  <si>
    <t>GESTION EN TRANSITO Y TRANSPORTE</t>
  </si>
  <si>
    <t>GESTION OPERATIVA,  CONTROL DE TRÁNSITO Y TRANSPORTE</t>
  </si>
  <si>
    <t>GTTGO</t>
  </si>
  <si>
    <t>EDUCACION VIAL</t>
  </si>
  <si>
    <t>GTTEV</t>
  </si>
  <si>
    <t>GESTION TECNICA</t>
  </si>
  <si>
    <t>GTTGT</t>
  </si>
  <si>
    <t>GESTIÓN EN SEGURIDAD Y CONVIVENCIA</t>
  </si>
  <si>
    <t>GESTION DE LA SEGURIDAD Y CONVIVENCIA</t>
  </si>
  <si>
    <t>GSCPS</t>
  </si>
  <si>
    <t>GESTION INTEGRAL DEL RIESGO CONTRAINCENDIO</t>
  </si>
  <si>
    <t>GSCBO</t>
  </si>
  <si>
    <t>DERECHOS HUMANOS Y CONSTRUCCCIÓN DE PAZ</t>
  </si>
  <si>
    <t>GSCDH</t>
  </si>
  <si>
    <t>JUSTICIA RACIAL PARA LOS NEGROS, AFROS, PALENQUEROS E INDÍGENAS</t>
  </si>
  <si>
    <t>GSCFO</t>
  </si>
  <si>
    <t xml:space="preserve">ACCESO A LA JUSTICIA </t>
  </si>
  <si>
    <t>GSCJU</t>
  </si>
  <si>
    <t>PRESUPUESTO PARTICIPATIVO</t>
  </si>
  <si>
    <t>GSCPP</t>
  </si>
  <si>
    <t>GESTIÓN EN PARTICIPACION CIUDADANA</t>
  </si>
  <si>
    <t>FORTALECIMIENTO DE LA PARTICIPACIÓN CIUDADANA Y COMUNITARIA</t>
  </si>
  <si>
    <t>GPCFP</t>
  </si>
  <si>
    <t>GESTIÓN EN DESARROLLO SOCIAL</t>
  </si>
  <si>
    <t>ASISTENCIA Y ACOMPAÑAMIENTO SOCIAL A LA POBLACIÓN HABITANTE DEL DISTRITO DE CARTAGENA</t>
  </si>
  <si>
    <t>GDSAA</t>
  </si>
  <si>
    <t>DESARROLLO DE ESTRATEGIAS DE EMPRENDIMIENTO Y EMPRESARISMO PARA LA INCLUSION SOCIAL, PRODUCTIVA Y LA VINCULACION LABORAL</t>
  </si>
  <si>
    <t>GDSDE</t>
  </si>
  <si>
    <t>EXTENSION AGROPECUARIA EN EL DISTRIRO DE CARTAGENA</t>
  </si>
  <si>
    <t>GDSAT</t>
  </si>
  <si>
    <t>GERENCIA SOCIAL</t>
  </si>
  <si>
    <t>GDSGS</t>
  </si>
  <si>
    <t>GESTIÓN EN INFRAESTRUCTURA</t>
  </si>
  <si>
    <t>GESTIÓN DE PROYECTOS DE OBRAS PUBLICAS</t>
  </si>
  <si>
    <t>GINOP</t>
  </si>
  <si>
    <t>GESTIÓN EN EDUCACION</t>
  </si>
  <si>
    <t>ATENCIÓN AL CIUDADANO EDUCACIÓN</t>
  </si>
  <si>
    <t>GEDAC</t>
  </si>
  <si>
    <t>ADMINISTRACIÓN DEL SISTEMA DE GESTIÓN DE CALIDAD - EDUCACIÓN</t>
  </si>
  <si>
    <t>GEDAS</t>
  </si>
  <si>
    <t>CALIDAD EDUCATIVA</t>
  </si>
  <si>
    <t>GEDCE</t>
  </si>
  <si>
    <t>COBERTURA EDUCATIVA</t>
  </si>
  <si>
    <t>GEDCO</t>
  </si>
  <si>
    <t>GESTIÓN ADMINISTRATIVA DE BIENES Y SERVICIOS - EDUCACIÓN</t>
  </si>
  <si>
    <t>GEDGA</t>
  </si>
  <si>
    <t>GESTIÓN ESTRATÉGICA EN EDUCACIÓN</t>
  </si>
  <si>
    <t>GEDGE</t>
  </si>
  <si>
    <t>GESTIÓN FINANCIERA - EDUCACIÓN</t>
  </si>
  <si>
    <t>GEDGF</t>
  </si>
  <si>
    <t>GESTIÓN LEGAL EDUCATIVA</t>
  </si>
  <si>
    <t>GEDGL</t>
  </si>
  <si>
    <t>GESTIÓN DE PROGRAMAS Y PROYECTOS EDUCATIVOS</t>
  </si>
  <si>
    <t>GEDGP</t>
  </si>
  <si>
    <t>GESTIÓN DE TICS - EDUCACIÓN</t>
  </si>
  <si>
    <t>GEDGT</t>
  </si>
  <si>
    <t>GESTIÓN DE LA INSPECCIÓN Y VIGILANCIA DEL SERVICIO EDUCATIVO</t>
  </si>
  <si>
    <t>GEDIV</t>
  </si>
  <si>
    <t>TALENTO HUMANO - EDUCACIÓN</t>
  </si>
  <si>
    <t>GEDTH</t>
  </si>
  <si>
    <t>APOYO</t>
  </si>
  <si>
    <t>GESTIÓN ADMINISTRATIVA</t>
  </si>
  <si>
    <t xml:space="preserve">GESTIÓN DEL TALENTO HUMANO </t>
  </si>
  <si>
    <t>GADAT</t>
  </si>
  <si>
    <t xml:space="preserve">ADMINISTRACIÓN DE BIENES Y SERVICIOS </t>
  </si>
  <si>
    <t>GADAD</t>
  </si>
  <si>
    <t>FONDO DE PENSIONES</t>
  </si>
  <si>
    <t>GADFP</t>
  </si>
  <si>
    <t>CALIDAD</t>
  </si>
  <si>
    <t>GADCA</t>
  </si>
  <si>
    <t>SERVICIO AL CIUDADANO</t>
  </si>
  <si>
    <t>GADSC</t>
  </si>
  <si>
    <t>TRANSPARENCIA Y PREVENCIÓN DE LA CORRUPCIÓN</t>
  </si>
  <si>
    <t>GADTR</t>
  </si>
  <si>
    <t>COOPERACION INTERNACIONAL</t>
  </si>
  <si>
    <t>GADCO</t>
  </si>
  <si>
    <t>MERCADOS PÚBLICOS</t>
  </si>
  <si>
    <t>GADMP</t>
  </si>
  <si>
    <t>SERVICIOS PÚBLICOS</t>
  </si>
  <si>
    <t>GADSP</t>
  </si>
  <si>
    <t>GESTION DE LAS TECNOLOGIAS DE LA INFORMACION</t>
  </si>
  <si>
    <t>GESTIÓN DE INFRAESTRUCTURA Y TELECOMUNICACIONES</t>
  </si>
  <si>
    <t>GTIGI</t>
  </si>
  <si>
    <t>GESTION DE PROYECTOS DE TECNOLOGIAS DE LA INFORMACION</t>
  </si>
  <si>
    <t>GTIGP</t>
  </si>
  <si>
    <t>GESTION DE SEGURIDAD Y LA PRIVACIDAD DE LA INFORMACIÓN</t>
  </si>
  <si>
    <t>GTIGPS</t>
  </si>
  <si>
    <t>GESTIÓN DE SOFTWARE</t>
  </si>
  <si>
    <t>GTIGS</t>
  </si>
  <si>
    <t>GESTION DOCUMENTAL</t>
  </si>
  <si>
    <t xml:space="preserve">DIRECCIONAMIENTO ESTRATÉGICO </t>
  </si>
  <si>
    <t>GDODE</t>
  </si>
  <si>
    <t>PLANEACIÓN DOCUMENTAL</t>
  </si>
  <si>
    <t>GDOPD</t>
  </si>
  <si>
    <t>GESTIÓN DEL ARCHIVO GENERAL</t>
  </si>
  <si>
    <t>GDOGA</t>
  </si>
  <si>
    <t xml:space="preserve">GESTIÓN  DE LAS COMUNICACIONES OFICIALES </t>
  </si>
  <si>
    <t>GDOGC</t>
  </si>
  <si>
    <t>GESTIÓN DE PROCESOS ARCHIVÍSTICOS</t>
  </si>
  <si>
    <t>GDOGP</t>
  </si>
  <si>
    <t>INFRAESTRUCTURA AMBIENTAL</t>
  </si>
  <si>
    <t>GDOIA</t>
  </si>
  <si>
    <t>GESTIÓN LEGAL</t>
  </si>
  <si>
    <t>DEFENSA JURIDICA</t>
  </si>
  <si>
    <t>GLEDJ</t>
  </si>
  <si>
    <t>GESTIÓN NORMATIVA</t>
  </si>
  <si>
    <t>GLEGN</t>
  </si>
  <si>
    <t>CONTRATACION ESTATAL</t>
  </si>
  <si>
    <t>GLECE</t>
  </si>
  <si>
    <t>GESTION DE HACIENDA</t>
  </si>
  <si>
    <t>DESARROLLO ECONOMICO</t>
  </si>
  <si>
    <t>GHADE</t>
  </si>
  <si>
    <t>DIRECCIONAMIENTO ESTRATEGICO</t>
  </si>
  <si>
    <t>GHADI</t>
  </si>
  <si>
    <t>ADMINISTRACION DEL SISTEMA DE GESTION DE CALIDAD</t>
  </si>
  <si>
    <t>GHAAS</t>
  </si>
  <si>
    <t>PRESUPUESTO</t>
  </si>
  <si>
    <t>GHAPR</t>
  </si>
  <si>
    <t>GESTION TRIBUTARIA</t>
  </si>
  <si>
    <t>GHAGT</t>
  </si>
  <si>
    <t>TESORERIA</t>
  </si>
  <si>
    <t>GHATE</t>
  </si>
  <si>
    <t>CONTABILIDAD</t>
  </si>
  <si>
    <t>GHACO</t>
  </si>
  <si>
    <t>GESTION ADMINISTRATIVA</t>
  </si>
  <si>
    <t>GHAGA</t>
  </si>
  <si>
    <t>MATRIZ DOFA IDENTIFICACION DE FACTORES</t>
  </si>
  <si>
    <t>MATRIZ DOFA FORMULACION DE ESTRATEGIAS</t>
  </si>
  <si>
    <t>Factores positivos internos</t>
  </si>
  <si>
    <t>Factores negativos internos</t>
  </si>
  <si>
    <t>Factores positivos externos</t>
  </si>
  <si>
    <t>Factores negativos externos</t>
  </si>
  <si>
    <t>(Supervivencia) Este cruce consiste en contrarrestar Debilidades por medio de Oportunidades</t>
  </si>
  <si>
    <t>(Supervivencia): utilizar Fortalezas para contrarrestar Amenazas</t>
  </si>
  <si>
    <t xml:space="preserve">(Crecimiento): Utilizar Fortalezas para optimizar Oportunidades </t>
  </si>
  <si>
    <t>Cuando el riesgo se materialice a partir de la combinación de Debilidades con Amenazas, para formular acciones de contingencia.</t>
  </si>
  <si>
    <t>PROCESO</t>
  </si>
  <si>
    <t>FORTALEZAS</t>
  </si>
  <si>
    <t>DEBILIDADES</t>
  </si>
  <si>
    <t xml:space="preserve">OPORTUNIDADES </t>
  </si>
  <si>
    <t>AMENAZAS</t>
  </si>
  <si>
    <t>Estrategias DO</t>
  </si>
  <si>
    <t>Estrategias FA</t>
  </si>
  <si>
    <t>Estrategias FO</t>
  </si>
  <si>
    <t>Estrategias DA</t>
  </si>
  <si>
    <t>EQUIDAD E INCLUSIÓN DE LOS NEGROS, AFROS, PALENQUEROS E INDÍGENAS</t>
  </si>
  <si>
    <t>1. GESTION 
TRIBUTARIA /
DIRECCION DE 
IMPUESTOS</t>
  </si>
  <si>
    <r>
      <rPr>
        <b/>
        <sz val="11"/>
        <color rgb="FF000000"/>
        <rFont val="Calibri"/>
        <family val="2"/>
      </rPr>
      <t>F1.</t>
    </r>
    <r>
      <rPr>
        <sz val="11"/>
        <color rgb="FF000000"/>
        <rFont val="Calibri"/>
        <family val="2"/>
      </rPr>
      <t xml:space="preserve"> Disposición y compromiso del personal.
</t>
    </r>
    <r>
      <rPr>
        <b/>
        <sz val="11"/>
        <color rgb="FF000000"/>
        <rFont val="Calibri"/>
        <family val="2"/>
      </rPr>
      <t>F2.</t>
    </r>
    <r>
      <rPr>
        <sz val="11"/>
        <color rgb="FF000000"/>
        <rFont val="Calibri"/>
        <family val="2"/>
      </rPr>
      <t xml:space="preserve"> Compromiso en el control de los servicios contratados.</t>
    </r>
  </si>
  <si>
    <r>
      <rPr>
        <b/>
        <sz val="11"/>
        <color rgb="FF000000"/>
        <rFont val="Calibri"/>
        <family val="2"/>
      </rPr>
      <t>D1.</t>
    </r>
    <r>
      <rPr>
        <sz val="11"/>
        <color rgb="FF000000"/>
        <rFont val="Calibri"/>
        <family val="2"/>
      </rPr>
      <t xml:space="preserve"> Deficiencia en insumos y utiles de oficina para el cumplimiento de metas.</t>
    </r>
  </si>
  <si>
    <r>
      <rPr>
        <b/>
        <sz val="11"/>
        <rFont val="Calibri"/>
        <family val="2"/>
      </rPr>
      <t>O1.</t>
    </r>
    <r>
      <rPr>
        <sz val="11"/>
        <rFont val="Calibri"/>
        <family val="2"/>
      </rPr>
      <t xml:space="preserve"> Normativa vigente.</t>
    </r>
  </si>
  <si>
    <r>
      <rPr>
        <b/>
        <sz val="11"/>
        <rFont val="Calibri"/>
        <family val="2"/>
      </rPr>
      <t xml:space="preserve">A1. </t>
    </r>
    <r>
      <rPr>
        <sz val="11"/>
        <rFont val="Calibri"/>
        <family val="2"/>
      </rPr>
      <t xml:space="preserve">Cambio en el entorno social, político, económico y administrativo..
</t>
    </r>
    <r>
      <rPr>
        <b/>
        <sz val="11"/>
        <rFont val="Calibri"/>
        <family val="2"/>
      </rPr>
      <t>A2.</t>
    </r>
    <r>
      <rPr>
        <sz val="11"/>
        <rFont val="Calibri"/>
        <family val="2"/>
      </rPr>
      <t xml:space="preserve"> Sanciones legales. </t>
    </r>
  </si>
  <si>
    <r>
      <rPr>
        <b/>
        <sz val="11"/>
        <rFont val="Calibri"/>
        <family val="2"/>
      </rPr>
      <t>D4 : O2,O3,O4</t>
    </r>
    <r>
      <rPr>
        <sz val="11"/>
        <rFont val="Calibri"/>
        <family val="2"/>
      </rPr>
      <t xml:space="preserve"> 
Realizar la gestión de conocimiento teniendo en cuenta la competencia, habilidades y destrezas de funcionarios.</t>
    </r>
  </si>
  <si>
    <r>
      <rPr>
        <b/>
        <sz val="11"/>
        <rFont val="Calibri"/>
        <family val="2"/>
      </rPr>
      <t>F1,F2,F3,F4,F5,F7 : A2</t>
    </r>
    <r>
      <rPr>
        <sz val="11"/>
        <rFont val="Calibri"/>
        <family val="2"/>
      </rPr>
      <t xml:space="preserve"> 
Implementar, por parte del interventor controles eficaces a los servicios contratados, que le  permitan evidenciar la calidad y oportunidad  del servicio recibido con el fin de evitar incumplimiento con los estándares requeridos.
</t>
    </r>
    <r>
      <rPr>
        <b/>
        <sz val="11"/>
        <rFont val="Calibri"/>
        <family val="2"/>
      </rPr>
      <t>F1,F3,F4,F5,F6,F7 : A1,A2,A3,A5</t>
    </r>
    <r>
      <rPr>
        <sz val="11"/>
        <rFont val="Calibri"/>
        <family val="2"/>
      </rPr>
      <t xml:space="preserve"> 
Realizar seguimiento periódico a los procesos de gestión tributaria para determinar su cumplimiento de metas y objetivos de manera de poder determinar  acciones preventivas en caso de que se presenten desviaciones.
</t>
    </r>
    <r>
      <rPr>
        <b/>
        <sz val="11"/>
        <rFont val="Calibri"/>
        <family val="2"/>
      </rPr>
      <t>F1, F3,F4, F5, F6,F7 : A1</t>
    </r>
    <r>
      <rPr>
        <sz val="11"/>
        <rFont val="Calibri"/>
        <family val="2"/>
      </rPr>
      <t xml:space="preserve"> 
Organizar la sustanciación de expedientes y actuaciones con el fin de notificar dentro de los términos.</t>
    </r>
  </si>
  <si>
    <r>
      <rPr>
        <b/>
        <sz val="11"/>
        <rFont val="Calibri"/>
        <family val="2"/>
      </rPr>
      <t xml:space="preserve">F1,F4,F5,F6 : O1 
</t>
    </r>
    <r>
      <rPr>
        <sz val="11"/>
        <rFont val="Calibri"/>
        <family val="2"/>
      </rPr>
      <t>Implementar normativa vigente.</t>
    </r>
  </si>
  <si>
    <r>
      <rPr>
        <b/>
        <sz val="11"/>
        <rFont val="Calibri"/>
        <family val="2"/>
      </rPr>
      <t>D1,D2,D6 : A2,A5</t>
    </r>
    <r>
      <rPr>
        <sz val="11"/>
        <rFont val="Calibri"/>
        <family val="2"/>
      </rPr>
      <t xml:space="preserve"> 
Solicitar y hacer seguimiento a la provisión de una infraestructura, dotación de insumos, modernización y adquisición de herramientas tecnológicas necesarios para la seguridad, gestión documental y operación de los subprocesos tributarios.
</t>
    </r>
    <r>
      <rPr>
        <b/>
        <sz val="11"/>
        <rFont val="Calibri"/>
        <family val="2"/>
      </rPr>
      <t>D4 : A2,A4</t>
    </r>
    <r>
      <rPr>
        <sz val="11"/>
        <rFont val="Calibri"/>
        <family val="2"/>
      </rPr>
      <t xml:space="preserve"> 
Establecer mecanismos de induccion/reinducción al personal de ventanilla y funcionarios en general, para fortalecer la eficiencia y eficacia en la atencion al contribuyente, en lo relativo a las normas archivísticas y de gestión legal en trámites tributarios.</t>
    </r>
  </si>
  <si>
    <r>
      <rPr>
        <b/>
        <sz val="11"/>
        <color rgb="FF000000"/>
        <rFont val="Calibri"/>
        <family val="2"/>
      </rPr>
      <t>F3.</t>
    </r>
    <r>
      <rPr>
        <sz val="11"/>
        <color rgb="FF000000"/>
        <rFont val="Calibri"/>
        <family val="2"/>
      </rPr>
      <t xml:space="preserve"> Atencion oportuna de PQR.
</t>
    </r>
    <r>
      <rPr>
        <b/>
        <sz val="11"/>
        <color rgb="FF000000"/>
        <rFont val="Calibri"/>
        <family val="2"/>
      </rPr>
      <t xml:space="preserve">
F4.</t>
    </r>
    <r>
      <rPr>
        <sz val="11"/>
        <color rgb="FF000000"/>
        <rFont val="Calibri"/>
        <family val="2"/>
      </rPr>
      <t xml:space="preserve"> Equipo interdisciplinario competente.</t>
    </r>
  </si>
  <si>
    <r>
      <rPr>
        <b/>
        <sz val="11"/>
        <color rgb="FF000000"/>
        <rFont val="Calibri"/>
        <family val="2"/>
      </rPr>
      <t>D2.</t>
    </r>
    <r>
      <rPr>
        <sz val="11"/>
        <color rgb="FF000000"/>
        <rFont val="Calibri"/>
        <family val="2"/>
      </rPr>
      <t xml:space="preserve"> Falta de herramientas tecnológicas.</t>
    </r>
  </si>
  <si>
    <r>
      <rPr>
        <b/>
        <sz val="11"/>
        <rFont val="Calibri"/>
        <family val="2"/>
      </rPr>
      <t xml:space="preserve">O2. </t>
    </r>
    <r>
      <rPr>
        <sz val="11"/>
        <rFont val="Calibri"/>
        <family val="2"/>
      </rPr>
      <t>Capacitación a funcionarios.</t>
    </r>
  </si>
  <si>
    <r>
      <rPr>
        <b/>
        <sz val="11"/>
        <rFont val="Calibri"/>
        <family val="2"/>
      </rPr>
      <t>A3.</t>
    </r>
    <r>
      <rPr>
        <sz val="11"/>
        <rFont val="Calibri"/>
        <family val="2"/>
      </rPr>
      <t xml:space="preserve"> Alta rotación del personal y tiempos de contratación OPS.</t>
    </r>
  </si>
  <si>
    <r>
      <rPr>
        <b/>
        <sz val="11"/>
        <color rgb="FF000000"/>
        <rFont val="Calibri"/>
        <family val="2"/>
      </rPr>
      <t>F5.</t>
    </r>
    <r>
      <rPr>
        <sz val="11"/>
        <color rgb="FF000000"/>
        <rFont val="Calibri"/>
        <family val="2"/>
      </rPr>
      <t xml:space="preserve"> Comunicación continua entre las areas.
</t>
    </r>
    <r>
      <rPr>
        <b/>
        <sz val="11"/>
        <color rgb="FF000000"/>
        <rFont val="Calibri"/>
        <family val="2"/>
      </rPr>
      <t xml:space="preserve">F6. </t>
    </r>
    <r>
      <rPr>
        <sz val="11"/>
        <color rgb="FF000000"/>
        <rFont val="Calibri"/>
        <family val="2"/>
      </rPr>
      <t>Existencia de trabajo colaborativo.</t>
    </r>
  </si>
  <si>
    <r>
      <rPr>
        <b/>
        <sz val="11"/>
        <color rgb="FF000000"/>
        <rFont val="Calibri"/>
        <family val="2"/>
      </rPr>
      <t>D4.</t>
    </r>
    <r>
      <rPr>
        <sz val="11"/>
        <color rgb="FF000000"/>
        <rFont val="Calibri"/>
        <family val="2"/>
      </rPr>
      <t xml:space="preserve"> Bajo nivel de dominio de algunos miembros del personal administrativo en temas (archivístico e informático).</t>
    </r>
  </si>
  <si>
    <r>
      <rPr>
        <b/>
        <sz val="11"/>
        <rFont val="Calibri"/>
        <family val="2"/>
      </rPr>
      <t xml:space="preserve">O3. </t>
    </r>
    <r>
      <rPr>
        <sz val="11"/>
        <rFont val="Calibri"/>
        <family val="2"/>
      </rPr>
      <t>Sistema de gestión de calidad de la SHD certificado.</t>
    </r>
  </si>
  <si>
    <r>
      <rPr>
        <b/>
        <sz val="11"/>
        <rFont val="Calibri"/>
        <family val="2"/>
      </rPr>
      <t>A4.</t>
    </r>
    <r>
      <rPr>
        <sz val="11"/>
        <rFont val="Calibri"/>
        <family val="2"/>
      </rPr>
      <t xml:space="preserve"> Información incompleta en las solicitudes recibidas.</t>
    </r>
  </si>
  <si>
    <r>
      <rPr>
        <b/>
        <sz val="11"/>
        <color rgb="FF000000"/>
        <rFont val="Calibri"/>
        <family val="2"/>
      </rPr>
      <t>F7.</t>
    </r>
    <r>
      <rPr>
        <sz val="11"/>
        <color rgb="FF000000"/>
        <rFont val="Calibri"/>
        <family val="2"/>
      </rPr>
      <t xml:space="preserve"> Apropiacion de las TIC por parte de la mayoria del personal.</t>
    </r>
  </si>
  <si>
    <r>
      <t xml:space="preserve">
</t>
    </r>
    <r>
      <rPr>
        <b/>
        <sz val="11"/>
        <color rgb="FF000000"/>
        <rFont val="Calibri"/>
        <family val="2"/>
      </rPr>
      <t>D6.</t>
    </r>
    <r>
      <rPr>
        <sz val="11"/>
        <color rgb="FF000000"/>
        <rFont val="Calibri"/>
        <family val="2"/>
      </rPr>
      <t xml:space="preserve"> Inadecuada infraestructura y logística para puesto de trabajo y archivo.</t>
    </r>
  </si>
  <si>
    <r>
      <rPr>
        <b/>
        <sz val="11"/>
        <rFont val="Calibri"/>
        <family val="2"/>
      </rPr>
      <t>O4.</t>
    </r>
    <r>
      <rPr>
        <sz val="11"/>
        <rFont val="Calibri"/>
        <family val="2"/>
      </rPr>
      <t xml:space="preserve"> Implementación de MIPG (Modelo Integrado de Planeación y Gestión).</t>
    </r>
  </si>
  <si>
    <r>
      <rPr>
        <b/>
        <sz val="11"/>
        <rFont val="Calibri"/>
        <family val="2"/>
      </rPr>
      <t>A5.</t>
    </r>
    <r>
      <rPr>
        <sz val="11"/>
        <rFont val="Calibri"/>
        <family val="2"/>
      </rPr>
      <t xml:space="preserve"> Demora en la contratación de bienes y servicios para el desarrollo y ejecución de las funciones y acciones de control tributario (útiles de oficina, papelería, tonner, kit de mantenimiento de impresoras, servicio de correo para notificaciones).</t>
    </r>
  </si>
  <si>
    <t>2. GESTION 
TRIBUTARIA /
LIQUIDACION 
DE IMPUESTO 
PREDIAL</t>
  </si>
  <si>
    <r>
      <rPr>
        <b/>
        <sz val="11"/>
        <color theme="1"/>
        <rFont val="Calibri"/>
        <family val="2"/>
        <scheme val="minor"/>
      </rPr>
      <t>F1.</t>
    </r>
    <r>
      <rPr>
        <sz val="11"/>
        <color theme="1"/>
        <rFont val="Calibri"/>
        <family val="2"/>
        <scheme val="minor"/>
      </rPr>
      <t xml:space="preserve"> Equipo de trabajo idóneo conformado por 10 funcionarios de planta y diez (10 OPS) con experiencia y conocimientos en normas y leyes sobre el impuesto predial.                                                     
</t>
    </r>
    <r>
      <rPr>
        <b/>
        <sz val="11"/>
        <color theme="1"/>
        <rFont val="Calibri"/>
        <family val="2"/>
        <scheme val="minor"/>
      </rPr>
      <t>F2</t>
    </r>
    <r>
      <rPr>
        <sz val="11"/>
        <color theme="1"/>
        <rFont val="Calibri"/>
        <family val="2"/>
        <scheme val="minor"/>
      </rPr>
      <t xml:space="preserve">.Buen manejo del subproceso atendiendo los requisitos y procedimiento del Sistema de Gestión.
</t>
    </r>
    <r>
      <rPr>
        <b/>
        <sz val="11"/>
        <color theme="1"/>
        <rFont val="Calibri"/>
        <family val="2"/>
        <scheme val="minor"/>
      </rPr>
      <t>F3</t>
    </r>
    <r>
      <rPr>
        <sz val="11"/>
        <color theme="1"/>
        <rFont val="Calibri"/>
        <family val="2"/>
        <scheme val="minor"/>
      </rPr>
      <t>. Información actualizada de la base de datos tributaria de Predial.</t>
    </r>
    <r>
      <rPr>
        <strike/>
        <sz val="11"/>
        <color theme="1"/>
        <rFont val="Calibri"/>
        <family val="2"/>
        <scheme val="minor"/>
      </rPr>
      <t xml:space="preserve">
</t>
    </r>
    <r>
      <rPr>
        <b/>
        <sz val="11"/>
        <color theme="1"/>
        <rFont val="Calibri"/>
        <family val="2"/>
        <scheme val="minor"/>
      </rPr>
      <t>F4</t>
    </r>
    <r>
      <rPr>
        <sz val="11"/>
        <color theme="1"/>
        <rFont val="Calibri"/>
        <family val="2"/>
        <scheme val="minor"/>
      </rPr>
      <t>. El sistema de correspondencia gubernamental (SIGOB).</t>
    </r>
    <r>
      <rPr>
        <strike/>
        <sz val="11"/>
        <color theme="1"/>
        <rFont val="Calibri"/>
        <family val="2"/>
        <scheme val="minor"/>
      </rPr>
      <t xml:space="preserve">                  </t>
    </r>
    <r>
      <rPr>
        <sz val="11"/>
        <color theme="1"/>
        <rFont val="Calibri"/>
        <family val="2"/>
        <scheme val="minor"/>
      </rPr>
      <t xml:space="preserve">        </t>
    </r>
    <r>
      <rPr>
        <strike/>
        <sz val="11"/>
        <color theme="1"/>
        <rFont val="Calibri"/>
        <family val="2"/>
        <scheme val="minor"/>
      </rPr>
      <t xml:space="preserve">                     
</t>
    </r>
    <r>
      <rPr>
        <b/>
        <sz val="11"/>
        <color theme="1"/>
        <rFont val="Calibri"/>
        <family val="2"/>
        <scheme val="minor"/>
      </rPr>
      <t>F6</t>
    </r>
    <r>
      <rPr>
        <sz val="11"/>
        <color theme="1"/>
        <rFont val="Calibri"/>
        <family val="2"/>
        <scheme val="minor"/>
      </rPr>
      <t>.  Gestión Documental.</t>
    </r>
  </si>
  <si>
    <r>
      <rPr>
        <b/>
        <sz val="11"/>
        <color theme="1"/>
        <rFont val="Calibri"/>
        <family val="2"/>
        <scheme val="minor"/>
      </rPr>
      <t>D1</t>
    </r>
    <r>
      <rPr>
        <sz val="11"/>
        <color theme="1"/>
        <rFont val="Calibri"/>
        <family val="2"/>
        <scheme val="minor"/>
      </rPr>
      <t xml:space="preserve">. Deficiencia en los canales de comunicación con el la autoridad catastral.                                                                                     </t>
    </r>
    <r>
      <rPr>
        <b/>
        <sz val="11"/>
        <color theme="1"/>
        <rFont val="Calibri"/>
        <family val="2"/>
        <scheme val="minor"/>
      </rPr>
      <t>D2</t>
    </r>
    <r>
      <rPr>
        <sz val="11"/>
        <color theme="1"/>
        <rFont val="Calibri"/>
        <family val="2"/>
        <scheme val="minor"/>
      </rPr>
      <t xml:space="preserve">. Deficiencia en capacitación orientada al subproceso en la parte tributaria y técnica.
</t>
    </r>
    <r>
      <rPr>
        <b/>
        <sz val="11"/>
        <color theme="1"/>
        <rFont val="Calibri"/>
        <family val="2"/>
        <scheme val="minor"/>
      </rPr>
      <t>D4</t>
    </r>
    <r>
      <rPr>
        <sz val="11"/>
        <color theme="1"/>
        <rFont val="Calibri"/>
        <family val="2"/>
        <scheme val="minor"/>
      </rPr>
      <t xml:space="preserve">.Demora en el proceso de contratación de personal de apoyo a la gestión.                                       
</t>
    </r>
  </si>
  <si>
    <r>
      <rPr>
        <b/>
        <sz val="11"/>
        <rFont val="Calibri"/>
        <family val="2"/>
        <scheme val="minor"/>
      </rPr>
      <t>O1</t>
    </r>
    <r>
      <rPr>
        <sz val="11"/>
        <rFont val="Calibri"/>
        <family val="2"/>
        <scheme val="minor"/>
      </rPr>
      <t xml:space="preserve">.La  estratificación es manejada por el Distrito a través de la  Secretaria de Planeación Distrital.
</t>
    </r>
    <r>
      <rPr>
        <b/>
        <sz val="11"/>
        <rFont val="Calibri"/>
        <family val="2"/>
        <scheme val="minor"/>
      </rPr>
      <t>O2</t>
    </r>
    <r>
      <rPr>
        <sz val="11"/>
        <rFont val="Calibri"/>
        <family val="2"/>
        <scheme val="minor"/>
      </rPr>
      <t xml:space="preserve">. Plan anual de capacitación de la Alcaldía de Cartagena.
</t>
    </r>
    <r>
      <rPr>
        <b/>
        <sz val="11"/>
        <rFont val="Calibri"/>
        <family val="2"/>
        <scheme val="minor"/>
      </rPr>
      <t>O3</t>
    </r>
    <r>
      <rPr>
        <sz val="11"/>
        <rFont val="Calibri"/>
        <family val="2"/>
        <scheme val="minor"/>
      </rPr>
      <t xml:space="preserve">. Contrato interadministrivo vigente entre la autoridad catastral.                                                                                    y la Alcaldía Mayor de Cartagena.
</t>
    </r>
    <r>
      <rPr>
        <b/>
        <sz val="11"/>
        <rFont val="Calibri"/>
        <family val="2"/>
        <scheme val="minor"/>
      </rPr>
      <t>O4</t>
    </r>
    <r>
      <rPr>
        <sz val="11"/>
        <rFont val="Calibri"/>
        <family val="2"/>
        <scheme val="minor"/>
      </rPr>
      <t xml:space="preserve">. Sistematización Tributaria y Oficina Asesora Informática.
</t>
    </r>
    <r>
      <rPr>
        <b/>
        <sz val="11"/>
        <rFont val="Calibri"/>
        <family val="2"/>
        <scheme val="minor"/>
      </rPr>
      <t>O5.</t>
    </r>
    <r>
      <rPr>
        <sz val="11"/>
        <rFont val="Calibri"/>
        <family val="2"/>
        <scheme val="minor"/>
      </rPr>
      <t>Estatuto Tributario Distrital  actualizado de acuerdo  al catastro multipropósito.</t>
    </r>
  </si>
  <si>
    <r>
      <rPr>
        <b/>
        <sz val="11"/>
        <color theme="1"/>
        <rFont val="Calibri"/>
        <family val="2"/>
        <scheme val="minor"/>
      </rPr>
      <t>A1</t>
    </r>
    <r>
      <rPr>
        <sz val="11"/>
        <color theme="1"/>
        <rFont val="Calibri"/>
        <family val="2"/>
        <scheme val="minor"/>
      </rPr>
      <t xml:space="preserve">.  Inconsistencia en la base de datos catastral.                              
</t>
    </r>
    <r>
      <rPr>
        <b/>
        <sz val="11"/>
        <color theme="1"/>
        <rFont val="Calibri"/>
        <family val="2"/>
        <scheme val="minor"/>
      </rPr>
      <t>A2</t>
    </r>
    <r>
      <rPr>
        <sz val="11"/>
        <color theme="1"/>
        <rFont val="Calibri"/>
        <family val="2"/>
        <scheme val="minor"/>
      </rPr>
      <t xml:space="preserve">. Demora en la entrega de resoluciones de conservación por parte del Gestor Catastral.
</t>
    </r>
    <r>
      <rPr>
        <b/>
        <sz val="11"/>
        <color theme="1"/>
        <rFont val="Calibri"/>
        <family val="2"/>
        <scheme val="minor"/>
      </rPr>
      <t>A3</t>
    </r>
    <r>
      <rPr>
        <sz val="11"/>
        <color theme="1"/>
        <rFont val="Calibri"/>
        <family val="2"/>
        <scheme val="minor"/>
      </rPr>
      <t>. Fallas en los servicios de internet.</t>
    </r>
  </si>
  <si>
    <r>
      <rPr>
        <b/>
        <sz val="11"/>
        <color theme="1"/>
        <rFont val="Calibri"/>
        <family val="2"/>
        <scheme val="minor"/>
      </rPr>
      <t xml:space="preserve">Estrategia 1  D2:O2,O5   </t>
    </r>
    <r>
      <rPr>
        <sz val="11"/>
        <color theme="1"/>
        <rFont val="Calibri"/>
        <family val="2"/>
        <scheme val="minor"/>
      </rPr>
      <t xml:space="preserve">
Capacitación a los funcionarios de la oficina de liquidación de impuesto predial en temas tributarios específicos del impuesto predial.
</t>
    </r>
    <r>
      <rPr>
        <b/>
        <sz val="11"/>
        <color theme="1"/>
        <rFont val="Calibri"/>
        <family val="2"/>
        <scheme val="minor"/>
      </rPr>
      <t xml:space="preserve">Estrategia 2. D1:O1, O3 </t>
    </r>
    <r>
      <rPr>
        <sz val="11"/>
        <color theme="1"/>
        <rFont val="Calibri"/>
        <family val="2"/>
        <scheme val="minor"/>
      </rPr>
      <t xml:space="preserve">                                                                                         Asignar un funcionario del subproceso  liquidación de impuesto predial como enlace ante la oficina la autoridad catastral y planeación, para mejorar los canales de comunicación y atender oportunamente las peticiones de los contribuyentes .                                       
</t>
    </r>
    <r>
      <rPr>
        <b/>
        <sz val="11"/>
        <color theme="1"/>
        <rFont val="Calibri"/>
        <family val="2"/>
        <scheme val="minor"/>
      </rPr>
      <t xml:space="preserve">Estrategia 3. D4:O4   </t>
    </r>
    <r>
      <rPr>
        <sz val="11"/>
        <color theme="1"/>
        <rFont val="Calibri"/>
        <family val="2"/>
        <scheme val="minor"/>
      </rPr>
      <t xml:space="preserve">                               Solicitar a la subproceso de Sistematización Tributaria la aplicación masiva de resoluciones de conservación.</t>
    </r>
  </si>
  <si>
    <r>
      <rPr>
        <b/>
        <sz val="11"/>
        <rFont val="Calibri"/>
        <family val="2"/>
        <scheme val="minor"/>
      </rPr>
      <t>Estrategia 1. A1, A3:F2, F3</t>
    </r>
    <r>
      <rPr>
        <sz val="11"/>
        <rFont val="Calibri"/>
        <family val="2"/>
        <scheme val="minor"/>
      </rPr>
      <t xml:space="preserve">  Gestionar la corrección de inconsistencias de la base catastral con la autoridad catastral y la  Oficina Asesora Informática.
</t>
    </r>
    <r>
      <rPr>
        <b/>
        <sz val="11"/>
        <rFont val="Calibri"/>
        <family val="2"/>
        <scheme val="minor"/>
      </rPr>
      <t xml:space="preserve">Estrategia 2.F1,F6:A3 </t>
    </r>
    <r>
      <rPr>
        <sz val="11"/>
        <rFont val="Calibri"/>
        <family val="2"/>
        <scheme val="minor"/>
      </rPr>
      <t>Organización documental.</t>
    </r>
  </si>
  <si>
    <r>
      <rPr>
        <b/>
        <sz val="11"/>
        <rFont val="Calibri"/>
        <family val="2"/>
        <scheme val="minor"/>
      </rPr>
      <t>Estrategia 1. O2,O5:F1,F4</t>
    </r>
    <r>
      <rPr>
        <sz val="11"/>
        <rFont val="Calibri"/>
        <family val="2"/>
        <scheme val="minor"/>
      </rPr>
      <t xml:space="preserve"> Fortalecimiento del trabajo en equipo para aumentar la productividad y el clima laboral.           
                                                                                                                                                                                                                                                                                                 </t>
    </r>
    <r>
      <rPr>
        <b/>
        <sz val="11"/>
        <rFont val="Calibri"/>
        <family val="2"/>
        <scheme val="minor"/>
      </rPr>
      <t>Estrategia 2 F1:O3</t>
    </r>
    <r>
      <rPr>
        <sz val="11"/>
        <rFont val="Calibri"/>
        <family val="2"/>
        <scheme val="minor"/>
      </rPr>
      <t xml:space="preserve"> Solicitar la realización mesas de trabajo presencial o virtual entre un funcionario de la oficina de liquidación de impuesto predial y los funcionarios de la autoridad catastral.
</t>
    </r>
    <r>
      <rPr>
        <b/>
        <sz val="11"/>
        <rFont val="Calibri"/>
        <family val="2"/>
        <scheme val="minor"/>
      </rPr>
      <t>Estrategia 2 F1, F4,:O1, O3, O4:</t>
    </r>
    <r>
      <rPr>
        <sz val="11"/>
        <rFont val="Calibri"/>
        <family val="2"/>
        <scheme val="minor"/>
      </rPr>
      <t xml:space="preserve"> Fortalecer la gestión de indicadores del subproceso</t>
    </r>
  </si>
  <si>
    <r>
      <rPr>
        <b/>
        <sz val="11"/>
        <color theme="1"/>
        <rFont val="Calibri"/>
        <family val="2"/>
        <scheme val="minor"/>
      </rPr>
      <t>Estrategia 1. A2:D1</t>
    </r>
    <r>
      <rPr>
        <sz val="11"/>
        <color theme="1"/>
        <rFont val="Calibri"/>
        <family val="2"/>
        <scheme val="minor"/>
      </rPr>
      <t xml:space="preserve"> Crear canales directos con la autoridad catastral                                                                                    con el propósito de mejorar los canales de comunicación para atender en debida forma las peticiones de los contribuyentes y el recibo oportuno de las resoluciones de conservación.</t>
    </r>
  </si>
  <si>
    <t>3. GESTION 
TRIBUTARIA /
DETERMINACION  
IPU</t>
  </si>
  <si>
    <r>
      <rPr>
        <b/>
        <sz val="11"/>
        <color theme="1"/>
        <rFont val="Calibri"/>
        <family val="2"/>
        <scheme val="minor"/>
      </rPr>
      <t>F1</t>
    </r>
    <r>
      <rPr>
        <sz val="11"/>
        <color theme="1"/>
        <rFont val="Calibri"/>
        <family val="2"/>
        <scheme val="minor"/>
      </rPr>
      <t xml:space="preserve"> - Personal idóneo y comprometido.
</t>
    </r>
    <r>
      <rPr>
        <b/>
        <sz val="11"/>
        <color theme="1"/>
        <rFont val="Calibri"/>
        <family val="2"/>
        <scheme val="minor"/>
      </rPr>
      <t xml:space="preserve">F2 </t>
    </r>
    <r>
      <rPr>
        <sz val="11"/>
        <color theme="1"/>
        <rFont val="Calibri"/>
        <family val="2"/>
        <scheme val="minor"/>
      </rPr>
      <t>- Sistema de Gestión de Calidad.</t>
    </r>
  </si>
  <si>
    <r>
      <rPr>
        <b/>
        <sz val="11"/>
        <color theme="1"/>
        <rFont val="Calibri"/>
        <family val="2"/>
        <scheme val="minor"/>
      </rPr>
      <t>D1</t>
    </r>
    <r>
      <rPr>
        <sz val="11"/>
        <color theme="1"/>
        <rFont val="Calibri"/>
        <family val="2"/>
        <scheme val="minor"/>
      </rPr>
      <t xml:space="preserve"> - Falta de Herramientas Tecnológicas.
</t>
    </r>
    <r>
      <rPr>
        <b/>
        <sz val="11"/>
        <color theme="1"/>
        <rFont val="Calibri"/>
        <family val="2"/>
        <scheme val="minor"/>
      </rPr>
      <t>D2</t>
    </r>
    <r>
      <rPr>
        <sz val="11"/>
        <color theme="1"/>
        <rFont val="Calibri"/>
        <family val="2"/>
        <scheme val="minor"/>
      </rPr>
      <t xml:space="preserve"> - Inconsistencia en la base de datos catastral.</t>
    </r>
  </si>
  <si>
    <r>
      <rPr>
        <b/>
        <sz val="11"/>
        <color theme="1"/>
        <rFont val="Calibri"/>
        <family val="2"/>
        <scheme val="minor"/>
      </rPr>
      <t>O1</t>
    </r>
    <r>
      <rPr>
        <sz val="11"/>
        <color theme="1"/>
        <rFont val="Calibri"/>
        <family val="2"/>
        <scheme val="minor"/>
      </rPr>
      <t xml:space="preserve"> - Actualizacion de la Normatividad Tributaria (Estatuto tributario).
</t>
    </r>
    <r>
      <rPr>
        <b/>
        <sz val="11"/>
        <color theme="1"/>
        <rFont val="Calibri"/>
        <family val="2"/>
        <scheme val="minor"/>
      </rPr>
      <t>O2</t>
    </r>
    <r>
      <rPr>
        <sz val="11"/>
        <color theme="1"/>
        <rFont val="Calibri"/>
        <family val="2"/>
        <scheme val="minor"/>
      </rPr>
      <t xml:space="preserve"> - Gestión  de Actualización del Sistema de información tributaria.
</t>
    </r>
    <r>
      <rPr>
        <b/>
        <sz val="11"/>
        <color theme="1"/>
        <rFont val="Calibri"/>
        <family val="2"/>
        <scheme val="minor"/>
      </rPr>
      <t>O3</t>
    </r>
    <r>
      <rPr>
        <sz val="11"/>
        <color theme="1"/>
        <rFont val="Calibri"/>
        <family val="2"/>
        <scheme val="minor"/>
      </rPr>
      <t xml:space="preserve"> - Instructivo de PQRS y acciones legales.</t>
    </r>
  </si>
  <si>
    <r>
      <rPr>
        <b/>
        <sz val="11"/>
        <color theme="1"/>
        <rFont val="Calibri"/>
        <family val="2"/>
        <scheme val="minor"/>
      </rPr>
      <t>A1</t>
    </r>
    <r>
      <rPr>
        <sz val="11"/>
        <color theme="1"/>
        <rFont val="Calibri"/>
        <family val="2"/>
        <scheme val="minor"/>
      </rPr>
      <t xml:space="preserve"> - Demora en proceso de contratación de servicios de Publicidad y/o Impresión.
</t>
    </r>
    <r>
      <rPr>
        <b/>
        <sz val="11"/>
        <color theme="1"/>
        <rFont val="Calibri"/>
        <family val="2"/>
        <scheme val="minor"/>
      </rPr>
      <t>A2</t>
    </r>
    <r>
      <rPr>
        <sz val="11"/>
        <color theme="1"/>
        <rFont val="Calibri"/>
        <family val="2"/>
        <scheme val="minor"/>
      </rPr>
      <t xml:space="preserve"> - Retraso en la entrega de información relacionada con la gestión catastral por parte del Gestor Catastral.</t>
    </r>
  </si>
  <si>
    <r>
      <rPr>
        <b/>
        <sz val="11"/>
        <color theme="1"/>
        <rFont val="Calibri"/>
        <family val="2"/>
        <scheme val="minor"/>
      </rPr>
      <t xml:space="preserve">(D1;D2 : O2) </t>
    </r>
    <r>
      <rPr>
        <sz val="11"/>
        <color theme="1"/>
        <rFont val="Calibri"/>
        <family val="2"/>
        <scheme val="minor"/>
      </rPr>
      <t>Gestionar la implementación de un modulo de informacion en el Sistema Tributario MATEO que permitan realizar el trabajo de manera eficiente y la creacion de un micrositio en la pagina Web de la Alcaldia.</t>
    </r>
  </si>
  <si>
    <r>
      <rPr>
        <b/>
        <sz val="11"/>
        <color theme="1"/>
        <rFont val="Calibri"/>
        <family val="2"/>
        <scheme val="minor"/>
      </rPr>
      <t>F1;F2 : A1</t>
    </r>
    <r>
      <rPr>
        <sz val="11"/>
        <color theme="1"/>
        <rFont val="Calibri"/>
        <family val="2"/>
        <scheme val="minor"/>
      </rPr>
      <t xml:space="preserve"> Realizar seguimiento a los requerimientos de contratacion.
</t>
    </r>
    <r>
      <rPr>
        <b/>
        <sz val="11"/>
        <color theme="1"/>
        <rFont val="Calibri"/>
        <family val="2"/>
        <scheme val="minor"/>
      </rPr>
      <t xml:space="preserve">F1;F2 : A1,A2 </t>
    </r>
    <r>
      <rPr>
        <sz val="11"/>
        <color theme="1"/>
        <rFont val="Calibri"/>
        <family val="2"/>
        <scheme val="minor"/>
      </rPr>
      <t>Crear mesas de trabajo con las areas que brindan apoyo al Subproceso, con el objetivo de socializar la actualización y los requerimientos del mismo.</t>
    </r>
  </si>
  <si>
    <r>
      <rPr>
        <b/>
        <sz val="11"/>
        <color theme="1"/>
        <rFont val="Calibri"/>
        <family val="2"/>
        <scheme val="minor"/>
      </rPr>
      <t xml:space="preserve">F1;F2 : O2 </t>
    </r>
    <r>
      <rPr>
        <sz val="11"/>
        <color theme="1"/>
        <rFont val="Calibri"/>
        <family val="2"/>
        <scheme val="minor"/>
      </rPr>
      <t xml:space="preserve">Gestionar los ajustes a las herramientas tecnológicas implementadas para la optimizacion del proceso Gestión Tributaria.
</t>
    </r>
    <r>
      <rPr>
        <b/>
        <sz val="11"/>
        <color theme="1"/>
        <rFont val="Calibri"/>
        <family val="2"/>
        <scheme val="minor"/>
      </rPr>
      <t>F1;F2 : O1;O2</t>
    </r>
    <r>
      <rPr>
        <sz val="11"/>
        <color theme="1"/>
        <rFont val="Calibri"/>
        <family val="2"/>
        <scheme val="minor"/>
      </rPr>
      <t xml:space="preserve">  Generar insumos para evitar el Detrimento Patrimonial del Disrito.
</t>
    </r>
    <r>
      <rPr>
        <b/>
        <sz val="11"/>
        <color theme="1"/>
        <rFont val="Calibri"/>
        <family val="2"/>
        <scheme val="minor"/>
      </rPr>
      <t>F2:O3</t>
    </r>
    <r>
      <rPr>
        <sz val="11"/>
        <color theme="1"/>
        <rFont val="Calibri"/>
        <family val="2"/>
        <scheme val="minor"/>
      </rPr>
      <t xml:space="preserve">  Implementación del instructivo de PQRS y acciones legales.</t>
    </r>
  </si>
  <si>
    <r>
      <rPr>
        <b/>
        <sz val="11"/>
        <color theme="1"/>
        <rFont val="Calibri"/>
        <family val="2"/>
        <scheme val="minor"/>
      </rPr>
      <t xml:space="preserve">D1,D2 : A2 </t>
    </r>
    <r>
      <rPr>
        <sz val="11"/>
        <color theme="1"/>
        <rFont val="Calibri"/>
        <family val="2"/>
        <scheme val="minor"/>
      </rPr>
      <t>Realizar apoyo en la supervión técnica del contrato 059/2021 de actualización y conservación catastral con enfoque multipropósito.</t>
    </r>
  </si>
  <si>
    <t>4. GESTION 
TRIBUTARIA /
ATENCIÓN AL 
CONTRIBUYENTE</t>
  </si>
  <si>
    <r>
      <rPr>
        <b/>
        <sz val="11"/>
        <color rgb="FF000000"/>
        <rFont val="Calibri"/>
        <family val="2"/>
      </rPr>
      <t>F1.</t>
    </r>
    <r>
      <rPr>
        <sz val="11"/>
        <color rgb="FF000000"/>
        <rFont val="Calibri"/>
        <family val="2"/>
      </rPr>
      <t xml:space="preserve">Interdisciplinariedad de las competencias del personal. (idoneo, comprometido, capacitado y con disposicion al cambio).    </t>
    </r>
    <r>
      <rPr>
        <sz val="11"/>
        <color rgb="FF000000"/>
        <rFont val="Calibri"/>
        <family val="2"/>
      </rPr>
      <t xml:space="preserve">                                          </t>
    </r>
  </si>
  <si>
    <r>
      <rPr>
        <b/>
        <sz val="11"/>
        <color rgb="FF000000"/>
        <rFont val="Calibri"/>
        <family val="2"/>
      </rPr>
      <t>D1.</t>
    </r>
    <r>
      <rPr>
        <sz val="11"/>
        <color rgb="FF000000"/>
        <rFont val="Calibri"/>
        <family val="2"/>
      </rPr>
      <t xml:space="preserve"> Demora en el suministro de bienes y  servicios necesarios para la ejecución del desarrollo de las actividades del subproceso de Atención al contribuyente.    </t>
    </r>
    <r>
      <rPr>
        <sz val="11"/>
        <color rgb="FF000000"/>
        <rFont val="Calibri"/>
        <family val="2"/>
      </rPr>
      <t xml:space="preserve">
</t>
    </r>
  </si>
  <si>
    <r>
      <rPr>
        <b/>
        <sz val="11"/>
        <color rgb="FF000000"/>
        <rFont val="Calibri"/>
        <family val="2"/>
      </rPr>
      <t>O1.</t>
    </r>
    <r>
      <rPr>
        <sz val="11"/>
        <color rgb="FF000000"/>
        <rFont val="Calibri"/>
        <family val="2"/>
      </rPr>
      <t xml:space="preserve"> Nuevo mercado de contribuyentes registrados (actualización catastral)</t>
    </r>
  </si>
  <si>
    <r>
      <rPr>
        <b/>
        <sz val="11"/>
        <color rgb="FF000000"/>
        <rFont val="Calibri"/>
        <family val="2"/>
      </rPr>
      <t xml:space="preserve">A1. </t>
    </r>
    <r>
      <rPr>
        <sz val="11"/>
        <color rgb="FF000000"/>
        <rFont val="Calibri"/>
        <family val="2"/>
      </rPr>
      <t>Fallas en el suministro electrico y daño de tuberia de acueducto.</t>
    </r>
  </si>
  <si>
    <r>
      <rPr>
        <b/>
        <sz val="11"/>
        <color rgb="FF000000"/>
        <rFont val="Calibri"/>
        <family val="2"/>
      </rPr>
      <t>D1. D2. D3. O1. O2. O3. O4</t>
    </r>
    <r>
      <rPr>
        <sz val="11"/>
        <color rgb="FF000000"/>
        <rFont val="Calibri"/>
        <family val="2"/>
      </rPr>
      <t xml:space="preserve">. Capacitar de manera continua al personal en los lineamientos tributariós con información actualizada, para brindar una orientación clara a los contribuyentes  
</t>
    </r>
    <r>
      <rPr>
        <b/>
        <sz val="11"/>
        <color rgb="FF000000"/>
        <rFont val="Calibri"/>
        <family val="2"/>
      </rPr>
      <t>D1. D4. O3. O5. O6</t>
    </r>
    <r>
      <rPr>
        <sz val="11"/>
        <color rgb="FF000000"/>
        <rFont val="Calibri"/>
        <family val="2"/>
      </rPr>
      <t xml:space="preserve">. Suministro oportuno de las herramientas tecnologicas que permitan brindar una mejor atencion al contribuyente.
</t>
    </r>
  </si>
  <si>
    <r>
      <rPr>
        <b/>
        <sz val="11"/>
        <color rgb="FF000000"/>
        <rFont val="Calibri"/>
        <family val="2"/>
      </rPr>
      <t xml:space="preserve">F1.F2.F3.F4.F5.F6.F7. A1.A2.A3.A4.A5. </t>
    </r>
    <r>
      <rPr>
        <sz val="11"/>
        <color rgb="FF000000"/>
        <rFont val="Calibri"/>
        <family val="2"/>
      </rPr>
      <t>Garantizar la prestación del servicio de atención de los contribuyentes que solicitan información de sus obligaciones tributarias, asegurando el suministro de bienes y servicios y el uso de herramientas tecnológicas y personal capacitado que permitan el cumplimiento del objetivo del subproceso.</t>
    </r>
    <r>
      <rPr>
        <b/>
        <sz val="11"/>
        <color rgb="FF000000"/>
        <rFont val="Calibri"/>
        <family val="2"/>
      </rPr>
      <t xml:space="preserve">
F2.A3. </t>
    </r>
    <r>
      <rPr>
        <sz val="11"/>
        <color rgb="FF000000"/>
        <rFont val="Calibri"/>
        <family val="2"/>
      </rPr>
      <t>Cumplimiento en los lineamientos del SGC Y MIPG para que los cambio de administración no afecte la continuidad de los subprocesos.</t>
    </r>
    <r>
      <rPr>
        <b/>
        <sz val="11"/>
        <color rgb="FF000000"/>
        <rFont val="Calibri"/>
        <family val="2"/>
      </rPr>
      <t xml:space="preserve">
F1.F3.F4.F5. F7. A1. A4.  </t>
    </r>
    <r>
      <rPr>
        <sz val="11"/>
        <color rgb="FF000000"/>
        <rFont val="Calibri"/>
        <family val="2"/>
      </rPr>
      <t xml:space="preserve">Hacer seguimiento a las Quejas, Reclamos, Solicitudes y Felicitaciones Verbales que presenten los contribuyentes en materia de Impuestos. </t>
    </r>
    <r>
      <rPr>
        <b/>
        <sz val="11"/>
        <color rgb="FF000000"/>
        <rFont val="Calibri"/>
        <family val="2"/>
      </rPr>
      <t xml:space="preserve">
F7. A1. A2. </t>
    </r>
    <r>
      <rPr>
        <sz val="11"/>
        <color rgb="FF000000"/>
        <rFont val="Calibri"/>
        <family val="2"/>
      </rPr>
      <t>Mantener el numero actual de ventanillas habilitadas para una atención agil y eficiente en sala</t>
    </r>
    <r>
      <rPr>
        <b/>
        <sz val="11"/>
        <color rgb="FF000000"/>
        <rFont val="Calibri"/>
        <family val="2"/>
      </rPr>
      <t xml:space="preserve">
F2. F4. F7.A1. A4. </t>
    </r>
    <r>
      <rPr>
        <sz val="11"/>
        <color rgb="FF000000"/>
        <rFont val="Calibri"/>
        <family val="2"/>
      </rPr>
      <t>Analizar y realizar ACM con  los   resultados de la calificación del servicio prestado.</t>
    </r>
  </si>
  <si>
    <r>
      <rPr>
        <b/>
        <sz val="11"/>
        <color rgb="FF000000"/>
        <rFont val="Calibri"/>
        <family val="2"/>
      </rPr>
      <t xml:space="preserve">F.1 F2. F3. F5. F6. F7. O1. O2. O3. O4. O5. O6. </t>
    </r>
    <r>
      <rPr>
        <sz val="11"/>
        <color rgb="FF000000"/>
        <rFont val="Calibri"/>
        <family val="2"/>
      </rPr>
      <t>Orientación a los Contribuyentes para el cumplimiento de sus obligaciónes tributarias, a través de una comunicación clara y uso de herramientas tecnológicas para el recaudo de los impuestos.</t>
    </r>
    <r>
      <rPr>
        <b/>
        <sz val="11"/>
        <color rgb="FF000000"/>
        <rFont val="Calibri"/>
        <family val="2"/>
      </rPr>
      <t xml:space="preserve">
F2. F4. F5. F6. F7. O3. O5. </t>
    </r>
    <r>
      <rPr>
        <sz val="11"/>
        <color rgb="FF000000"/>
        <rFont val="Calibri"/>
        <family val="2"/>
      </rPr>
      <t>Medir la satisfación del contribuyente  de la atención recibida, a traves de encuesta digitales y presenciales.</t>
    </r>
  </si>
  <si>
    <r>
      <rPr>
        <b/>
        <sz val="11"/>
        <color rgb="FF000000"/>
        <rFont val="Calibri"/>
        <family val="2"/>
      </rPr>
      <t xml:space="preserve">D1.D4. A1.A2.A3 A4. A5 </t>
    </r>
    <r>
      <rPr>
        <sz val="11"/>
        <color rgb="FF000000"/>
        <rFont val="Calibri"/>
        <family val="2"/>
      </rPr>
      <t>Realizar requerimiento y seguimiento a la logistica  en cuanto a recurso Humano, Papeleria y Equipos de Computo e Impresoras,  para el desarrollo de las Actividad de Atencion al contribuyente.</t>
    </r>
    <r>
      <rPr>
        <b/>
        <sz val="11"/>
        <color rgb="FF000000"/>
        <rFont val="Calibri"/>
        <family val="2"/>
      </rPr>
      <t xml:space="preserve">
D2. A3 </t>
    </r>
    <r>
      <rPr>
        <sz val="11"/>
        <color rgb="FF000000"/>
        <rFont val="Calibri"/>
        <family val="2"/>
      </rPr>
      <t>Solicitar a la alta dirección que cada vez que se realicen envios masivos ( requerimientos, actuaciones, notificaciones) que involucren al contribuyente se socialice a la oficina.</t>
    </r>
    <r>
      <rPr>
        <b/>
        <sz val="11"/>
        <color rgb="FF000000"/>
        <rFont val="Calibri"/>
        <family val="2"/>
      </rPr>
      <t xml:space="preserve">
D3. A1.A2.A3 </t>
    </r>
    <r>
      <rPr>
        <sz val="11"/>
        <color rgb="FF000000"/>
        <rFont val="Calibri"/>
        <family val="2"/>
      </rPr>
      <t>Solicitar a la Direccion Administrativa de Talento Humano, capacitacion en temas relacionados con la atención al cliente.</t>
    </r>
    <r>
      <rPr>
        <b/>
        <sz val="11"/>
        <color rgb="FF000000"/>
        <rFont val="Calibri"/>
        <family val="2"/>
      </rPr>
      <t xml:space="preserve">
D4. A1.A2 </t>
    </r>
    <r>
      <rPr>
        <sz val="11"/>
        <color rgb="FF000000"/>
        <rFont val="Calibri"/>
        <family val="2"/>
      </rPr>
      <t>Hacer solicitud y seguimiento para la instalación de intercomunicador en las ventanillas.</t>
    </r>
    <r>
      <rPr>
        <sz val="11"/>
        <color rgb="FF000000"/>
        <rFont val="Calibri"/>
        <family val="2"/>
      </rPr>
      <t xml:space="preserve">
</t>
    </r>
  </si>
  <si>
    <r>
      <rPr>
        <b/>
        <sz val="11"/>
        <color rgb="FF000000"/>
        <rFont val="Calibri"/>
        <family val="2"/>
      </rPr>
      <t>F2.</t>
    </r>
    <r>
      <rPr>
        <sz val="11"/>
        <color rgb="FF000000"/>
        <rFont val="Calibri"/>
        <family val="2"/>
      </rPr>
      <t xml:space="preserve"> Sistema de gestión de calidad como herramienta para  mejora continua.</t>
    </r>
  </si>
  <si>
    <r>
      <rPr>
        <b/>
        <sz val="11"/>
        <color rgb="FF000000"/>
        <rFont val="Calibri"/>
        <family val="2"/>
      </rPr>
      <t>D2.</t>
    </r>
    <r>
      <rPr>
        <sz val="11"/>
        <color rgb="FF000000"/>
        <rFont val="Calibri"/>
        <family val="2"/>
      </rPr>
      <t xml:space="preserve"> La comunicación interna entre los diferentes subprocesos no fluye adecuadamente ni  de manera oportuna en función del servicio al contribuyente.</t>
    </r>
  </si>
  <si>
    <r>
      <rPr>
        <b/>
        <sz val="11"/>
        <color rgb="FF000000"/>
        <rFont val="Calibri"/>
        <family val="2"/>
      </rPr>
      <t>O2.</t>
    </r>
    <r>
      <rPr>
        <sz val="11"/>
        <color rgb="FF000000"/>
        <rFont val="Calibri"/>
        <family val="2"/>
      </rPr>
      <t xml:space="preserve"> Normatividad con incentivos Tributarios</t>
    </r>
  </si>
  <si>
    <r>
      <rPr>
        <b/>
        <sz val="11"/>
        <color rgb="FF000000"/>
        <rFont val="Calibri"/>
        <family val="2"/>
      </rPr>
      <t>A2.</t>
    </r>
    <r>
      <rPr>
        <sz val="11"/>
        <color rgb="FF000000"/>
        <rFont val="Calibri"/>
        <family val="2"/>
      </rPr>
      <t xml:space="preserve"> Orden Público.</t>
    </r>
  </si>
  <si>
    <r>
      <rPr>
        <b/>
        <sz val="11"/>
        <color rgb="FF000000"/>
        <rFont val="Calibri"/>
        <family val="2"/>
      </rPr>
      <t>F3.</t>
    </r>
    <r>
      <rPr>
        <sz val="11"/>
        <color rgb="FF000000"/>
        <rFont val="Calibri"/>
        <family val="2"/>
      </rPr>
      <t xml:space="preserve"> Capacidad para trabajar de manera coordinada en forma presencial y virtual, logrando el objetivo del subproceso.</t>
    </r>
  </si>
  <si>
    <r>
      <rPr>
        <b/>
        <sz val="11"/>
        <color rgb="FF000000"/>
        <rFont val="Calibri"/>
        <family val="2"/>
      </rPr>
      <t>D3.</t>
    </r>
    <r>
      <rPr>
        <sz val="11"/>
        <color rgb="FF000000"/>
        <rFont val="Calibri"/>
        <family val="2"/>
      </rPr>
      <t xml:space="preserve"> Falta  de capacitación en temas relacionados con la atención al cliente y actualización tributaria Distrital</t>
    </r>
  </si>
  <si>
    <r>
      <rPr>
        <b/>
        <sz val="11"/>
        <color rgb="FF000000"/>
        <rFont val="Calibri"/>
        <family val="2"/>
      </rPr>
      <t>O3.</t>
    </r>
    <r>
      <rPr>
        <sz val="11"/>
        <color rgb="FF000000"/>
        <rFont val="Calibri"/>
        <family val="2"/>
      </rPr>
      <t xml:space="preserve"> Certificacion de calidad ISO 9001-2015.</t>
    </r>
  </si>
  <si>
    <r>
      <rPr>
        <b/>
        <sz val="11"/>
        <color rgb="FF000000"/>
        <rFont val="Calibri"/>
        <family val="2"/>
      </rPr>
      <t>A3.</t>
    </r>
    <r>
      <rPr>
        <sz val="11"/>
        <color rgb="FF000000"/>
        <rFont val="Calibri"/>
        <family val="2"/>
      </rPr>
      <t xml:space="preserve"> Transición de alta dirección</t>
    </r>
  </si>
  <si>
    <r>
      <t xml:space="preserve">F4. </t>
    </r>
    <r>
      <rPr>
        <sz val="11"/>
        <color rgb="FF000000"/>
        <rFont val="Calibri"/>
        <family val="2"/>
      </rPr>
      <t>Capacidad del personal de comunicar con un lenguaje claro y buen dominio de la información tributaria de la normatividad vigente que se trasmite a los contribuyentes, haciendo uso de los medios tecnologicos (correo electronico, whatsapp, llamadas telefonicas y sigob).</t>
    </r>
  </si>
  <si>
    <r>
      <rPr>
        <b/>
        <sz val="11"/>
        <color rgb="FF000000"/>
        <rFont val="Calibri"/>
        <family val="2"/>
      </rPr>
      <t>D4.</t>
    </r>
    <r>
      <rPr>
        <sz val="11"/>
        <color rgb="FF000000"/>
        <rFont val="Calibri"/>
        <family val="2"/>
      </rPr>
      <t xml:space="preserve"> Falta de instalación en las ventanillas de un sistema intercomunicador que mejore la comunicación con los contribuyentes</t>
    </r>
  </si>
  <si>
    <r>
      <rPr>
        <b/>
        <sz val="11"/>
        <color rgb="FF000000"/>
        <rFont val="Calibri"/>
        <family val="2"/>
      </rPr>
      <t>O4.</t>
    </r>
    <r>
      <rPr>
        <sz val="11"/>
        <color rgb="FF000000"/>
        <rFont val="Calibri"/>
        <family val="2"/>
      </rPr>
      <t>Plan de desarrollo del Distrito</t>
    </r>
  </si>
  <si>
    <r>
      <rPr>
        <b/>
        <sz val="11"/>
        <color rgb="FF000000"/>
        <rFont val="Calibri"/>
        <family val="2"/>
      </rPr>
      <t>A4.</t>
    </r>
    <r>
      <rPr>
        <sz val="11"/>
        <color rgb="FF000000"/>
        <rFont val="Calibri"/>
        <family val="2"/>
      </rPr>
      <t xml:space="preserve"> Fallas en el sistema de información e internet</t>
    </r>
  </si>
  <si>
    <r>
      <t xml:space="preserve">F.5 </t>
    </r>
    <r>
      <rPr>
        <sz val="11"/>
        <color rgb="FF000000"/>
        <rFont val="Calibri"/>
        <family val="2"/>
      </rPr>
      <t>El uso de sistema de asignación de turnos para la atención organizada de los contribuyentes.</t>
    </r>
  </si>
  <si>
    <r>
      <rPr>
        <b/>
        <sz val="11"/>
        <color rgb="FF000000"/>
        <rFont val="Calibri"/>
        <family val="2"/>
      </rPr>
      <t>O5.</t>
    </r>
    <r>
      <rPr>
        <sz val="11"/>
        <color rgb="FF000000"/>
        <rFont val="Calibri"/>
        <family val="2"/>
      </rPr>
      <t xml:space="preserve"> Facilidad de acceso a la informacion tributaria por parte del contribuyente a través de la página web</t>
    </r>
  </si>
  <si>
    <r>
      <rPr>
        <b/>
        <sz val="11"/>
        <color rgb="FF000000"/>
        <rFont val="Calibri"/>
        <family val="2"/>
      </rPr>
      <t>A5.</t>
    </r>
    <r>
      <rPr>
        <sz val="11"/>
        <color rgb="FF000000"/>
        <rFont val="Calibri"/>
        <family val="2"/>
      </rPr>
      <t xml:space="preserve"> Estructura tecnologica deficiente (servidor y sistema de informacion tributaria)</t>
    </r>
  </si>
  <si>
    <r>
      <rPr>
        <b/>
        <sz val="11"/>
        <color rgb="FF000000"/>
        <rFont val="Calibri"/>
        <family val="2"/>
      </rPr>
      <t xml:space="preserve">F.6 </t>
    </r>
    <r>
      <rPr>
        <sz val="11"/>
        <color rgb="FF000000"/>
        <rFont val="Calibri"/>
        <family val="2"/>
      </rPr>
      <t xml:space="preserve">El horario de atención en jornada continua.              </t>
    </r>
  </si>
  <si>
    <r>
      <rPr>
        <b/>
        <sz val="11"/>
        <color rgb="FF000000"/>
        <rFont val="Calibri"/>
        <family val="2"/>
      </rPr>
      <t>O6.</t>
    </r>
    <r>
      <rPr>
        <sz val="11"/>
        <color rgb="FF000000"/>
        <rFont val="Calibri"/>
        <family val="2"/>
      </rPr>
      <t xml:space="preserve"> Aplicativos tecnologicos para el recaudo de los impuestos agil para los contribuyentes.</t>
    </r>
  </si>
  <si>
    <r>
      <t xml:space="preserve">F.7 </t>
    </r>
    <r>
      <rPr>
        <sz val="11"/>
        <color rgb="FF000000"/>
        <rFont val="Calibri"/>
        <family val="2"/>
      </rPr>
      <t>Aumento del número de ventanillas para la atención del contribuyente lo que mejora el tiempo de espera en sala.</t>
    </r>
  </si>
  <si>
    <t xml:space="preserve">        </t>
  </si>
  <si>
    <t xml:space="preserve">
</t>
  </si>
  <si>
    <t>5. GESTION 
TRIBUTARIA /
INDUSTRIA Y COMERCIO</t>
  </si>
  <si>
    <r>
      <t xml:space="preserve">F1. </t>
    </r>
    <r>
      <rPr>
        <sz val="11"/>
        <color rgb="FF000000"/>
        <rFont val="Calibri"/>
        <family val="2"/>
        <scheme val="minor"/>
      </rPr>
      <t xml:space="preserve">Disposición y compromiso del personal con los resultados y la calidad del servicio.                            
</t>
    </r>
    <r>
      <rPr>
        <b/>
        <sz val="11"/>
        <color rgb="FF000000"/>
        <rFont val="Calibri"/>
        <family val="2"/>
        <scheme val="minor"/>
      </rPr>
      <t xml:space="preserve">F2. </t>
    </r>
    <r>
      <rPr>
        <sz val="11"/>
        <color rgb="FF000000"/>
        <rFont val="Calibri"/>
        <family val="2"/>
        <scheme val="minor"/>
      </rPr>
      <t>Herramientas tecnológicas de comunicación internas y externas (Sigob, Correo Institucional, Chat, Pagina web y otros).</t>
    </r>
  </si>
  <si>
    <r>
      <t>D1.</t>
    </r>
    <r>
      <rPr>
        <sz val="11"/>
        <color rgb="FF000000"/>
        <rFont val="Calibri"/>
        <family val="2"/>
        <scheme val="minor"/>
      </rPr>
      <t xml:space="preserve"> Insuficienciencia de personal de planta en el subproceso.</t>
    </r>
  </si>
  <si>
    <r>
      <t xml:space="preserve">O1. </t>
    </r>
    <r>
      <rPr>
        <sz val="11"/>
        <color rgb="FF000000"/>
        <rFont val="Calibri"/>
        <family val="2"/>
        <scheme val="minor"/>
      </rPr>
      <t xml:space="preserve">Teletrabajo como herramienta de apoyo para cumplimiento de objetivos institucionales.                </t>
    </r>
  </si>
  <si>
    <r>
      <t>A1.</t>
    </r>
    <r>
      <rPr>
        <sz val="11"/>
        <color rgb="FF000000"/>
        <rFont val="Calibri"/>
        <family val="2"/>
        <scheme val="minor"/>
      </rPr>
      <t xml:space="preserve"> Emergencia de salud pública por presencia de enfermedades contagiosas.</t>
    </r>
  </si>
  <si>
    <r>
      <t xml:space="preserve">(D1, D4, D5, O1, O2, O3, O4) </t>
    </r>
    <r>
      <rPr>
        <sz val="11"/>
        <color rgb="FF000000"/>
        <rFont val="Calibri"/>
        <family val="2"/>
        <scheme val="minor"/>
      </rPr>
      <t xml:space="preserve">Fortalecer las alianzas interinstitucionales con entidades para el apoyo de actividades de la organización (Cámara de Comercio), con el fin de agilizar el procedimiento de inscripción de los contribuyentes del impuesto de Industria y Comercio y Retenciones y minimizar el impacto de la falta de personal de planta en el subproceso.    </t>
    </r>
  </si>
  <si>
    <r>
      <t xml:space="preserve">(F1, F2, F3, F4, F5, F6, F7, F8, A1, A2, A4, A5)  </t>
    </r>
    <r>
      <rPr>
        <sz val="11"/>
        <color rgb="FF000000"/>
        <rFont val="Calibri"/>
        <family val="2"/>
        <scheme val="minor"/>
      </rPr>
      <t>Promover tanto el uso de procedimientos, formatos e instructivos del subproceso, así como el uso de los servicios tributarios en línea, con el fin de minimizar el número de solicitudes incompletas de los contribuyentes y hacer más dinámicos los procesos.</t>
    </r>
  </si>
  <si>
    <r>
      <t xml:space="preserve">                                                                                                                                                                                                                                                                                                                                                                                                                                                                                                      </t>
    </r>
    <r>
      <rPr>
        <b/>
        <sz val="11"/>
        <color rgb="FF000000"/>
        <rFont val="Calibri"/>
        <family val="2"/>
        <scheme val="minor"/>
      </rPr>
      <t xml:space="preserve">(F1, F2, F3, F5, F6, F7, F8, O2, O3, O5) </t>
    </r>
    <r>
      <rPr>
        <sz val="11"/>
        <color rgb="FF000000"/>
        <rFont val="Calibri"/>
        <family val="2"/>
        <scheme val="minor"/>
      </rPr>
      <t xml:space="preserve">Promover el uso de las herramientas tecnológicas de comunicación internas y externas (Sigob, Correo Institucional, Chat, Pagina web y otros) y de accesibilidad a la información, trámites y actualizaciones, a través de la página web para la consecución de los objetivos del subproceso y mejorar los canales de atención a la cuidadanía en general.       </t>
    </r>
  </si>
  <si>
    <r>
      <t xml:space="preserve">1. (D2, D3, A3) </t>
    </r>
    <r>
      <rPr>
        <sz val="11"/>
        <color rgb="FF000000"/>
        <rFont val="Calibri"/>
        <family val="2"/>
        <scheme val="minor"/>
      </rPr>
      <t xml:space="preserve">Gestionar ante la Unidad Interna de Contratación el suministro de bienes y servicios para el cumplimiento de los objetivos del subproceso.                                                          
</t>
    </r>
    <r>
      <rPr>
        <b/>
        <sz val="11"/>
        <color rgb="FF000000"/>
        <rFont val="Calibri"/>
        <family val="2"/>
        <scheme val="minor"/>
      </rPr>
      <t xml:space="preserve">
2. (D3, A3)</t>
    </r>
    <r>
      <rPr>
        <sz val="11"/>
        <color rgb="FF000000"/>
        <rFont val="Calibri"/>
        <family val="2"/>
        <scheme val="minor"/>
      </rPr>
      <t xml:space="preserve"> Gestionar ante la oficina Asesora de Informática ajustes a MATEO (Software - Hardware), con el fin de maximizar su utilidad.</t>
    </r>
  </si>
  <si>
    <r>
      <t xml:space="preserve">F3. </t>
    </r>
    <r>
      <rPr>
        <sz val="11"/>
        <color rgb="FF000000"/>
        <rFont val="Calibri"/>
        <family val="2"/>
        <scheme val="minor"/>
      </rPr>
      <t xml:space="preserve">Sistema de Gestión de Calidad como herramienta para la mejora continua.                                                         
</t>
    </r>
    <r>
      <rPr>
        <b/>
        <sz val="11"/>
        <color rgb="FF000000"/>
        <rFont val="Calibri"/>
        <family val="2"/>
        <scheme val="minor"/>
      </rPr>
      <t xml:space="preserve">F4. </t>
    </r>
    <r>
      <rPr>
        <sz val="11"/>
        <color rgb="FF000000"/>
        <rFont val="Calibri"/>
        <family val="2"/>
        <scheme val="minor"/>
      </rPr>
      <t>Interdiciplinaridad en el equipo de trabajo.</t>
    </r>
  </si>
  <si>
    <r>
      <t>D2.</t>
    </r>
    <r>
      <rPr>
        <sz val="11"/>
        <color rgb="FF000000"/>
        <rFont val="Calibri"/>
        <family val="2"/>
        <scheme val="minor"/>
      </rPr>
      <t xml:space="preserve"> Demora en el proceso de contratación de personal de apoyo a la gestión.</t>
    </r>
  </si>
  <si>
    <r>
      <t>O2.</t>
    </r>
    <r>
      <rPr>
        <sz val="11"/>
        <color rgb="FF000000"/>
        <rFont val="Calibri"/>
        <family val="2"/>
        <scheme val="minor"/>
      </rPr>
      <t xml:space="preserve"> Alianzas interinstitucionales con entidades para el apoyo de actividades de la organización (Cámara de Comercio).</t>
    </r>
  </si>
  <si>
    <r>
      <t>A2.</t>
    </r>
    <r>
      <rPr>
        <sz val="11"/>
        <color rgb="FF000000"/>
        <rFont val="Calibri"/>
        <family val="2"/>
        <scheme val="minor"/>
      </rPr>
      <t xml:space="preserve"> Cambios en la normatividad relacionados con el Impuesto de Industria y Comercio y Retenciones.</t>
    </r>
  </si>
  <si>
    <r>
      <t xml:space="preserve">F5. </t>
    </r>
    <r>
      <rPr>
        <sz val="11"/>
        <color rgb="FF000000"/>
        <rFont val="Calibri"/>
        <family val="2"/>
        <scheme val="minor"/>
      </rPr>
      <t xml:space="preserve"> Servicios tributarios en linea(Portal tributario actualizado con pasarela PSE).                                            </t>
    </r>
    <r>
      <rPr>
        <b/>
        <sz val="11"/>
        <color rgb="FF000000"/>
        <rFont val="Calibri"/>
        <family val="2"/>
        <scheme val="minor"/>
      </rPr>
      <t xml:space="preserve">F6. </t>
    </r>
    <r>
      <rPr>
        <sz val="11"/>
        <color rgb="FF000000"/>
        <rFont val="Calibri"/>
        <family val="2"/>
        <scheme val="minor"/>
      </rPr>
      <t>Capacidad del personal para el manejo de la información del Impuesto de Industria y Comercio y Retenciones, utilizando un lenguaje claro.</t>
    </r>
  </si>
  <si>
    <r>
      <t xml:space="preserve">D3. </t>
    </r>
    <r>
      <rPr>
        <sz val="11"/>
        <color rgb="FF000000"/>
        <rFont val="Calibri"/>
        <family val="2"/>
        <scheme val="minor"/>
      </rPr>
      <t>Falta de desarrollo tecnológico MATEO Software - Hardware.</t>
    </r>
  </si>
  <si>
    <r>
      <t xml:space="preserve">O3. </t>
    </r>
    <r>
      <rPr>
        <sz val="11"/>
        <color rgb="FF000000"/>
        <rFont val="Calibri"/>
        <family val="2"/>
        <scheme val="minor"/>
      </rPr>
      <t>Accesibilidad a la información, trámites y actualizaciones a través de la página web.</t>
    </r>
  </si>
  <si>
    <r>
      <t>A3.</t>
    </r>
    <r>
      <rPr>
        <sz val="11"/>
        <color rgb="FF000000"/>
        <rFont val="Calibri"/>
        <family val="2"/>
        <scheme val="minor"/>
      </rPr>
      <t xml:space="preserve"> Cambios en el entorno político y administrativo.</t>
    </r>
  </si>
  <si>
    <r>
      <t xml:space="preserve">F7. </t>
    </r>
    <r>
      <rPr>
        <sz val="11"/>
        <color rgb="FF000000"/>
        <rFont val="Calibri"/>
        <family val="2"/>
        <scheme val="minor"/>
      </rPr>
      <t>Disponibilidad del personal para la atención al cliente en horario continuo.</t>
    </r>
    <r>
      <rPr>
        <b/>
        <sz val="11"/>
        <color rgb="FF000000"/>
        <rFont val="Calibri"/>
        <family val="2"/>
        <scheme val="minor"/>
      </rPr>
      <t xml:space="preserve">                                              F8.</t>
    </r>
    <r>
      <rPr>
        <sz val="11"/>
        <color rgb="FF000000"/>
        <rFont val="Calibri"/>
        <family val="2"/>
        <scheme val="minor"/>
      </rPr>
      <t xml:space="preserve">  Modernización de equipos de computo para optimizar y facilitar los procesos.</t>
    </r>
  </si>
  <si>
    <r>
      <t xml:space="preserve">D4. </t>
    </r>
    <r>
      <rPr>
        <sz val="11"/>
        <color rgb="FF000000"/>
        <rFont val="Calibri"/>
        <family val="2"/>
        <scheme val="minor"/>
      </rPr>
      <t>Falta de actualización del personal en materia de información del Impuesto de Industria y Comercio y Retenciones.</t>
    </r>
  </si>
  <si>
    <r>
      <t>O4.</t>
    </r>
    <r>
      <rPr>
        <sz val="11"/>
        <color rgb="FF000000"/>
        <rFont val="Calibri"/>
        <family val="2"/>
        <scheme val="minor"/>
      </rPr>
      <t xml:space="preserve"> Plan de desarrollo del Distrito.</t>
    </r>
  </si>
  <si>
    <r>
      <t>A4.</t>
    </r>
    <r>
      <rPr>
        <sz val="11"/>
        <color rgb="FF000000"/>
        <rFont val="Calibri"/>
        <family val="2"/>
        <scheme val="minor"/>
      </rPr>
      <t xml:space="preserve"> Emergencia invernal (Perdida de información documental por inundaciones en las oficinas).</t>
    </r>
  </si>
  <si>
    <r>
      <t xml:space="preserve">D5. </t>
    </r>
    <r>
      <rPr>
        <sz val="11"/>
        <color rgb="FF000000"/>
        <rFont val="Calibri"/>
        <family val="2"/>
        <scheme val="minor"/>
      </rPr>
      <t>Falta de comunicación entre subprocesos.</t>
    </r>
  </si>
  <si>
    <r>
      <t>O5.</t>
    </r>
    <r>
      <rPr>
        <sz val="11"/>
        <color rgb="FF000000"/>
        <rFont val="Calibri"/>
        <family val="2"/>
        <scheme val="minor"/>
      </rPr>
      <t xml:space="preserve"> Modernización tecnológicas con el uso de las TICS.</t>
    </r>
  </si>
  <si>
    <r>
      <t>A5.</t>
    </r>
    <r>
      <rPr>
        <sz val="11"/>
        <color rgb="FF000000"/>
        <rFont val="Calibri"/>
        <family val="2"/>
        <scheme val="minor"/>
      </rPr>
      <t xml:space="preserve"> Problemas de orden público.</t>
    </r>
  </si>
  <si>
    <t xml:space="preserve">6. GESTION 
TRIBUTARIA /
SISTEMATIZACIÓN 
TRIBUTARIA </t>
  </si>
  <si>
    <r>
      <rPr>
        <b/>
        <sz val="11"/>
        <color rgb="FF000000"/>
        <rFont val="Calibri"/>
        <family val="2"/>
      </rPr>
      <t>F1.</t>
    </r>
    <r>
      <rPr>
        <sz val="11"/>
        <color rgb="FF000000"/>
        <rFont val="Calibri"/>
        <family val="2"/>
      </rPr>
      <t xml:space="preserve"> Equipo de trabajo competente y comprometido.</t>
    </r>
  </si>
  <si>
    <r>
      <rPr>
        <b/>
        <sz val="11"/>
        <color rgb="FF000000"/>
        <rFont val="Calibri"/>
        <family val="2"/>
      </rPr>
      <t>D1.</t>
    </r>
    <r>
      <rPr>
        <sz val="11"/>
        <color rgb="FF000000"/>
        <rFont val="Calibri"/>
        <family val="2"/>
      </rPr>
      <t xml:space="preserve"> Deficiencia de implementos de trabajo (insumos y utiles de oficina) para el cumplimiento de metas y objetivos institucionales.                        </t>
    </r>
    <r>
      <rPr>
        <b/>
        <sz val="11"/>
        <color rgb="FF000000"/>
        <rFont val="Calibri"/>
        <family val="2"/>
      </rPr>
      <t>D2.</t>
    </r>
    <r>
      <rPr>
        <sz val="11"/>
        <color rgb="FF000000"/>
        <rFont val="Calibri"/>
        <family val="2"/>
      </rPr>
      <t xml:space="preserve"> Carencia de espacio adecuado para almacenamiento de archivo. </t>
    </r>
  </si>
  <si>
    <r>
      <rPr>
        <b/>
        <sz val="11"/>
        <color rgb="FF000000"/>
        <rFont val="Calibri"/>
        <family val="2"/>
      </rPr>
      <t xml:space="preserve">O1. </t>
    </r>
    <r>
      <rPr>
        <sz val="11"/>
        <color rgb="FF000000"/>
        <rFont val="Calibri"/>
        <family val="2"/>
      </rPr>
      <t xml:space="preserve">Cambios en la normatividad tributaria, beneficios e incentivos tributarios y tasas de interes. </t>
    </r>
    <r>
      <rPr>
        <b/>
        <sz val="11"/>
        <color rgb="FF000000"/>
        <rFont val="Calibri"/>
        <family val="2"/>
      </rPr>
      <t xml:space="preserve">           O2. </t>
    </r>
    <r>
      <rPr>
        <sz val="11"/>
        <color rgb="FF000000"/>
        <rFont val="Calibri"/>
        <family val="2"/>
      </rPr>
      <t>Oferta de herramientas tecnológicas.</t>
    </r>
  </si>
  <si>
    <r>
      <rPr>
        <b/>
        <sz val="11"/>
        <color rgb="FF000000"/>
        <rFont val="Calibri"/>
        <family val="2"/>
      </rPr>
      <t>A1.</t>
    </r>
    <r>
      <rPr>
        <sz val="11"/>
        <color rgb="FF000000"/>
        <rFont val="Calibri"/>
        <family val="2"/>
      </rPr>
      <t xml:space="preserve"> Factores politicos-administrativos de la Alcaldia de Cartagena.</t>
    </r>
  </si>
  <si>
    <r>
      <rPr>
        <b/>
        <sz val="11"/>
        <color theme="1"/>
        <rFont val="Calibri"/>
        <family val="2"/>
        <scheme val="minor"/>
      </rPr>
      <t xml:space="preserve">D1,D3,O4,O2: </t>
    </r>
    <r>
      <rPr>
        <sz val="11"/>
        <color theme="1"/>
        <rFont val="Calibri"/>
        <family val="2"/>
        <scheme val="minor"/>
      </rPr>
      <t xml:space="preserve">Velar por el fortalecimiento continuo de los contratistas en el manejo de las TIC. 
</t>
    </r>
    <r>
      <rPr>
        <b/>
        <sz val="11"/>
        <color theme="1"/>
        <rFont val="Calibri"/>
        <family val="2"/>
        <scheme val="minor"/>
      </rPr>
      <t>D3,O2</t>
    </r>
    <r>
      <rPr>
        <sz val="11"/>
        <color theme="1"/>
        <rFont val="Calibri"/>
        <family val="2"/>
        <scheme val="minor"/>
      </rPr>
      <t>: Apoyar a las entidades recuadaoras y a la Oficina Asesora Informatica en la integración de servicios informaticos.</t>
    </r>
  </si>
  <si>
    <r>
      <rPr>
        <b/>
        <sz val="11"/>
        <color theme="1"/>
        <rFont val="Calibri"/>
        <family val="2"/>
        <scheme val="minor"/>
      </rPr>
      <t>F1,F3,A2:</t>
    </r>
    <r>
      <rPr>
        <sz val="11"/>
        <color theme="1"/>
        <rFont val="Calibri"/>
        <family val="2"/>
        <scheme val="minor"/>
      </rPr>
      <t xml:space="preserve"> Fortalecer las buenas practicas realizando seguimiento a fiducias y entidades bancarias, así como el cumplimiento de los términos de ley en los requerimientos solicitados a la Secretaría de Hacienda.
</t>
    </r>
    <r>
      <rPr>
        <b/>
        <sz val="11"/>
        <color theme="1"/>
        <rFont val="Calibri"/>
        <family val="2"/>
        <scheme val="minor"/>
      </rPr>
      <t>F2,A3:</t>
    </r>
    <r>
      <rPr>
        <sz val="11"/>
        <color theme="1"/>
        <rFont val="Calibri"/>
        <family val="2"/>
        <scheme val="minor"/>
      </rPr>
      <t xml:space="preserve"> Gestionar ante la dirección de impuesto y la oficina asesora de informáticas las dificultades que se presente en cuanto a fallas tecnológicas, lo anterior para que se tomen las medidas correctivas necesarias.</t>
    </r>
  </si>
  <si>
    <r>
      <rPr>
        <b/>
        <sz val="11"/>
        <color theme="1"/>
        <rFont val="Calibri"/>
        <family val="2"/>
        <scheme val="minor"/>
      </rPr>
      <t xml:space="preserve">F1, F2, F3, O2, O3, O4: </t>
    </r>
    <r>
      <rPr>
        <sz val="11"/>
        <color theme="1"/>
        <rFont val="Calibri"/>
        <family val="2"/>
        <scheme val="minor"/>
      </rPr>
      <t xml:space="preserve">Desarrollar  tecnologias institucionales para fortalecer los procesos de recaudo en conjunto con las entidades bancarias.
</t>
    </r>
    <r>
      <rPr>
        <b/>
        <sz val="11"/>
        <color theme="1"/>
        <rFont val="Calibri"/>
        <family val="2"/>
        <scheme val="minor"/>
      </rPr>
      <t xml:space="preserve">
F1, F2, F3, O2, O4:</t>
    </r>
    <r>
      <rPr>
        <sz val="11"/>
        <color theme="1"/>
        <rFont val="Calibri"/>
        <family val="2"/>
        <scheme val="minor"/>
      </rPr>
      <t xml:space="preserve"> Implementación de los procedemientos establecidos en el subproceso de Sistematización Tributaria para dar cumplimiento a los requisitos al SGC con apoyo de las TIC.
</t>
    </r>
    <r>
      <rPr>
        <b/>
        <sz val="11"/>
        <color theme="1"/>
        <rFont val="Calibri"/>
        <family val="2"/>
        <scheme val="minor"/>
      </rPr>
      <t xml:space="preserve">F1, O1: </t>
    </r>
    <r>
      <rPr>
        <sz val="11"/>
        <color theme="1"/>
        <rFont val="Calibri"/>
        <family val="2"/>
        <scheme val="minor"/>
      </rPr>
      <t>Capacitar el equipo de trabajo del subproceso de Sistematización Tributaria los cambios que surjan en cuanto a normatividad, beneficios e incentivos.</t>
    </r>
  </si>
  <si>
    <r>
      <rPr>
        <b/>
        <sz val="11"/>
        <color theme="1"/>
        <rFont val="Calibri"/>
        <family val="2"/>
        <scheme val="minor"/>
      </rPr>
      <t>D1,D2,D3,A3</t>
    </r>
    <r>
      <rPr>
        <sz val="11"/>
        <color theme="1"/>
        <rFont val="Calibri"/>
        <family val="2"/>
        <scheme val="minor"/>
      </rPr>
      <t xml:space="preserve">: Gestionar ante alta dirección, los requerimientos de implementos de trabajo, infraestructura locativa (Archivo y puestos de trabajo), herramientas y sistemas de información.
</t>
    </r>
    <r>
      <rPr>
        <b/>
        <sz val="11"/>
        <color theme="1"/>
        <rFont val="Calibri"/>
        <family val="2"/>
        <scheme val="minor"/>
      </rPr>
      <t xml:space="preserve">
D1,D3,A3: </t>
    </r>
    <r>
      <rPr>
        <sz val="11"/>
        <color theme="1"/>
        <rFont val="Calibri"/>
        <family val="2"/>
        <scheme val="minor"/>
      </rPr>
      <t xml:space="preserve">Maximizar el uso y aprovechamiento de las herramientas tecnologicas disponibles.
</t>
    </r>
    <r>
      <rPr>
        <b/>
        <sz val="11"/>
        <color theme="1"/>
        <rFont val="Calibri"/>
        <family val="2"/>
        <scheme val="minor"/>
      </rPr>
      <t xml:space="preserve">
D3,A43 A1:</t>
    </r>
    <r>
      <rPr>
        <sz val="11"/>
        <color theme="1"/>
        <rFont val="Calibri"/>
        <family val="2"/>
        <scheme val="minor"/>
      </rPr>
      <t xml:space="preserve"> Informar a la Alta Dirección o de manera directa a la oficina Asesora de Informática las necesidades tecnológicas que se presenten, para que estas se incluyan en sus planes de compra.</t>
    </r>
  </si>
  <si>
    <r>
      <rPr>
        <b/>
        <sz val="11"/>
        <color rgb="FF000000"/>
        <rFont val="Calibri"/>
        <family val="2"/>
      </rPr>
      <t>F2.</t>
    </r>
    <r>
      <rPr>
        <sz val="11"/>
        <color rgb="FF000000"/>
        <rFont val="Calibri"/>
        <family val="2"/>
      </rPr>
      <t xml:space="preserve"> Disposición institucional para el desarrollo y adquisición de nuevas tecnologías.</t>
    </r>
  </si>
  <si>
    <r>
      <rPr>
        <b/>
        <sz val="11"/>
        <color rgb="FF000000"/>
        <rFont val="Calibri"/>
        <family val="2"/>
      </rPr>
      <t>D3.</t>
    </r>
    <r>
      <rPr>
        <sz val="11"/>
        <color rgb="FF000000"/>
        <rFont val="Calibri"/>
        <family val="2"/>
      </rPr>
      <t xml:space="preserve"> Tecnología insuficiente y obsoleta.</t>
    </r>
  </si>
  <si>
    <r>
      <rPr>
        <b/>
        <sz val="11"/>
        <color rgb="FF000000"/>
        <rFont val="Calibri"/>
        <family val="2"/>
      </rPr>
      <t>O3.</t>
    </r>
    <r>
      <rPr>
        <sz val="11"/>
        <color rgb="FF000000"/>
        <rFont val="Calibri"/>
        <family val="2"/>
      </rPr>
      <t xml:space="preserve"> Pluralidad de entidades y servicios bancarios.</t>
    </r>
  </si>
  <si>
    <r>
      <rPr>
        <b/>
        <sz val="11"/>
        <color rgb="FF000000"/>
        <rFont val="Calibri"/>
        <family val="2"/>
      </rPr>
      <t>A2.</t>
    </r>
    <r>
      <rPr>
        <sz val="11"/>
        <color rgb="FF000000"/>
        <rFont val="Calibri"/>
        <family val="2"/>
      </rPr>
      <t xml:space="preserve"> Insuficiente control y seguimiento a Fiducias y Entidades Bancarias por parte del Distrito.</t>
    </r>
  </si>
  <si>
    <r>
      <rPr>
        <b/>
        <sz val="11"/>
        <color rgb="FF000000"/>
        <rFont val="Calibri"/>
        <family val="2"/>
      </rPr>
      <t>F3.</t>
    </r>
    <r>
      <rPr>
        <sz val="11"/>
        <color rgb="FF000000"/>
        <rFont val="Calibri"/>
        <family val="2"/>
      </rPr>
      <t xml:space="preserve"> Aplicabilidad y toma de conciencia en lo concerniente al SGC en el equipo de trabajo.</t>
    </r>
  </si>
  <si>
    <r>
      <rPr>
        <b/>
        <sz val="11"/>
        <color rgb="FF000000"/>
        <rFont val="Calibri"/>
        <family val="2"/>
      </rPr>
      <t>D4.</t>
    </r>
    <r>
      <rPr>
        <sz val="11"/>
        <color rgb="FF000000"/>
        <rFont val="Calibri"/>
        <family val="2"/>
      </rPr>
      <t xml:space="preserve"> Contratación tardia del personal de apoyo para la gestión del Subproceso.</t>
    </r>
  </si>
  <si>
    <r>
      <rPr>
        <b/>
        <sz val="11"/>
        <color rgb="FF000000"/>
        <rFont val="Calibri"/>
        <family val="2"/>
      </rPr>
      <t>O4.</t>
    </r>
    <r>
      <rPr>
        <sz val="11"/>
        <color rgb="FF000000"/>
        <rFont val="Calibri"/>
        <family val="2"/>
      </rPr>
      <t xml:space="preserve"> Manejo de las TICs a servicios tributarios.</t>
    </r>
  </si>
  <si>
    <r>
      <rPr>
        <b/>
        <sz val="11"/>
        <color rgb="FF000000"/>
        <rFont val="Calibri"/>
        <family val="2"/>
      </rPr>
      <t>A3.</t>
    </r>
    <r>
      <rPr>
        <sz val="11"/>
        <color rgb="FF000000"/>
        <rFont val="Calibri"/>
        <family val="2"/>
      </rPr>
      <t xml:space="preserve"> Fallas en los sistemas de información del Distrito (Red, correo institucional, Webservice,  etc) como : inseguridad informática, inestabilidad en el fluido eléctrico, daño en los servidores.</t>
    </r>
  </si>
  <si>
    <t>7. GESTION 
TRIBUTARIA /
CULTURA 
TRIBUTARIA</t>
  </si>
  <si>
    <r>
      <rPr>
        <b/>
        <sz val="11"/>
        <color rgb="FF000000"/>
        <rFont val="Calibri"/>
        <family val="2"/>
      </rPr>
      <t>F1.</t>
    </r>
    <r>
      <rPr>
        <sz val="11"/>
        <color rgb="FF000000"/>
        <rFont val="Calibri"/>
        <family val="2"/>
      </rPr>
      <t xml:space="preserve"> Interdisciplinariedad de las competencias del personal. (idoneo, comprometido, capacitado y con disposicion al cambio). 
</t>
    </r>
    <r>
      <rPr>
        <b/>
        <sz val="11"/>
        <color rgb="FF000000"/>
        <rFont val="Calibri"/>
        <family val="2"/>
      </rPr>
      <t>F2.</t>
    </r>
    <r>
      <rPr>
        <sz val="11"/>
        <color rgb="FF000000"/>
        <rFont val="Calibri"/>
        <family val="2"/>
      </rPr>
      <t xml:space="preserve"> Sistema de gestión de calidad como herramienta para  mejora continua.                                             </t>
    </r>
    <r>
      <rPr>
        <b/>
        <sz val="11"/>
        <color rgb="FF000000"/>
        <rFont val="Calibri"/>
        <family val="2"/>
      </rPr>
      <t>F3.</t>
    </r>
    <r>
      <rPr>
        <sz val="11"/>
        <color rgb="FF000000"/>
        <rFont val="Calibri"/>
        <family val="2"/>
      </rPr>
      <t xml:space="preserve"> Capacidad para trabajar de manera coordinada en forma presencial y virtual, logrando el objetivo del subproceso.</t>
    </r>
  </si>
  <si>
    <r>
      <rPr>
        <b/>
        <sz val="11"/>
        <color rgb="FF000000"/>
        <rFont val="Calibri"/>
        <family val="2"/>
      </rPr>
      <t xml:space="preserve">D1. </t>
    </r>
    <r>
      <rPr>
        <sz val="11"/>
        <color rgb="FF000000"/>
        <rFont val="Calibri"/>
        <family val="2"/>
      </rPr>
      <t xml:space="preserve">Insuficiencia de personal de planta en el equipo de trabajo de Cultura tributaria.  
                           </t>
    </r>
  </si>
  <si>
    <r>
      <rPr>
        <b/>
        <sz val="11"/>
        <color rgb="FF000000"/>
        <rFont val="Calibri"/>
        <family val="2"/>
      </rPr>
      <t>O1.</t>
    </r>
    <r>
      <rPr>
        <sz val="11"/>
        <color rgb="FF000000"/>
        <rFont val="Calibri"/>
        <family val="2"/>
      </rPr>
      <t xml:space="preserve"> Certificación ISO 9001-2015.
</t>
    </r>
    <r>
      <rPr>
        <b/>
        <sz val="11"/>
        <color rgb="FF000000"/>
        <rFont val="Calibri"/>
        <family val="2"/>
      </rPr>
      <t>O2</t>
    </r>
    <r>
      <rPr>
        <sz val="11"/>
        <color rgb="FF000000"/>
        <rFont val="Calibri"/>
        <family val="2"/>
      </rPr>
      <t>. Inclusión de estrategias de Cultura Tributaria en el Plan de desarrollo del Distrito.</t>
    </r>
  </si>
  <si>
    <r>
      <t xml:space="preserve">
</t>
    </r>
    <r>
      <rPr>
        <b/>
        <sz val="11"/>
        <color rgb="FF000000"/>
        <rFont val="Calibri"/>
        <family val="2"/>
      </rPr>
      <t>A1.</t>
    </r>
    <r>
      <rPr>
        <sz val="11"/>
        <color rgb="FF000000"/>
        <rFont val="Calibri"/>
        <family val="2"/>
      </rPr>
      <t xml:space="preserve"> Fenómenos naturales - Medio Ambiente</t>
    </r>
  </si>
  <si>
    <r>
      <rPr>
        <b/>
        <sz val="11"/>
        <color rgb="FF000000"/>
        <rFont val="Calibri"/>
        <family val="2"/>
      </rPr>
      <t>D4. O2. O3.</t>
    </r>
    <r>
      <rPr>
        <sz val="11"/>
        <color rgb="FF000000"/>
        <rFont val="Calibri"/>
        <family val="2"/>
      </rPr>
      <t xml:space="preserve">  Establecer un cronograma de capacitaciones internas sobre temas relacionados con la atención al cliente y actualizaciones tributarias Distrital, normas nacionales y locales.
</t>
    </r>
    <r>
      <rPr>
        <b/>
        <sz val="11"/>
        <color rgb="FF000000"/>
        <rFont val="Calibri"/>
        <family val="2"/>
      </rPr>
      <t>D2.D5.O4</t>
    </r>
    <r>
      <rPr>
        <sz val="11"/>
        <color rgb="FF000000"/>
        <rFont val="Calibri"/>
        <family val="2"/>
      </rPr>
      <t xml:space="preserve">  Solicitar con base a la planeación de actividades de cultura tributaria, los equipos de computo que se requieren para la ejecución de jornadas de sensibilización y orientación.
</t>
    </r>
    <r>
      <rPr>
        <b/>
        <sz val="11"/>
        <color rgb="FF000000"/>
        <rFont val="Calibri"/>
        <family val="2"/>
      </rPr>
      <t>D3.O5</t>
    </r>
    <r>
      <rPr>
        <sz val="11"/>
        <color rgb="FF000000"/>
        <rFont val="Calibri"/>
        <family val="2"/>
      </rPr>
      <t xml:space="preserve">. Solicitar una inspección de equipos de computo, impresoras y demás equipos para que con antelación se pida a la dirección de impuestos el mantenimineto preventivo de equipos y herramientas.
</t>
    </r>
    <r>
      <rPr>
        <b/>
        <sz val="11"/>
        <color rgb="FF000000"/>
        <rFont val="Calibri"/>
        <family val="2"/>
      </rPr>
      <t>D4.O5.</t>
    </r>
    <r>
      <rPr>
        <sz val="11"/>
        <color rgb="FF000000"/>
        <rFont val="Calibri"/>
        <family val="2"/>
      </rPr>
      <t xml:space="preserve"> Implentación de manual operativo de atención al ciudadano en los diferentes puntos deslocalizados y otros canales de atención.</t>
    </r>
  </si>
  <si>
    <r>
      <rPr>
        <b/>
        <sz val="11"/>
        <color rgb="FF000000"/>
        <rFont val="Calibri"/>
        <family val="2"/>
      </rPr>
      <t>1.F3. F4. F5. F6. F8. A4. A1. A2</t>
    </r>
    <r>
      <rPr>
        <sz val="11"/>
        <color rgb="FF000000"/>
        <rFont val="Calibri"/>
        <family val="2"/>
      </rPr>
      <t xml:space="preserve"> Creación de campaña publicitaria aprovechando las herramientas tecnologicas,  medios masivos de comunicación y redes sociales para facilitar la atención al contribuyente, difundir la normatividad tributaria.
</t>
    </r>
    <r>
      <rPr>
        <b/>
        <sz val="11"/>
        <color rgb="FF000000"/>
        <rFont val="Calibri"/>
        <family val="2"/>
      </rPr>
      <t xml:space="preserve">F2. F5. A3 </t>
    </r>
    <r>
      <rPr>
        <sz val="11"/>
        <color rgb="FF000000"/>
        <rFont val="Calibri"/>
        <family val="2"/>
      </rPr>
      <t xml:space="preserve">Cumplimiento en los lineamientos del SGC para que los cambios de administración no afecte la continuidad de los subprocesos.
</t>
    </r>
    <r>
      <rPr>
        <b/>
        <sz val="11"/>
        <color rgb="FF000000"/>
        <rFont val="Calibri"/>
        <family val="2"/>
      </rPr>
      <t xml:space="preserve">F2. F5. F7. A4. </t>
    </r>
    <r>
      <rPr>
        <sz val="11"/>
        <color rgb="FF000000"/>
        <rFont val="Calibri"/>
        <family val="2"/>
      </rPr>
      <t>Analizar y realizar ACPM con  los   resultados de la calificación del servicio prestado.</t>
    </r>
  </si>
  <si>
    <r>
      <rPr>
        <b/>
        <sz val="11"/>
        <color rgb="FF000000"/>
        <rFont val="Calibri"/>
        <family val="2"/>
      </rPr>
      <t xml:space="preserve">F.1 F3. F4. F6. F8 F9. F10. O1. O2. O4. O5. </t>
    </r>
    <r>
      <rPr>
        <sz val="11"/>
        <color rgb="FF000000"/>
        <rFont val="Calibri"/>
        <family val="2"/>
      </rPr>
      <t xml:space="preserve">Sensibilización, orientación e información mediante actividades ludicopegagicas, jornada de socialización del impuesto ICAT mediante volantes o flayers informativos dirigidos a los ciudadanos de Cartagena a cerca de su obligatoriedad, puntualidad e importancia en el cumplimiento del pago de sus impuestos a traves de canales virtuales y presenciales.
</t>
    </r>
    <r>
      <rPr>
        <b/>
        <sz val="11"/>
        <color rgb="FF000000"/>
        <rFont val="Calibri"/>
        <family val="2"/>
      </rPr>
      <t>F2. F4. F5. F7 F8. O3. O5.</t>
    </r>
    <r>
      <rPr>
        <sz val="11"/>
        <color rgb="FF000000"/>
        <rFont val="Calibri"/>
        <family val="2"/>
      </rPr>
      <t xml:space="preserve"> Evaluar el servicio a traves de encuesta digital.
</t>
    </r>
    <r>
      <rPr>
        <b/>
        <sz val="11"/>
        <color rgb="FF000000"/>
        <rFont val="Calibri"/>
        <family val="2"/>
      </rPr>
      <t xml:space="preserve">F3. F4. O2. O3 </t>
    </r>
    <r>
      <rPr>
        <sz val="11"/>
        <color rgb="FF000000"/>
        <rFont val="Calibri"/>
        <family val="2"/>
      </rPr>
      <t>Proponer la habilitación en la página de la alcaldía de Cartagena el boton de whatsaap para propiciar un contacto directo de comunicación y atención al contribuyente.</t>
    </r>
  </si>
  <si>
    <r>
      <rPr>
        <b/>
        <sz val="11"/>
        <color rgb="FF000000"/>
        <rFont val="Calibri"/>
        <family val="2"/>
      </rPr>
      <t xml:space="preserve">D1. D3. A3 </t>
    </r>
    <r>
      <rPr>
        <sz val="11"/>
        <color rgb="FF000000"/>
        <rFont val="Calibri"/>
        <family val="2"/>
      </rPr>
      <t>Realizar requerimiento de la logistica  en cuanto a talento Humano, Papeleria y equipos de Computo e Impresoras,  para el desarrollo de las Actividad de Atencion al contribuyente y Cultura Tributaria.</t>
    </r>
    <r>
      <rPr>
        <b/>
        <sz val="11"/>
        <color rgb="FF000000"/>
        <rFont val="Calibri"/>
        <family val="2"/>
      </rPr>
      <t xml:space="preserve">
D5. A3.</t>
    </r>
    <r>
      <rPr>
        <sz val="11"/>
        <color rgb="FF000000"/>
        <rFont val="Calibri"/>
        <family val="2"/>
      </rPr>
      <t xml:space="preserve"> Solicitar a la alta Direccion asignacion de personal de planta para apoyo a la oficina de Cultura Tributaria.</t>
    </r>
    <r>
      <rPr>
        <b/>
        <sz val="11"/>
        <color rgb="FF000000"/>
        <rFont val="Calibri"/>
        <family val="2"/>
      </rPr>
      <t xml:space="preserve">
D2. A3</t>
    </r>
    <r>
      <rPr>
        <sz val="11"/>
        <color rgb="FF000000"/>
        <rFont val="Calibri"/>
        <family val="2"/>
      </rPr>
      <t xml:space="preserve"> Solicitar a la alta dirección siempre que  se realicen envios masivos ( requerimientos, actuaciones, notificaciones) que involucren al contribuyente se socialicen a la oficina de cultura tributaria con suficiente antelación.</t>
    </r>
  </si>
  <si>
    <r>
      <rPr>
        <b/>
        <sz val="11"/>
        <color rgb="FF000000"/>
        <rFont val="Calibri"/>
        <family val="2"/>
      </rPr>
      <t>F4</t>
    </r>
    <r>
      <rPr>
        <sz val="11"/>
        <color rgb="FF000000"/>
        <rFont val="Calibri"/>
        <family val="2"/>
      </rPr>
      <t xml:space="preserve">. Acceso a herramientas tecnologicas de comunicación internas y externas.(REDES SOCIALES,  CORREOS ELECTRONICOS Y PLATAFORMA ELECTRONICA DE COMUNICACION).                                        </t>
    </r>
    <r>
      <rPr>
        <b/>
        <sz val="11"/>
        <color rgb="FF000000"/>
        <rFont val="Calibri"/>
        <family val="2"/>
      </rPr>
      <t xml:space="preserve">F5. </t>
    </r>
    <r>
      <rPr>
        <sz val="11"/>
        <color rgb="FF000000"/>
        <rFont val="Calibri"/>
        <family val="2"/>
      </rPr>
      <t>Todas las actividades estan documentadas.</t>
    </r>
  </si>
  <si>
    <r>
      <rPr>
        <b/>
        <sz val="11"/>
        <color rgb="FF000000"/>
        <rFont val="Calibri"/>
        <family val="2"/>
      </rPr>
      <t xml:space="preserve">D2. </t>
    </r>
    <r>
      <rPr>
        <sz val="11"/>
        <color rgb="FF000000"/>
        <rFont val="Calibri"/>
        <family val="2"/>
      </rPr>
      <t>Demora en el suministro de bienes y  servicios necesarios para la ejecución del desarrollo de las actividades.</t>
    </r>
  </si>
  <si>
    <r>
      <t xml:space="preserve">
</t>
    </r>
    <r>
      <rPr>
        <b/>
        <sz val="11"/>
        <color rgb="FF000000"/>
        <rFont val="Calibri"/>
        <family val="2"/>
      </rPr>
      <t>A2.</t>
    </r>
    <r>
      <rPr>
        <sz val="11"/>
        <color rgb="FF000000"/>
        <rFont val="Calibri"/>
        <family val="2"/>
      </rPr>
      <t xml:space="preserve"> Orden Público.</t>
    </r>
  </si>
  <si>
    <r>
      <t>F6.</t>
    </r>
    <r>
      <rPr>
        <sz val="11"/>
        <color rgb="FF000000"/>
        <rFont val="Calibri"/>
        <family val="2"/>
      </rPr>
      <t xml:space="preserve"> Facilidad de comunicación con la comunidad a traves de los presidentes de la JAC.</t>
    </r>
    <r>
      <rPr>
        <b/>
        <sz val="11"/>
        <color rgb="FF000000"/>
        <rFont val="Calibri"/>
        <family val="2"/>
      </rPr>
      <t xml:space="preserve">
F7. </t>
    </r>
    <r>
      <rPr>
        <sz val="11"/>
        <color rgb="FF000000"/>
        <rFont val="Calibri"/>
        <family val="2"/>
      </rPr>
      <t xml:space="preserve">Evaluación constante de la percepción del contirbuyente a través de la aplicación de encuestas. </t>
    </r>
  </si>
  <si>
    <r>
      <rPr>
        <b/>
        <sz val="11"/>
        <color rgb="FF000000"/>
        <rFont val="Calibri"/>
        <family val="2"/>
      </rPr>
      <t>D3.</t>
    </r>
    <r>
      <rPr>
        <sz val="11"/>
        <color rgb="FF000000"/>
        <rFont val="Calibri"/>
        <family val="2"/>
      </rPr>
      <t xml:space="preserve"> Necedidad de un mayor número de equipos de computo e impresoras suficientes, Video-beam, camara, tonner, papelería   e insumos de oficina.          
</t>
    </r>
    <r>
      <rPr>
        <b/>
        <sz val="11"/>
        <color rgb="FF000000"/>
        <rFont val="Calibri"/>
        <family val="2"/>
      </rPr>
      <t>D4.</t>
    </r>
    <r>
      <rPr>
        <sz val="11"/>
        <color rgb="FF000000"/>
        <rFont val="Calibri"/>
        <family val="2"/>
      </rPr>
      <t xml:space="preserve"> Escasa capacitación en temas relacionados con la atención al cliente y actualización tributaria Distrital.</t>
    </r>
  </si>
  <si>
    <r>
      <rPr>
        <b/>
        <sz val="11"/>
        <color rgb="FF000000"/>
        <rFont val="Calibri"/>
        <family val="2"/>
      </rPr>
      <t xml:space="preserve">O3. </t>
    </r>
    <r>
      <rPr>
        <sz val="11"/>
        <color rgb="FF000000"/>
        <rFont val="Calibri"/>
        <family val="2"/>
      </rPr>
      <t>Facilidad de acceso a la informacion tributaria por parte del contribuyente a través de la página web.</t>
    </r>
  </si>
  <si>
    <r>
      <t xml:space="preserve">
</t>
    </r>
    <r>
      <rPr>
        <b/>
        <sz val="11"/>
        <color rgb="FF000000"/>
        <rFont val="Calibri"/>
        <family val="2"/>
      </rPr>
      <t>A3.</t>
    </r>
    <r>
      <rPr>
        <sz val="11"/>
        <color rgb="FF000000"/>
        <rFont val="Calibri"/>
        <family val="2"/>
      </rPr>
      <t xml:space="preserve"> Cambios en la alta dirección que afectan el diseño de las estrategias de cultura tributaria.</t>
    </r>
  </si>
  <si>
    <r>
      <rPr>
        <b/>
        <sz val="11"/>
        <color rgb="FF000000"/>
        <rFont val="Calibri"/>
        <family val="2"/>
      </rPr>
      <t xml:space="preserve">F8. </t>
    </r>
    <r>
      <rPr>
        <sz val="11"/>
        <color rgb="FF000000"/>
        <rFont val="Calibri"/>
        <family val="2"/>
      </rPr>
      <t xml:space="preserve">Capacidad del personal para socializar la Normatividad a los contribuyentes, haciendo uso de los medios tecnologicos.                                 </t>
    </r>
    <r>
      <rPr>
        <b/>
        <sz val="11"/>
        <color rgb="FF000000"/>
        <rFont val="Calibri"/>
        <family val="2"/>
      </rPr>
      <t xml:space="preserve">F9. </t>
    </r>
    <r>
      <rPr>
        <sz val="11"/>
        <color rgb="FF000000"/>
        <rFont val="Calibri"/>
        <family val="2"/>
      </rPr>
      <t xml:space="preserve">Deslocalización de la atención en las tres localidades que existen en el Distrito de Cartagena, con facilidad de los contribuyentes para obtener información cerca del lugar de residencia.   </t>
    </r>
    <r>
      <rPr>
        <b/>
        <sz val="11"/>
        <color rgb="FF000000"/>
        <rFont val="Calibri"/>
        <family val="2"/>
      </rPr>
      <t xml:space="preserve">
F10.</t>
    </r>
    <r>
      <rPr>
        <sz val="11"/>
        <color rgb="FF000000"/>
        <rFont val="Calibri"/>
        <family val="2"/>
      </rPr>
      <t xml:space="preserve"> Implementación de estrategias lúdico pedagogicas para la sensibilzación sobre los impuestos distritales.</t>
    </r>
  </si>
  <si>
    <r>
      <rPr>
        <b/>
        <sz val="11"/>
        <color rgb="FF000000"/>
        <rFont val="Calibri"/>
        <family val="2"/>
      </rPr>
      <t xml:space="preserve">
                                               </t>
    </r>
    <r>
      <rPr>
        <sz val="11"/>
        <color rgb="FF000000"/>
        <rFont val="Calibri"/>
        <family val="2"/>
      </rPr>
      <t xml:space="preserve">
</t>
    </r>
    <r>
      <rPr>
        <b/>
        <sz val="11"/>
        <color rgb="FF000000"/>
        <rFont val="Calibri"/>
        <family val="2"/>
      </rPr>
      <t xml:space="preserve">D5. </t>
    </r>
    <r>
      <rPr>
        <sz val="11"/>
        <color rgb="FF000000"/>
        <rFont val="Calibri"/>
        <family val="2"/>
      </rPr>
      <t>Falta de acondicionamiento  de puestos de trabajo.</t>
    </r>
  </si>
  <si>
    <r>
      <rPr>
        <b/>
        <sz val="11"/>
        <color rgb="FF000000"/>
        <rFont val="Calibri"/>
        <family val="2"/>
      </rPr>
      <t>O4.</t>
    </r>
    <r>
      <rPr>
        <sz val="11"/>
        <color rgb="FF000000"/>
        <rFont val="Calibri"/>
        <family val="2"/>
      </rPr>
      <t xml:space="preserve"> Participación en las ofertas de servicios desarrolladas con los diferentes grupos de valor.
</t>
    </r>
    <r>
      <rPr>
        <b/>
        <sz val="11"/>
        <color rgb="FF000000"/>
        <rFont val="Calibri"/>
        <family val="2"/>
      </rPr>
      <t>O5</t>
    </r>
    <r>
      <rPr>
        <sz val="11"/>
        <color rgb="FF000000"/>
        <rFont val="Calibri"/>
        <family val="2"/>
      </rPr>
      <t>. Orientación al contribuyente a través de puntos deslocalizados y otros puntos de atención.</t>
    </r>
  </si>
  <si>
    <r>
      <t xml:space="preserve">
</t>
    </r>
    <r>
      <rPr>
        <b/>
        <sz val="11"/>
        <color rgb="FF000000"/>
        <rFont val="Calibri"/>
        <family val="2"/>
      </rPr>
      <t>A4.</t>
    </r>
    <r>
      <rPr>
        <sz val="11"/>
        <color rgb="FF000000"/>
        <rFont val="Calibri"/>
        <family val="2"/>
      </rPr>
      <t xml:space="preserve"> Fallas en el sistema de información e internet.</t>
    </r>
  </si>
  <si>
    <t>8. GESTION 
TRIBUTARIA /
COBRO 
PERSUASIVO</t>
  </si>
  <si>
    <r>
      <rPr>
        <b/>
        <sz val="11"/>
        <color rgb="FF000000"/>
        <rFont val="Calibri"/>
        <family val="2"/>
      </rPr>
      <t xml:space="preserve">F1. </t>
    </r>
    <r>
      <rPr>
        <sz val="11"/>
        <color rgb="FF000000"/>
        <rFont val="Calibri"/>
        <family val="2"/>
      </rPr>
      <t xml:space="preserve">Personal con sentido de pertenecia y altamente comprometidos con los objetivos institucionales.                                                
</t>
    </r>
    <r>
      <rPr>
        <b/>
        <sz val="11"/>
        <color rgb="FF000000"/>
        <rFont val="Calibri"/>
        <family val="2"/>
      </rPr>
      <t>F2.</t>
    </r>
    <r>
      <rPr>
        <sz val="11"/>
        <color rgb="FF000000"/>
        <rFont val="Calibri"/>
        <family val="2"/>
      </rPr>
      <t xml:space="preserve"> Estrategias de comunicacion totalmente claras, con entidades financieras  y con las diferentes dependencias de las Alcaldìa  y entidades descentralizadas.</t>
    </r>
  </si>
  <si>
    <r>
      <rPr>
        <b/>
        <sz val="11"/>
        <color rgb="FF000000"/>
        <rFont val="Calibri"/>
        <family val="2"/>
      </rPr>
      <t xml:space="preserve">D1. </t>
    </r>
    <r>
      <rPr>
        <sz val="11"/>
        <color rgb="FF000000"/>
        <rFont val="Calibri"/>
        <family val="2"/>
      </rPr>
      <t>Sistema de información Tributaria Mateo deficiente</t>
    </r>
  </si>
  <si>
    <r>
      <rPr>
        <b/>
        <sz val="11"/>
        <color rgb="FF000000"/>
        <rFont val="Calibri"/>
        <family val="2"/>
      </rPr>
      <t>O1.</t>
    </r>
    <r>
      <rPr>
        <sz val="11"/>
        <color rgb="FF000000"/>
        <rFont val="Calibri"/>
        <family val="2"/>
      </rPr>
      <t xml:space="preserve"> Voluntad politica para gestionar beneficios tributarios para los contribuyentes.                                              </t>
    </r>
    <r>
      <rPr>
        <b/>
        <sz val="11"/>
        <color rgb="FF000000"/>
        <rFont val="Calibri"/>
        <family val="2"/>
      </rPr>
      <t xml:space="preserve">O2. </t>
    </r>
    <r>
      <rPr>
        <sz val="11"/>
        <color rgb="FF000000"/>
        <rFont val="Calibri"/>
        <family val="2"/>
      </rPr>
      <t>Envio oportuno de recibos de pago al contribuyente por correo electrónico o certificado.</t>
    </r>
  </si>
  <si>
    <r>
      <rPr>
        <b/>
        <sz val="11"/>
        <color rgb="FF000000"/>
        <rFont val="Calibri"/>
        <family val="2"/>
      </rPr>
      <t xml:space="preserve">A1. </t>
    </r>
    <r>
      <rPr>
        <sz val="11"/>
        <color rgb="FF000000"/>
        <rFont val="Calibri"/>
        <family val="2"/>
      </rPr>
      <t xml:space="preserve">Riesgos en el desarrollo de actividades externas como el trabajo de campo                                                 </t>
    </r>
  </si>
  <si>
    <r>
      <rPr>
        <b/>
        <sz val="11"/>
        <color rgb="FF000000"/>
        <rFont val="Calibri"/>
        <family val="2"/>
      </rPr>
      <t xml:space="preserve">D1,O2,O6. </t>
    </r>
    <r>
      <rPr>
        <sz val="11"/>
        <color rgb="FF000000"/>
        <rFont val="Calibri"/>
        <family val="2"/>
      </rPr>
      <t xml:space="preserve"> Realizar seguimiento ante  la oficina de Sistematizacion Tributaria para  la entrega oportuna  de las  bases de datos  para persuadir  a los contribuyentes al pago total o parcial  de su obligaciòn tributaria o  al otorgamiento de una facilidad de pago.</t>
    </r>
  </si>
  <si>
    <r>
      <rPr>
        <b/>
        <sz val="11"/>
        <color rgb="FF000000"/>
        <rFont val="Calibri"/>
        <family val="2"/>
      </rPr>
      <t>F1, F2, F3,F4,F5,F6,F7,A1, A2,A3</t>
    </r>
    <r>
      <rPr>
        <sz val="11"/>
        <color rgb="FF000000"/>
        <rFont val="Calibri"/>
        <family val="2"/>
      </rPr>
      <t xml:space="preserve"> Persuadir a traves  de llamadas telefonicas , correos electronicos, cartas de cobro, visitas de cobro, que permitan socializar,  divulgar, motivar incentivar y orientar a los contribuyentes morosos sobre los beneficios de  los decretos de incentivos, normas y medios de pagos, motivandolos a ponerse al dia, de manera voluntaria, con sus obligaciones tributarias  y/o suscribir  acuerdos  de pagos.     
</t>
    </r>
    <r>
      <rPr>
        <b/>
        <sz val="11"/>
        <color rgb="FF000000"/>
        <rFont val="Calibri"/>
        <family val="2"/>
      </rPr>
      <t>F1,F2,F3, F4,F5,F6,F8,A1, A3</t>
    </r>
    <r>
      <rPr>
        <sz val="11"/>
        <color rgb="FF000000"/>
        <rFont val="Calibri"/>
        <family val="2"/>
      </rPr>
      <t xml:space="preserve">,Contactar  a  las entidades  financieras propietarias de inmuebles que están bajo la modalidad del sistema Leasing Financiero, Fiduciarias Mercatiles, coopropiedades y gremios empresariales,  para gestionar el pago de  las obligaciones tributarias y/o suscribir  acuerdos  de pagos.                                                                                                                                                                                                                                                                                                                                                                                                                                                                                                                                                                   Contactar  a las  diferentes secretarías de la Alcaldia y entidades descentralizadas para gestionar el pago de las obligaciones tributarias de la vigencia actual y/o otorgar facilidades de pagos con los funcionarios vinculados a la planta de personal segun  los acuerdos sindicales por el sistema de libranzas.                            </t>
    </r>
  </si>
  <si>
    <r>
      <rPr>
        <b/>
        <sz val="11"/>
        <color rgb="FF000000"/>
        <rFont val="Calibri"/>
        <family val="2"/>
      </rPr>
      <t xml:space="preserve">F1,F2,F3,F4,F5,F6,F7,F9,O2,O4,O5,O6 </t>
    </r>
    <r>
      <rPr>
        <sz val="11"/>
        <color rgb="FF000000"/>
        <rFont val="Calibri"/>
        <family val="2"/>
      </rPr>
      <t xml:space="preserve">Gestionar el seguimiento del envio de recibos de pago y de facilidades otorgadas  a traves de correos electronicos, atencion por whatsapp y correo certificado.     
                                                                                                                                                                                                                             </t>
    </r>
    <r>
      <rPr>
        <b/>
        <sz val="11"/>
        <color rgb="FF000000"/>
        <rFont val="Calibri"/>
        <family val="2"/>
      </rPr>
      <t>F1,F3,F4,F5,F6,F7, F8,O1,O3,O4,O6</t>
    </r>
    <r>
      <rPr>
        <sz val="11"/>
        <color rgb="FF000000"/>
        <rFont val="Calibri"/>
        <family val="2"/>
      </rPr>
      <t xml:space="preserve"> Socializar y difundir con el equipo las normas y disposiciones tributarias   para fortalecer los procesos institucionales y reforzar los sistemas de informacion.               </t>
    </r>
  </si>
  <si>
    <r>
      <rPr>
        <b/>
        <sz val="11"/>
        <color rgb="FF000000"/>
        <rFont val="Calibri"/>
        <family val="2"/>
      </rPr>
      <t>D1, D2,D3, A2</t>
    </r>
    <r>
      <rPr>
        <sz val="11"/>
        <color rgb="FF000000"/>
        <rFont val="Calibri"/>
        <family val="2"/>
      </rPr>
      <t xml:space="preserve"> Contar  con una herramienta  tecnologica que permita establecer  alertas tempranas para el cumplimiento de los  compromisos  de los  contribuyentes y  otorgar facilidades de pago  mediante   pagina web.</t>
    </r>
  </si>
  <si>
    <r>
      <rPr>
        <b/>
        <sz val="11"/>
        <color rgb="FF000000"/>
        <rFont val="Calibri"/>
        <family val="2"/>
      </rPr>
      <t>F3.</t>
    </r>
    <r>
      <rPr>
        <sz val="11"/>
        <color rgb="FF000000"/>
        <rFont val="Calibri"/>
        <family val="2"/>
      </rPr>
      <t xml:space="preserve"> Continuidad de la lider del proceso.                                                                
</t>
    </r>
    <r>
      <rPr>
        <b/>
        <sz val="11"/>
        <color rgb="FF000000"/>
        <rFont val="Calibri"/>
        <family val="2"/>
      </rPr>
      <t>F4.</t>
    </r>
    <r>
      <rPr>
        <sz val="11"/>
        <color rgb="FF000000"/>
        <rFont val="Calibri"/>
        <family val="2"/>
      </rPr>
      <t xml:space="preserve"> Todas las actividades estan documentadas y estructuradas mediante procedimientos,guias, formatos.</t>
    </r>
  </si>
  <si>
    <r>
      <rPr>
        <b/>
        <sz val="11"/>
        <color rgb="FF000000"/>
        <rFont val="Calibri"/>
        <family val="2"/>
      </rPr>
      <t>D2</t>
    </r>
    <r>
      <rPr>
        <sz val="11"/>
        <color rgb="FF000000"/>
        <rFont val="Calibri"/>
        <family val="2"/>
      </rPr>
      <t>. Las bases de datos con las que trabaja el subproceso depende de otras áreas (Sistematizacion tributaria)</t>
    </r>
  </si>
  <si>
    <r>
      <rPr>
        <b/>
        <sz val="11"/>
        <color rgb="FF000000"/>
        <rFont val="Calibri"/>
        <family val="2"/>
      </rPr>
      <t>O3.</t>
    </r>
    <r>
      <rPr>
        <sz val="11"/>
        <color rgb="FF000000"/>
        <rFont val="Calibri"/>
        <family val="2"/>
      </rPr>
      <t xml:space="preserve"> Promoción y divulgación en los medios de comunicación para dar a conocer la labor realizada por el proceso.                                                         </t>
    </r>
    <r>
      <rPr>
        <b/>
        <sz val="11"/>
        <color rgb="FF000000"/>
        <rFont val="Calibri"/>
        <family val="2"/>
      </rPr>
      <t xml:space="preserve">O4. </t>
    </r>
    <r>
      <rPr>
        <sz val="11"/>
        <color rgb="FF000000"/>
        <rFont val="Calibri"/>
        <family val="2"/>
      </rPr>
      <t>Comunicación efectiva de forma continua del proceso de cobro persuasivo con el personal de la oficina de Impuestos</t>
    </r>
  </si>
  <si>
    <r>
      <rPr>
        <b/>
        <sz val="11"/>
        <color rgb="FF000000"/>
        <rFont val="Calibri"/>
        <family val="2"/>
      </rPr>
      <t xml:space="preserve">A2. </t>
    </r>
    <r>
      <rPr>
        <sz val="11"/>
        <color rgb="FF000000"/>
        <rFont val="Calibri"/>
        <family val="2"/>
      </rPr>
      <t>Cambio de normatividad que afecten lo planeado.</t>
    </r>
  </si>
  <si>
    <r>
      <rPr>
        <b/>
        <sz val="11"/>
        <color rgb="FF000000"/>
        <rFont val="Calibri"/>
        <family val="2"/>
      </rPr>
      <t>F5.</t>
    </r>
    <r>
      <rPr>
        <sz val="11"/>
        <color rgb="FF000000"/>
        <rFont val="Calibri"/>
        <family val="2"/>
      </rPr>
      <t xml:space="preserve"> Trabajo en equipo y buenas relaciones interpersonales.                         
</t>
    </r>
    <r>
      <rPr>
        <b/>
        <sz val="11"/>
        <color rgb="FF000000"/>
        <rFont val="Calibri"/>
        <family val="2"/>
      </rPr>
      <t>F6.</t>
    </r>
    <r>
      <rPr>
        <sz val="11"/>
        <color rgb="FF000000"/>
        <rFont val="Calibri"/>
        <family val="2"/>
      </rPr>
      <t xml:space="preserve"> Recurso Humano con conocimientos y experiencias para enfrentar dificultades.</t>
    </r>
  </si>
  <si>
    <r>
      <rPr>
        <b/>
        <sz val="11"/>
        <color rgb="FF000000"/>
        <rFont val="Calibri"/>
        <family val="2"/>
      </rPr>
      <t>D3.</t>
    </r>
    <r>
      <rPr>
        <sz val="11"/>
        <color rgb="FF000000"/>
        <rFont val="Calibri"/>
        <family val="2"/>
      </rPr>
      <t xml:space="preserve"> Imposibilidad para la suscripción de acuerdos  de pago de manera virtual</t>
    </r>
  </si>
  <si>
    <r>
      <rPr>
        <b/>
        <sz val="11"/>
        <color rgb="FF000000"/>
        <rFont val="Calibri"/>
        <family val="2"/>
      </rPr>
      <t xml:space="preserve">O5. </t>
    </r>
    <r>
      <rPr>
        <sz val="11"/>
        <color rgb="FF000000"/>
        <rFont val="Calibri"/>
        <family val="2"/>
      </rPr>
      <t>Alianzas interinstitucionales con entidades para apoyo de actividades externas.</t>
    </r>
  </si>
  <si>
    <r>
      <rPr>
        <b/>
        <sz val="11"/>
        <color rgb="FF000000"/>
        <rFont val="Calibri"/>
        <family val="2"/>
      </rPr>
      <t>A3.</t>
    </r>
    <r>
      <rPr>
        <sz val="11"/>
        <color rgb="FF000000"/>
        <rFont val="Calibri"/>
        <family val="2"/>
      </rPr>
      <t xml:space="preserve"> Desconfianza de los contribuyentes hacia la entidad por el mal manejo de los recursos de los recaudos. </t>
    </r>
  </si>
  <si>
    <r>
      <rPr>
        <b/>
        <sz val="11"/>
        <color rgb="FF000000"/>
        <rFont val="Calibri"/>
        <family val="2"/>
      </rPr>
      <t xml:space="preserve">F7. </t>
    </r>
    <r>
      <rPr>
        <sz val="11"/>
        <color rgb="FF000000"/>
        <rFont val="Calibri"/>
        <family val="2"/>
      </rPr>
      <t xml:space="preserve">Adaptabilidad a los cambios institucionales.                                              
</t>
    </r>
    <r>
      <rPr>
        <b/>
        <sz val="11"/>
        <color rgb="FF000000"/>
        <rFont val="Calibri"/>
        <family val="2"/>
      </rPr>
      <t>F8.</t>
    </r>
    <r>
      <rPr>
        <sz val="11"/>
        <color rgb="FF000000"/>
        <rFont val="Calibri"/>
        <family val="2"/>
      </rPr>
      <t xml:space="preserve"> Compromiso con la mision y vision de la entidad                         
</t>
    </r>
    <r>
      <rPr>
        <b/>
        <sz val="11"/>
        <color rgb="FF000000"/>
        <rFont val="Calibri"/>
        <family val="2"/>
      </rPr>
      <t>F9.</t>
    </r>
    <r>
      <rPr>
        <sz val="11"/>
        <color rgb="FF000000"/>
        <rFont val="Calibri"/>
        <family val="2"/>
      </rPr>
      <t xml:space="preserve"> Disponibilidad de equipos de computo, mobiliario de oficina y puestos de trabajo.</t>
    </r>
  </si>
  <si>
    <r>
      <rPr>
        <b/>
        <sz val="11"/>
        <color rgb="FF000000"/>
        <rFont val="Calibri"/>
        <family val="2"/>
      </rPr>
      <t xml:space="preserve">O6. </t>
    </r>
    <r>
      <rPr>
        <sz val="11"/>
        <color rgb="FF000000"/>
        <rFont val="Calibri"/>
        <family val="2"/>
      </rPr>
      <t>Se cuenta con plataformas que nos permiten la comunicación con los contribuyentes. (Sigob , Mateo, Intranet, correo institucional, atencion telefonica y whatsapp).</t>
    </r>
  </si>
  <si>
    <t xml:space="preserve">9. GESTION 
TRIBUTARIA /
FISCALIZACION 
TRIBUTARIA </t>
  </si>
  <si>
    <r>
      <t xml:space="preserve">
</t>
    </r>
    <r>
      <rPr>
        <b/>
        <sz val="11"/>
        <color rgb="FF000000"/>
        <rFont val="Calibri"/>
        <family val="2"/>
      </rPr>
      <t xml:space="preserve">F1. </t>
    </r>
    <r>
      <rPr>
        <sz val="11"/>
        <color rgb="FF000000"/>
        <rFont val="Calibri"/>
        <family val="2"/>
      </rPr>
      <t>Compromiso y experiencia del talento humano adscrito al subproceso.</t>
    </r>
  </si>
  <si>
    <r>
      <rPr>
        <b/>
        <sz val="11"/>
        <color rgb="FF000000"/>
        <rFont val="Calibri"/>
        <family val="2"/>
      </rPr>
      <t xml:space="preserve">D1. </t>
    </r>
    <r>
      <rPr>
        <sz val="11"/>
        <color rgb="FF000000"/>
        <rFont val="Calibri"/>
        <family val="2"/>
      </rPr>
      <t>Baja interacción del personal entre actividades del proceso. 
-Concentración de información de determinadas actividades o
procesos en una sola persona.
-Ausencia o debilidad de controles manuales de las actividades del personal 
-Dilatación de procesos para vencimiento de los términos en cada etapa.</t>
    </r>
  </si>
  <si>
    <r>
      <t xml:space="preserve">
</t>
    </r>
    <r>
      <rPr>
        <b/>
        <sz val="11"/>
        <color rgb="FF000000"/>
        <rFont val="Calibri"/>
        <family val="2"/>
      </rPr>
      <t>O1.</t>
    </r>
    <r>
      <rPr>
        <sz val="11"/>
        <color rgb="FF000000"/>
        <rFont val="Calibri"/>
        <family val="2"/>
      </rPr>
      <t xml:space="preserve"> Cambios en la normatividad tributaria aplicable </t>
    </r>
  </si>
  <si>
    <r>
      <rPr>
        <b/>
        <sz val="11"/>
        <color rgb="FF000000"/>
        <rFont val="Calibri"/>
        <family val="2"/>
      </rPr>
      <t>A1.</t>
    </r>
    <r>
      <rPr>
        <sz val="11"/>
        <color rgb="FF000000"/>
        <rFont val="Calibri"/>
        <family val="2"/>
      </rPr>
      <t xml:space="preserve"> Inoportuna contratación del servicio de la empresa de mensajeria, lo cual afecta el cumplimiento del objetivo del subproceso debido a los atrasos en las notificaciones a los contribuyentes.</t>
    </r>
  </si>
  <si>
    <r>
      <rPr>
        <b/>
        <sz val="11"/>
        <color rgb="FF000000"/>
        <rFont val="Calibri"/>
        <family val="2"/>
      </rPr>
      <t>D1.O2.</t>
    </r>
    <r>
      <rPr>
        <sz val="11"/>
        <color rgb="FF000000"/>
        <rFont val="Calibri"/>
        <family val="2"/>
      </rPr>
      <t xml:space="preserve"> Velar por el cumplimiento de los requisitos y requerimientos del Sistema de Gestión de Calidad mediante el seguimiento, medición y  análisis de acuerdo a la norma ISO9001:2015, para garantizar la mejora continua del subproceso.</t>
    </r>
  </si>
  <si>
    <r>
      <rPr>
        <b/>
        <sz val="11"/>
        <color rgb="FF000000"/>
        <rFont val="Calibri"/>
        <family val="2"/>
      </rPr>
      <t xml:space="preserve">F1.A1.A2.A3. </t>
    </r>
    <r>
      <rPr>
        <sz val="11"/>
        <color rgb="FF000000"/>
        <rFont val="Calibri"/>
        <family val="2"/>
      </rPr>
      <t xml:space="preserve"> Diseñar e implementar controles eficaces para el cumplimiento de los procedimientos de fiscalización tributaria acordes a la ley, que permita mitigar los riesgos que impacten en la consecución de los objetivos del subproceso.</t>
    </r>
  </si>
  <si>
    <r>
      <rPr>
        <b/>
        <sz val="11"/>
        <color rgb="FF000000"/>
        <rFont val="Calibri"/>
        <family val="2"/>
      </rPr>
      <t xml:space="preserve">F2.F4.O1. </t>
    </r>
    <r>
      <rPr>
        <sz val="11"/>
        <color rgb="FF000000"/>
        <rFont val="Calibri"/>
        <family val="2"/>
      </rPr>
      <t>Identificar necesidades de actualización de la normas Distritales aplicables al Subproceso Fiscalización y promover su regulación.</t>
    </r>
  </si>
  <si>
    <r>
      <rPr>
        <b/>
        <sz val="11"/>
        <color rgb="FF000000"/>
        <rFont val="Calibri"/>
        <family val="2"/>
      </rPr>
      <t xml:space="preserve">D1.D2.D3.A3. </t>
    </r>
    <r>
      <rPr>
        <sz val="11"/>
        <color rgb="FF000000"/>
        <rFont val="Calibri"/>
        <family val="2"/>
      </rPr>
      <t>Promover la adopción de las politicas institucionales para la  protección de la confidencialidad, integridad y disponibilidad de la información  tributaria; tales como: bases de datos, expedientes y otros.</t>
    </r>
  </si>
  <si>
    <r>
      <rPr>
        <b/>
        <sz val="11"/>
        <color rgb="FF000000"/>
        <rFont val="Calibri"/>
        <family val="2"/>
      </rPr>
      <t>F2.</t>
    </r>
    <r>
      <rPr>
        <sz val="11"/>
        <color rgb="FF000000"/>
        <rFont val="Calibri"/>
        <family val="2"/>
      </rPr>
      <t xml:space="preserve"> Actividades o información documentadas y soportadas.</t>
    </r>
  </si>
  <si>
    <r>
      <rPr>
        <b/>
        <sz val="11"/>
        <color rgb="FF000000"/>
        <rFont val="Calibri"/>
        <family val="2"/>
      </rPr>
      <t xml:space="preserve">A2. </t>
    </r>
    <r>
      <rPr>
        <sz val="11"/>
        <color rgb="FF000000"/>
        <rFont val="Calibri"/>
        <family val="2"/>
      </rPr>
      <t>Demora en los procesos de contratación de servicios profesionales e insumos técnicos, tales como, vinculación de personas mediante OPS, vehículos, rotuladoras y equipo de calibración certificado para la ejecución de las visitas a las estaciones de gasolina.</t>
    </r>
  </si>
  <si>
    <r>
      <rPr>
        <b/>
        <sz val="11"/>
        <color rgb="FF000000"/>
        <rFont val="Calibri"/>
        <family val="2"/>
      </rPr>
      <t>F3.</t>
    </r>
    <r>
      <rPr>
        <sz val="11"/>
        <color rgb="FF000000"/>
        <rFont val="Calibri"/>
        <family val="2"/>
      </rPr>
      <t xml:space="preserve"> PQRS: Uso del Sistema de Información SIGOB y sus
herramientas de gestión administrativas.</t>
    </r>
  </si>
  <si>
    <r>
      <rPr>
        <b/>
        <sz val="11"/>
        <color rgb="FF000000"/>
        <rFont val="Calibri"/>
        <family val="2"/>
      </rPr>
      <t>D2.</t>
    </r>
    <r>
      <rPr>
        <sz val="11"/>
        <color rgb="FF000000"/>
        <rFont val="Calibri"/>
        <family val="2"/>
      </rPr>
      <t xml:space="preserve"> Insuficientes recursos para cumplir con el objeto misional del subproceso, tales como, útiles de oficina, papeleria, dificil acceso a la red de internet y la red inalambrica WiFi.</t>
    </r>
  </si>
  <si>
    <r>
      <rPr>
        <b/>
        <sz val="11"/>
        <color rgb="FF000000"/>
        <rFont val="Calibri"/>
        <family val="2"/>
      </rPr>
      <t xml:space="preserve">O2. </t>
    </r>
    <r>
      <rPr>
        <sz val="11"/>
        <color rgb="FF000000"/>
        <rFont val="Calibri"/>
        <family val="2"/>
      </rPr>
      <t>Sistema de Gestión de Calidad certificado.</t>
    </r>
  </si>
  <si>
    <r>
      <rPr>
        <b/>
        <sz val="11"/>
        <color rgb="FF000000"/>
        <rFont val="Calibri"/>
        <family val="2"/>
      </rPr>
      <t>A3.</t>
    </r>
    <r>
      <rPr>
        <sz val="11"/>
        <color rgb="FF000000"/>
        <rFont val="Calibri"/>
        <family val="2"/>
      </rPr>
      <t xml:space="preserve"> Demora en el proceso de  adquisición de herramientas tecnológicas, lo que incide en la inexistencia de software para el manejo de expedientes y la insuficiente infraestructura hardware. </t>
    </r>
  </si>
  <si>
    <r>
      <rPr>
        <b/>
        <sz val="11"/>
        <color rgb="FF000000"/>
        <rFont val="Calibri"/>
        <family val="2"/>
      </rPr>
      <t>D2.</t>
    </r>
    <r>
      <rPr>
        <b/>
        <sz val="11"/>
        <rFont val="Calibri"/>
        <family val="2"/>
      </rPr>
      <t>O2</t>
    </r>
    <r>
      <rPr>
        <b/>
        <sz val="11"/>
        <color rgb="FF000000"/>
        <rFont val="Calibri"/>
        <family val="2"/>
      </rPr>
      <t>.</t>
    </r>
    <r>
      <rPr>
        <sz val="11"/>
        <color rgb="FF000000"/>
        <rFont val="Calibri"/>
        <family val="2"/>
      </rPr>
      <t xml:space="preserve"> Identificar las necesidades especificas de adquisición de herramientas tecnológicas y  técnicas, utiles de oficina, papeleria y servicio de empresa de mensajería, para garantizar la mejora continúa y el  logro de objetivos del subproceso fiscalización.</t>
    </r>
  </si>
  <si>
    <r>
      <rPr>
        <b/>
        <sz val="11"/>
        <color rgb="FF000000"/>
        <rFont val="Calibri"/>
        <family val="2"/>
      </rPr>
      <t>F2.A1.A2.A3.</t>
    </r>
    <r>
      <rPr>
        <sz val="11"/>
        <color rgb="FF000000"/>
        <rFont val="Calibri"/>
        <family val="2"/>
      </rPr>
      <t xml:space="preserve"> Establecer instrucciones de trabajo para la interaccion de las actividades que optimicen los recursos disponibles para la obtención de los resultados planeados. </t>
    </r>
  </si>
  <si>
    <r>
      <rPr>
        <b/>
        <sz val="11"/>
        <color rgb="FF000000"/>
        <rFont val="Calibri"/>
        <family val="2"/>
      </rPr>
      <t xml:space="preserve">F1.O2. </t>
    </r>
    <r>
      <rPr>
        <sz val="11"/>
        <color rgb="FF000000"/>
        <rFont val="Calibri"/>
        <family val="2"/>
      </rPr>
      <t>Velar para que el Sistema de Gestión de Calidad certificado sea utilizado como instrumento para la generación de valor público en cada una de las actividades del subproceso.</t>
    </r>
  </si>
  <si>
    <r>
      <rPr>
        <b/>
        <sz val="11"/>
        <color rgb="FF000000"/>
        <rFont val="Calibri"/>
        <family val="2"/>
      </rPr>
      <t>D1.D2.A2.A3.</t>
    </r>
    <r>
      <rPr>
        <sz val="11"/>
        <color rgb="FF000000"/>
        <rFont val="Calibri"/>
        <family val="2"/>
      </rPr>
      <t xml:space="preserve"> Gestionar de manera oportuna ante la Alta Dirección la optimización de los recursos fisicos y tecnologicos,  para la consecución del objetivo del subproceso.</t>
    </r>
  </si>
  <si>
    <r>
      <rPr>
        <b/>
        <sz val="11"/>
        <color rgb="FF000000"/>
        <rFont val="Calibri"/>
        <family val="2"/>
      </rPr>
      <t>F4.</t>
    </r>
    <r>
      <rPr>
        <sz val="11"/>
        <color rgb="FF000000"/>
        <rFont val="Calibri"/>
        <family val="2"/>
      </rPr>
      <t xml:space="preserve"> Adopción de politicas de confidencialidad, integridad y disponibilidad de la información tributaria; para activos como  bases de datos y expedientes tributarios.</t>
    </r>
  </si>
  <si>
    <r>
      <rPr>
        <b/>
        <sz val="11"/>
        <color rgb="FF000000"/>
        <rFont val="Calibri"/>
        <family val="2"/>
      </rPr>
      <t>D3.</t>
    </r>
    <r>
      <rPr>
        <sz val="11"/>
        <color rgb="FF000000"/>
        <rFont val="Calibri"/>
        <family val="2"/>
      </rPr>
      <t xml:space="preserve"> Insuficiencia de espacios para el archivo, custodia y disposición de expedientes de Fiscalización.</t>
    </r>
  </si>
  <si>
    <r>
      <rPr>
        <b/>
        <sz val="11"/>
        <color rgb="FF000000"/>
        <rFont val="Calibri"/>
        <family val="2"/>
      </rPr>
      <t xml:space="preserve">F1.F3.F4.A3. </t>
    </r>
    <r>
      <rPr>
        <sz val="11"/>
        <color rgb="FF000000"/>
        <rFont val="Calibri"/>
        <family val="2"/>
      </rPr>
      <t xml:space="preserve">Utilizar los recursos disponibles optimizando el uso de herramientas TICS y canales institucionales para garantizar el cumplimiento del objetivo del subproceso, la ejecución de las actividades y la comunicación directa. </t>
    </r>
  </si>
  <si>
    <t>10. GESTION 
TRIBUTARIA /
GESTION 
JURIDICO 
TRIBUTARIO</t>
  </si>
  <si>
    <r>
      <t xml:space="preserve">F1. </t>
    </r>
    <r>
      <rPr>
        <sz val="11"/>
        <color rgb="FF000000"/>
        <rFont val="Calibri"/>
        <family val="2"/>
      </rPr>
      <t>Talento humano con experiencia, capacitado, comprometido y con sentido de pertenecia.</t>
    </r>
  </si>
  <si>
    <r>
      <t>D1.</t>
    </r>
    <r>
      <rPr>
        <sz val="11"/>
        <color rgb="FF000000"/>
        <rFont val="Calibri"/>
        <family val="2"/>
      </rPr>
      <t xml:space="preserve"> Infraestructura locativa, tecnología obsoleta y falta de insumos o elementos de trabajo para el desempeño de actividades.</t>
    </r>
  </si>
  <si>
    <r>
      <t>O1.</t>
    </r>
    <r>
      <rPr>
        <sz val="11"/>
        <color rgb="FF000000"/>
        <rFont val="Calibri"/>
        <family val="2"/>
      </rPr>
      <t xml:space="preserve"> Aprovechar el empoderamiento del recurso humano con su proceso.</t>
    </r>
  </si>
  <si>
    <r>
      <t xml:space="preserve">A1. </t>
    </r>
    <r>
      <rPr>
        <sz val="11"/>
        <color rgb="FF000000"/>
        <rFont val="Calibri"/>
        <family val="2"/>
      </rPr>
      <t>Desactualización de la Normatividad Tributaria y/o Jurídica según cambios propuestos por el gobierno.</t>
    </r>
  </si>
  <si>
    <r>
      <t>D2.02</t>
    </r>
    <r>
      <rPr>
        <sz val="11"/>
        <color rgb="FF000000"/>
        <rFont val="Calibri"/>
        <family val="2"/>
      </rPr>
      <t xml:space="preserve"> Establecer estrategias de comunicación y de  información interna para mantener un crecimiento en la gestión jurídico-tributaria en la generación de  los ingresos del Distrito.                                                                            
</t>
    </r>
    <r>
      <rPr>
        <b/>
        <sz val="11"/>
        <color rgb="FF000000"/>
        <rFont val="Calibri"/>
        <family val="2"/>
      </rPr>
      <t xml:space="preserve">
D3.O1</t>
    </r>
    <r>
      <rPr>
        <sz val="11"/>
        <color rgb="FF000000"/>
        <rFont val="Calibri"/>
        <family val="2"/>
      </rPr>
      <t xml:space="preserve"> Velar por la comunicación con la oficina de contratación, para la elaboración oportuna de los contratos del personal de OPS necesarios teniendo en cuenta sus conocimiento y empoderamiento del subproceso.
</t>
    </r>
    <r>
      <rPr>
        <b/>
        <sz val="11"/>
        <color rgb="FF000000"/>
        <rFont val="Calibri"/>
        <family val="2"/>
      </rPr>
      <t xml:space="preserve">
D1.D3.D4.O3</t>
    </r>
    <r>
      <rPr>
        <sz val="11"/>
        <color rgb="FF000000"/>
        <rFont val="Calibri"/>
        <family val="2"/>
      </rPr>
      <t xml:space="preserve"> Establecer seguimientos a las notificaciones de los contribuyentes, contando con el apoyo del personal contratado y la tecnología disponible.</t>
    </r>
  </si>
  <si>
    <r>
      <t>F1.A1</t>
    </r>
    <r>
      <rPr>
        <sz val="11"/>
        <color rgb="FF000000"/>
        <rFont val="Calibri"/>
        <family val="2"/>
      </rPr>
      <t xml:space="preserve"> Capacitar y actualizar  en las normas tributarias y/o jurídicas vigentes al talento humano para el desarrollo de las funciones.    
</t>
    </r>
    <r>
      <rPr>
        <b/>
        <sz val="11"/>
        <color rgb="FF000000"/>
        <rFont val="Calibri"/>
        <family val="2"/>
      </rPr>
      <t xml:space="preserve">F2-A3 </t>
    </r>
    <r>
      <rPr>
        <sz val="11"/>
        <color rgb="FF000000"/>
        <rFont val="Calibri"/>
        <family val="2"/>
      </rPr>
      <t xml:space="preserve"> Conservar actualizado el subproceso GAT con relación al SGC.
</t>
    </r>
    <r>
      <rPr>
        <b/>
        <sz val="11"/>
        <color rgb="FF000000"/>
        <rFont val="Calibri"/>
        <family val="2"/>
      </rPr>
      <t>F1.F3.A2.A3</t>
    </r>
    <r>
      <rPr>
        <sz val="11"/>
        <color rgb="FF000000"/>
        <rFont val="Calibri"/>
        <family val="2"/>
      </rPr>
      <t xml:space="preserve"> Utilizar las estrategias impartidas con la virtualidad para cumplir con la entrega oportuna de las respuestas a los contribuyentes, teniendo en cuenta las herramientas y soporte técnico disponibles.</t>
    </r>
  </si>
  <si>
    <r>
      <rPr>
        <b/>
        <sz val="11"/>
        <color rgb="FF000000"/>
        <rFont val="Calibri"/>
        <family val="2"/>
      </rPr>
      <t>F1.O1</t>
    </r>
    <r>
      <rPr>
        <sz val="11"/>
        <color rgb="FF000000"/>
        <rFont val="Calibri"/>
        <family val="2"/>
      </rPr>
      <t xml:space="preserve"> Analizar el empoderamiento del personal para tener actualizada nuestra normatividad con base a los cambios de ley.
</t>
    </r>
    <r>
      <rPr>
        <b/>
        <sz val="11"/>
        <color rgb="FF000000"/>
        <rFont val="Calibri"/>
        <family val="2"/>
      </rPr>
      <t xml:space="preserve">
F1.F3.O2</t>
    </r>
    <r>
      <rPr>
        <sz val="11"/>
        <color rgb="FF000000"/>
        <rFont val="Calibri"/>
        <family val="2"/>
      </rPr>
      <t xml:space="preserve"> Contribuir en la elaboración de las propuestas para la actualización del estatuto tributario, acuerdos y campañas para el crecimiento y fortalecimiento en los ingresos distritales.
</t>
    </r>
    <r>
      <rPr>
        <b/>
        <sz val="11"/>
        <color rgb="FF000000"/>
        <rFont val="Calibri"/>
        <family val="2"/>
      </rPr>
      <t xml:space="preserve">
F3.O3</t>
    </r>
    <r>
      <rPr>
        <sz val="11"/>
        <color rgb="FF000000"/>
        <rFont val="Calibri"/>
        <family val="2"/>
      </rPr>
      <t xml:space="preserve"> Proyectar de manera oportuna los actos administrativos en SIGOB con el propósito que sean notificados oportunamente.</t>
    </r>
  </si>
  <si>
    <r>
      <rPr>
        <b/>
        <sz val="11"/>
        <color rgb="FF000000"/>
        <rFont val="Calibri"/>
        <family val="2"/>
      </rPr>
      <t xml:space="preserve">D1.A2 </t>
    </r>
    <r>
      <rPr>
        <sz val="11"/>
        <color rgb="FF000000"/>
        <rFont val="Calibri"/>
        <family val="2"/>
      </rPr>
      <t xml:space="preserve">Informar la falta de entrega de herramientas o insumos de oficina para el desempeño de actividades a la dependencia encargada.
</t>
    </r>
    <r>
      <rPr>
        <b/>
        <sz val="11"/>
        <color rgb="FF000000"/>
        <rFont val="Calibri"/>
        <family val="2"/>
      </rPr>
      <t xml:space="preserve">
D3.A3</t>
    </r>
    <r>
      <rPr>
        <sz val="11"/>
        <color rgb="FF000000"/>
        <rFont val="Calibri"/>
        <family val="2"/>
      </rPr>
      <t xml:space="preserve"> Establecer planes de trabajo que permitan la emisión de actos administrativos de manera oportuna para evitar posibles vencimientos por la falta de contratación del correo certificado.
</t>
    </r>
    <r>
      <rPr>
        <b/>
        <sz val="11"/>
        <color rgb="FF000000"/>
        <rFont val="Calibri"/>
        <family val="2"/>
      </rPr>
      <t xml:space="preserve">
D1.D2.A2</t>
    </r>
    <r>
      <rPr>
        <sz val="11"/>
        <color rgb="FF000000"/>
        <rFont val="Calibri"/>
        <family val="2"/>
      </rPr>
      <t xml:space="preserve"> Realizar seguimiento a las solicitudes enviadas para obtener los requerimientos necesarios (herramientas, útiles de oficina, comunicación e información interna) y cumplir con el objetivo establecido dentro del proceso.
</t>
    </r>
    <r>
      <rPr>
        <b/>
        <sz val="11"/>
        <color rgb="FF000000"/>
        <rFont val="Calibri"/>
        <family val="2"/>
      </rPr>
      <t>D4.A2</t>
    </r>
    <r>
      <rPr>
        <sz val="11"/>
        <color rgb="FF000000"/>
        <rFont val="Calibri"/>
        <family val="2"/>
      </rPr>
      <t xml:space="preserve"> Fomentar a través de informes la falta y necesidad de crear herramientas tecnológicas (aplicativo)  que permitan  mantenter mayor control y seguimiento de los expedientes.</t>
    </r>
  </si>
  <si>
    <r>
      <rPr>
        <b/>
        <sz val="11"/>
        <color rgb="FF000000"/>
        <rFont val="Calibri"/>
        <family val="2"/>
      </rPr>
      <t xml:space="preserve">
F2.</t>
    </r>
    <r>
      <rPr>
        <sz val="11"/>
        <color rgb="FF000000"/>
        <rFont val="Calibri"/>
        <family val="2"/>
      </rPr>
      <t xml:space="preserve"> Mantener actualizado  MIPG y  SGC para la mejora de los procesos Gestion Juridico Tributario</t>
    </r>
  </si>
  <si>
    <r>
      <t xml:space="preserve">D2. </t>
    </r>
    <r>
      <rPr>
        <sz val="11"/>
        <color rgb="FF000000"/>
        <rFont val="Calibri"/>
        <family val="2"/>
      </rPr>
      <t>Deficiencia en  la comunicación e información interna.</t>
    </r>
  </si>
  <si>
    <r>
      <rPr>
        <b/>
        <sz val="11"/>
        <color rgb="FF000000"/>
        <rFont val="Calibri"/>
        <family val="2"/>
      </rPr>
      <t xml:space="preserve">O2. </t>
    </r>
    <r>
      <rPr>
        <sz val="11"/>
        <color rgb="FF000000"/>
        <rFont val="Calibri"/>
        <family val="2"/>
      </rPr>
      <t xml:space="preserve">Crecer en la Gestión jurídica y tributaria para la generación de ingresos potenciales en el Distrito. </t>
    </r>
  </si>
  <si>
    <r>
      <t xml:space="preserve">A2. </t>
    </r>
    <r>
      <rPr>
        <sz val="11"/>
        <color rgb="FF000000"/>
        <rFont val="Calibri"/>
        <family val="2"/>
      </rPr>
      <t>Falta de entrega de las herramientas (útiles de oficina y/o tecnológicos) necesarias para cumplir con el objetivo establecido.</t>
    </r>
  </si>
  <si>
    <r>
      <t>F3.</t>
    </r>
    <r>
      <rPr>
        <sz val="11"/>
        <color rgb="FF000000"/>
        <rFont val="Calibri"/>
        <family val="2"/>
      </rPr>
      <t xml:space="preserve"> Aprovechamiento de las TICS, encaminadas al siguimiento de los proyectos realizados a traves de la virtualidad. ( SIGOB, correo electronicos, reuniones virtuales para seguimiento, entrega de avances de los expedientes asignados y devoluciones con correcciones, entre otras)</t>
    </r>
  </si>
  <si>
    <r>
      <rPr>
        <b/>
        <sz val="11"/>
        <color rgb="FF000000"/>
        <rFont val="Calibri"/>
        <family val="2"/>
      </rPr>
      <t>D3.</t>
    </r>
    <r>
      <rPr>
        <sz val="11"/>
        <color rgb="FF000000"/>
        <rFont val="Calibri"/>
        <family val="2"/>
      </rPr>
      <t xml:space="preserve"> Demora en la contratación de personal OPS, teniendo en cuenta que no depende de la oficina.                                           </t>
    </r>
    <r>
      <rPr>
        <b/>
        <sz val="11"/>
        <color rgb="FF000000"/>
        <rFont val="Calibri"/>
        <family val="2"/>
      </rPr>
      <t>D4.</t>
    </r>
    <r>
      <rPr>
        <sz val="11"/>
        <color rgb="FF000000"/>
        <rFont val="Calibri"/>
        <family val="2"/>
      </rPr>
      <t xml:space="preserve"> Carencia de software para control y seguimiento de expedientes y sus notificaciones.</t>
    </r>
  </si>
  <si>
    <r>
      <rPr>
        <b/>
        <sz val="11"/>
        <color rgb="FF000000"/>
        <rFont val="Calibri"/>
        <family val="2"/>
      </rPr>
      <t xml:space="preserve">
O3. </t>
    </r>
    <r>
      <rPr>
        <sz val="11"/>
        <color rgb="FF000000"/>
        <rFont val="Calibri"/>
        <family val="2"/>
      </rPr>
      <t>Manejo de estrategias para la notificación del contribuyente.</t>
    </r>
  </si>
  <si>
    <r>
      <t xml:space="preserve">A3. </t>
    </r>
    <r>
      <rPr>
        <sz val="11"/>
        <color rgb="FF000000"/>
        <rFont val="Calibri"/>
        <family val="2"/>
      </rPr>
      <t xml:space="preserve">Falta de soporte técnico en cuanto a lo logístico y continuidad con la contratación del correo certificado.                                                   </t>
    </r>
  </si>
  <si>
    <t xml:space="preserve">ALCALDIA MAYOR DE CARTAGENA DE INDIAS </t>
  </si>
  <si>
    <t>Código: PTDDE03-F003</t>
  </si>
  <si>
    <t>NA</t>
  </si>
  <si>
    <t>MACROPROCESO: PLANEACION TERRITORIAL Y DIRECCIONAMIENTO ESTRATEGICO</t>
  </si>
  <si>
    <t>Versión: 2.0</t>
  </si>
  <si>
    <t>El riesgo afecta la imagen de algún área de la organización</t>
  </si>
  <si>
    <t>PROCESO/SUBPROCESO: DIRECCIONAMIENTO ESTRATEGICO / ADMINISTRACION DE RIESGO</t>
  </si>
  <si>
    <t>Fecha: 30/09/2024</t>
  </si>
  <si>
    <t>El riesgo afecta la imagen de la entidad internamente, de conocimiento general nivel interno, de junta directiva y accionistas y/o de proveedores</t>
  </si>
  <si>
    <t>MATRIZ DE RIESGOS INSTITUCIONALES - CONTEXTO E IDENTIFICACIÓN</t>
  </si>
  <si>
    <t>Página: 1 de 1</t>
  </si>
  <si>
    <t>El riesgo afecta la imagen de la entidad con algunos usuarios de relevancia frente al logro de los objetivos</t>
  </si>
  <si>
    <t>ENTIDAD:</t>
  </si>
  <si>
    <t>MACROPROCESO:</t>
  </si>
  <si>
    <t>GESTION HACIENDA</t>
  </si>
  <si>
    <t>PROCESO:</t>
  </si>
  <si>
    <t xml:space="preserve">GESTIÓN TRIBUTARIA </t>
  </si>
  <si>
    <t>Apoyo</t>
  </si>
  <si>
    <t>Elaboración o Actualización:</t>
  </si>
  <si>
    <t>El riesgo afecta la imagen de la entidad con efecto publicitario sostenido a nivel de sector administrativo, nivel departamental o municipal</t>
  </si>
  <si>
    <t>OBJETIVO DEL PROCESO:</t>
  </si>
  <si>
    <t>Garantizar el recaudo de los diferentes tributos administrados por la Secretaría de Hacienda Distrital, conforme al calendario tributario y lo presupuestado para la vigencia, fortaleciendo los recursos propios del Distrito de Cartagena, a través de la optimización de los procesos de liquidación,determinación, fiscalización y atención, sensibilizando a todos los contribuyentes en las buenas prácticas del pago de las obligaciones tributarias.</t>
  </si>
  <si>
    <t>Vigencia:</t>
  </si>
  <si>
    <t xml:space="preserve"> </t>
  </si>
  <si>
    <t>El riesgo afecta la imagen de la entidad a nivel nacional, con efecto publicitario sostenido a nivel país</t>
  </si>
  <si>
    <t>1. IDENTIFICACION DEL RIESGO</t>
  </si>
  <si>
    <t>2. VALORACION DEL RIESGO</t>
  </si>
  <si>
    <t>3. PLANES DE ACCION</t>
  </si>
  <si>
    <t>1.1. DESCRIPCION DEL RIESGO</t>
  </si>
  <si>
    <t>1.2. ANALISIS DEL RIESGO</t>
  </si>
  <si>
    <t>2.1. Descripción del Control</t>
  </si>
  <si>
    <t>2.2. EVALUACION DE RESGOS</t>
  </si>
  <si>
    <t>1.2.1. Frecuencia de la Actividad</t>
  </si>
  <si>
    <t>1.2.2. Probabilidad inherente</t>
  </si>
  <si>
    <t>1.2.3. %</t>
  </si>
  <si>
    <t>1.2.4. Criterio Afectación Económica</t>
  </si>
  <si>
    <t>1.2.5.%</t>
  </si>
  <si>
    <t>1.2.6. Impacto Inherente economico</t>
  </si>
  <si>
    <t>1.2.7. Criterio Reputacional</t>
  </si>
  <si>
    <t>1.2.8. Impacto Inherente reputacional</t>
  </si>
  <si>
    <t>1.2.9. %</t>
  </si>
  <si>
    <t>1.2.10. Impacto Inherente mas alto</t>
  </si>
  <si>
    <t>1.2.11. % mas alto</t>
  </si>
  <si>
    <t>1.2.12. Zona de riesgo inherente</t>
  </si>
  <si>
    <t>2.2.1. Atributos del control</t>
  </si>
  <si>
    <t>2.2.2. Valor Total del Control</t>
  </si>
  <si>
    <t>2.2.3. Probabilidad residual</t>
  </si>
  <si>
    <t>2.2.4. Impacto Residual</t>
  </si>
  <si>
    <t>2.2.5. %</t>
  </si>
  <si>
    <t>2.2.6. Probabilidad Residual Final</t>
  </si>
  <si>
    <t>2.2.7. %</t>
  </si>
  <si>
    <t>2.2.8. Impacto Residual Final</t>
  </si>
  <si>
    <t>2.2.9. Zona de Riesgo Final</t>
  </si>
  <si>
    <t>2.2.10. Tratamiento</t>
  </si>
  <si>
    <t>SUBPROCESO:</t>
  </si>
  <si>
    <t>1.1.1. No. de Riesgo</t>
  </si>
  <si>
    <t>1.1.2. ¿QUÉ? IMPACTO</t>
  </si>
  <si>
    <r>
      <t>1.1.3. ¿CÓMO? CAUSA INMEDIATA  (</t>
    </r>
    <r>
      <rPr>
        <sz val="9"/>
        <color theme="0"/>
        <rFont val="Arial Narrow"/>
        <family val="2"/>
      </rPr>
      <t xml:space="preserve">Iniciar con la palabra </t>
    </r>
    <r>
      <rPr>
        <b/>
        <sz val="9"/>
        <color theme="0"/>
        <rFont val="Arial Narrow"/>
        <family val="2"/>
      </rPr>
      <t>por)</t>
    </r>
  </si>
  <si>
    <r>
      <t>1.1.4. ¿PORQUÉ? CAUSA RAÍZ (</t>
    </r>
    <r>
      <rPr>
        <sz val="9"/>
        <color theme="0"/>
        <rFont val="Arial Narrow"/>
        <family val="2"/>
      </rPr>
      <t xml:space="preserve">Iniciar con </t>
    </r>
    <r>
      <rPr>
        <b/>
        <sz val="9"/>
        <color theme="0"/>
        <rFont val="Arial Narrow"/>
        <family val="2"/>
      </rPr>
      <t>debido a)</t>
    </r>
  </si>
  <si>
    <t>1.1.5. DESCRIPCIÓN DEL RIESGO</t>
  </si>
  <si>
    <t>1.1.6. FACTOR DEL RIESGO</t>
  </si>
  <si>
    <t>2.2.1.1. Eficiencia</t>
  </si>
  <si>
    <t>2.2.1.2. Informativos</t>
  </si>
  <si>
    <t>3.1. Plan de accion</t>
  </si>
  <si>
    <t>3.2. Responsable</t>
  </si>
  <si>
    <t>3.3. Fecha de implementacion</t>
  </si>
  <si>
    <t>3.4. Fecha seguimiento</t>
  </si>
  <si>
    <t>3.5. Seguimientos por parte del Líder del Proceso</t>
  </si>
  <si>
    <t>3.6. Verificación por parte de segunda línea de defensa o quien haga sus veces 
(Fecha y Descripción)</t>
  </si>
  <si>
    <t>3.7. Verificación por parte de la Oficina de Control Interno o quien haga sus veces 
(Fecha y Descripción)</t>
  </si>
  <si>
    <t>3.8. Estado</t>
  </si>
  <si>
    <t>1.1.6.1. TIPO</t>
  </si>
  <si>
    <t>1.1.6.2. FUENTE GENERADORA DEL EVENTO PARA TIPO E,F,G</t>
  </si>
  <si>
    <t>1.1.6.3. VALIDACIÓN FUENTE GENERADORA DEL EVENTO PARA TIPO A,B,C,D</t>
  </si>
  <si>
    <t>1.1.6.4. RESULTADO FUENTE GENERADORA DEL EVENTO</t>
  </si>
  <si>
    <t>2.1.2. No. Control</t>
  </si>
  <si>
    <t>2.1.3. Responsable (Cargo y/o Aplicativo)</t>
  </si>
  <si>
    <t>2.1.4. Acción (Inicia con un verbo)</t>
  </si>
  <si>
    <t>2.1.5. Complemento (Periodicidad - Observaciones o Desviaciones)</t>
  </si>
  <si>
    <t>2.1.6. Descripción del control</t>
  </si>
  <si>
    <t>Tipo de control</t>
  </si>
  <si>
    <t>Peso del Control</t>
  </si>
  <si>
    <t>Afectación o Desplazamiento en la Matriz</t>
  </si>
  <si>
    <t>Implementación</t>
  </si>
  <si>
    <t>Peso de la implementación</t>
  </si>
  <si>
    <t>Documentación</t>
  </si>
  <si>
    <t>Frecuencia</t>
  </si>
  <si>
    <t>Evidencia</t>
  </si>
  <si>
    <t xml:space="preserve">2.2.2. Peso del Control + Peso de la implementación </t>
  </si>
  <si>
    <t>2.2.3. % Probabilidad Riesgo Inherente-(% Probabilidad Riesgo Inherente*Valor Total del Control)</t>
  </si>
  <si>
    <t>2.2.4. % Impacto Riesgo Inherente-(% Impacto Riesgo Inherente*Valor Total del Control)</t>
  </si>
  <si>
    <t>3.5.1. Seguimiento 1 (Fecha y avance)</t>
  </si>
  <si>
    <t>3.5.2. Seguimiento 2 (Fecha y avance)</t>
  </si>
  <si>
    <t>3.5.3. Seguimiento 3 (Fecha y avance)</t>
  </si>
  <si>
    <t>Dirección 
de 
Impuestos</t>
  </si>
  <si>
    <t>R1</t>
  </si>
  <si>
    <t>Posibilidad de perdida economica y reputacional</t>
  </si>
  <si>
    <t>por incumplimiento de la Ley 594 de 2000 (ley de archivo) e insuficiencia de recursos para operación</t>
  </si>
  <si>
    <t>debido a deficiencia de recursos, control y adecuacion de archivo  e inadecuada infraestructura y logistica de puestos de trabajo, ocasionando vencimiento de términos de los expedientes y derechos de petición de competencia del subproceso, así como afectación de recaudo tributario e incumpliento de metas.</t>
  </si>
  <si>
    <t>F Usuarios productos y practicas organizacionales</t>
  </si>
  <si>
    <t>Procesos</t>
  </si>
  <si>
    <t>entre 50 y 100 SMLMV</t>
  </si>
  <si>
    <t>Asesor Cód 105 Grado 55</t>
  </si>
  <si>
    <t>Hacer seguimiento al inventario de recursos existentes necesarios para la gestión documental y de operación del subproceso, mediante mesas de trabajo con el equipo, dejando como evidencia un acta de reunión y relación de inventario de recursos.</t>
  </si>
  <si>
    <t>Si no hay o escasean los recursos necesarios se oficia al Despacho de la Secretaria de Hacienda. Se realiza trimestral.</t>
  </si>
  <si>
    <t>Preventivo</t>
  </si>
  <si>
    <t>Manual</t>
  </si>
  <si>
    <t>Documentado</t>
  </si>
  <si>
    <t>Continua</t>
  </si>
  <si>
    <t>Con Registro</t>
  </si>
  <si>
    <t>Reducir mitigar</t>
  </si>
  <si>
    <t>1. Registrar movimientos en el GHADI01-F006 - Formato Control de Entradas y Salidas de Almacén, trimestralmente, como evidencia de control.
2. Informe anual de inventario de equipos teconológicos.</t>
  </si>
  <si>
    <t>anual</t>
  </si>
  <si>
    <t>trimestral</t>
  </si>
  <si>
    <t>Liquidación Impuesto Predial</t>
  </si>
  <si>
    <t>R2</t>
  </si>
  <si>
    <t xml:space="preserve"> por errores de digitación o errores de calculo en la actualización de la cuenta corriente de impuesto predial</t>
  </si>
  <si>
    <t>debido a  falta de capacitación.</t>
  </si>
  <si>
    <t>A Ejecucion y administracion de procesos</t>
  </si>
  <si>
    <t>entre 100 y 500 SMLMV</t>
  </si>
  <si>
    <t xml:space="preserve">Profesional Especializado Código 222 Grado 41 </t>
  </si>
  <si>
    <t>Verifica cada una de las liquidaciones realizadas de Impuesto Predial Unificado mediante la comparación del formato GHAGT05-F001 en físico y en magnético o el formato GHAGT05-F002 en físico y en magnético con el acto administrativo que soporta la modificación de la liquidación, dejando como evidencia el físico firmado con nombres del registro en físico GHAGT05-F001 o GHAGT05-F002, según el caso, por cada funcionario o contratista que verifica y valida.</t>
  </si>
  <si>
    <t xml:space="preserve">En caso de presentarse una salida No Conforme se devuelve el formato GHAGT05-F001 o GHAGt05-F002 en físico, según sea el caso, para ser reprocesado o corregido por el funcionario que realizó la liquidación. </t>
  </si>
  <si>
    <t xml:space="preserve">Mantener el control </t>
  </si>
  <si>
    <t>Revisa que se estén realizando cada vez que se identifique la necesidad o mediante reuniones mensuales con el equipo de trabajo, las capacitaciones programadas en el Subproceso, dejando como evidencia actas de reunión.</t>
  </si>
  <si>
    <t xml:space="preserve">En caso de presentarse un retraso en las capacitaciones se reprogramaran las mismas dejando evidencia en el acta de reunión.  </t>
  </si>
  <si>
    <t>Verifica y valida cada vez que se va a aplicar una novedad de actualización catastral en el sistema tributario que afecta el impuesto predial, que lo registrado en el físico del formato GHAGT05-F001 sea idéntico al reporte que se genera en tiempo real de la misma novedad en el sistema tributario, y se deja evidencia al validar con la firma del coordinador en este formato.</t>
  </si>
  <si>
    <t xml:space="preserve">En caso que no se pueda verificar, debido a que el sistema tributario no genera el reporte en tiempo real de la novedad a aplicar, se suspende el proceso y se informa por correo electrónico al administrador de la base de datos de la oficina de informática para que corrija el error del sistema y se vuelve a realizar la operación de verificación al ser corregido.  </t>
  </si>
  <si>
    <t>Determinación IPU</t>
  </si>
  <si>
    <t>R3</t>
  </si>
  <si>
    <t>por imposibilidad de hacer efectivo el cobro del impuesto predial unificado</t>
  </si>
  <si>
    <t>debido a la inadecuada  parametrización de los datos registrados en los Actos Adminsitrativos - Liquidaciones Factura.</t>
  </si>
  <si>
    <t>Mayor a 500 SMLMV</t>
  </si>
  <si>
    <t>El Profesional Especializado Código 222 Grado 45 (Impuestos)</t>
  </si>
  <si>
    <t>Realiza la validación de la parametrizacion de los datos cargados en los Actos  Administrativos - Liquidación Factura del Impuesto Predial Unificado generados como prueba en la página web, escogiendo uno por cada grupo de vigencias, mediante mesas de trabajo con el equipo, dejando como evidencias actas de reunión e informe técnico.</t>
  </si>
  <si>
    <t>Si se encuentra alguna inconsistencia, se procede a requerir a través de Oficio de SIGOB o correo electrónico institucional.
Se realiza anualmente.</t>
  </si>
  <si>
    <t>Corregir a traves de acto administrativo motivado, los errores aritmeticos, de digitación, de transcripción o de omisión de palabras.</t>
  </si>
  <si>
    <t>Profesional Especializado Código 222 Grado 45 (Impuestos)</t>
  </si>
  <si>
    <t>Anual</t>
  </si>
  <si>
    <t>Semestral</t>
  </si>
  <si>
    <t>1 semestre</t>
  </si>
  <si>
    <t>2 semestre</t>
  </si>
  <si>
    <t>Me contacté con LuisE y el equipo tiene dudas y las despejarán el próximo 27 en la reunión en Manga</t>
  </si>
  <si>
    <t>Atención al Contriibuyente</t>
  </si>
  <si>
    <t>R4</t>
  </si>
  <si>
    <t>Posibilidad de perdida reputacional</t>
  </si>
  <si>
    <t>Por inadecuada prestación del servicio en la atención al contribuyente.</t>
  </si>
  <si>
    <t xml:space="preserve">Debido al desconocimiento del instructivo y la normatividad legal vigente </t>
  </si>
  <si>
    <t>N/A</t>
  </si>
  <si>
    <t>Profesional Especializado
Codigo 222 Grado 41</t>
  </si>
  <si>
    <t>Revisar cada vez que sea necesario el instructivo GHAGT04-I001: Instructivo expedición de recibos de pago de las obligaciones tributarias y la normatividad legal vigente capacitando al personal de atención al contribuyente para que tengan los conocimientos necesarios con el fin brindar una atención adecuada, dejando evidencia en el formato  GDOGC01-F001: acta de reunión.</t>
  </si>
  <si>
    <t>De no darse la mesa de trabajo se socializara la información de las acciones de mejora mendiante correo electronico institucional o SIGOB.</t>
  </si>
  <si>
    <t>Realizar capacitación al personal de Atención al Contribuyente del GHAGT04-I001: Instructivos de expedición de recibos de pago  y las normatividades legales vigentes.  Realizar mesas de trabajo con el equipo las acciones de mejorar que se definan con base al informe de resultados de las encuestas de atención al contribuyente y las situaciones que impacten la prestación del servicio, dejando evidencia en el formato  GDOGC01-F001: acta de reunión.</t>
  </si>
  <si>
    <t>17 de enero de 2025</t>
  </si>
  <si>
    <t>3 de febrero de 2025</t>
  </si>
  <si>
    <t>2 de mayo de 2025</t>
  </si>
  <si>
    <t>2 de septiembre 2025</t>
  </si>
  <si>
    <t>31 de diciembre 2025</t>
  </si>
  <si>
    <t>Verificar quincenalmente mediante mesa de trabajo con el equipo las acciones de mejorar que se definan con base al informe de resultados de las encuestas de atención al contribuyente y las situaciones que impacten la prestación del servicio, dejando evidencia en el formato  GDOGC01-F001: acta de reunión.</t>
  </si>
  <si>
    <t>De no darse la mesa de trabajo se socializara la información de las acciones de mejora mendiante correo electronico institucional.</t>
  </si>
  <si>
    <t>Impuesto de Industria y Comercio</t>
  </si>
  <si>
    <t>R5</t>
  </si>
  <si>
    <t>Por demora en la aplicación de las novedades en los estados de cuenta  solicitadas por los clientes externos. (Ajustes en los estados de cuenta, Aplicación de actos administrativos)</t>
  </si>
  <si>
    <t>Debido a fallas y /o demoras en la transferencia de las solicitudes por parte del cliente interno y  documentos de soporte de las solicitudes del contribuyente incompletos.</t>
  </si>
  <si>
    <t>Profesional Especializado, Código
222 Grado 41</t>
  </si>
  <si>
    <t>Revisa el sistema de correspondecia SIGOB y el sistema de Información MATEO contra  el Formato de Seguimiento de Correspondencia SIGOB GHAGT01-F005</t>
  </si>
  <si>
    <t xml:space="preserve">Diariamente- en el caso que se evidencia errores en la respuesta de la solicitud del peticionario, esta petición o solicitud sera devuelta a la persona que fue asignada inicialmente la PQRS </t>
  </si>
  <si>
    <t>Detectivo</t>
  </si>
  <si>
    <t>1. Promover el uso de las herramientas tecnológicas de comunicación internas y externas (Sigob, Correo Institucional, Chat, Pagina web y otros) y de accesibilidad a la información, trámites y actualizaciones, a través de la página web para la consecución de los objetivos del subproceso y mejorar los canales de atención a la cuidadanía en general.   
2. Promover tanto el uso de procedimientos, formatos e instructivos del subproceso, así como el uso de los servicios tributarios en línea, con el fin de minimizar el número de solicitudes incompletas de los contribuyentes y hacer más dinámicos los procesos.</t>
  </si>
  <si>
    <t>Mensual</t>
  </si>
  <si>
    <t>Coteja contra el formato de Formato Novedades Impuesto de ICA  Y Retenciones, Formato cancelación de impuesto y retenciones,  registros y novedades que todos los documentos de soporte proporcionados por los contribuyentes sean completos y estén correctamente relacionados con la solicitud,</t>
  </si>
  <si>
    <t xml:space="preserve">Diariamente- en caso de que la documentación sea suministrada con inconsistencias, se devuelve la correspondencia al peticionario  solicitando la información faltante </t>
  </si>
  <si>
    <t>Sistematización Tributaria</t>
  </si>
  <si>
    <t>R6</t>
  </si>
  <si>
    <t>Por incumplimiento en la actualización e inconsistencias en la la base de datos tributaria (declaraciones /pagos)</t>
  </si>
  <si>
    <t xml:space="preserve">Debido al insuficiente control y seguimiento a Fiducias y Entidades Bancarias </t>
  </si>
  <si>
    <t>menor a 10 SMLMV</t>
  </si>
  <si>
    <t>PROFESIONAL UNIVERSITARIO GRADO 219 GRADO 35/TECNICO OPERATIVO CODIGO 314 GARDO 21</t>
  </si>
  <si>
    <t>CONFRONTAR DOCUMENTOS TRIBUTARIOS RECIBIDOS DE BANCOS (FÍSICOS/ MAGNÉTICOS) VS RECAUDOS REPORTADOS POR LA FIDUCIA, MEDIANTE EL FORMATO GHAGT03-F026: INCONSISTENCIA DURANTE EL PUNTEO.</t>
  </si>
  <si>
    <t>SE REALIZA DIARIAMENTE - EN CASO DE NO REALIZAR LA ACTIVIDAD PODRIA OCASIONAR BASE DE DATOS DESACTUALIZADA</t>
  </si>
  <si>
    <t>*Realizar cruce sistemático, identificar y documentar las inconsistencias encontradas,  utilizando el formato GHAGT03-F026 y conciliación diaria. hacer solicitudes a las entidades bancarias. *Reportar  mediante el correo electrónico institucional al área de soporte TIC.</t>
  </si>
  <si>
    <t>Profesional Especializado 222 grado 41</t>
  </si>
  <si>
    <t>PROFESIONAL ESPECIALIZADO CODIGO 222 GRADO 41</t>
  </si>
  <si>
    <t>COMPRUEBA EL FUNCIONAMIENTO DE LOS SISTEMAS DE TIC QUE INTERVIENE EN EL RECAUDO Y PROCESAMIENTO DE LOS IMPUESTOS DISTRITALES, MEDIANTE CORREO ELECTRONICO INSTITUCINAL.</t>
  </si>
  <si>
    <t>SE REALIZA DIARIAMENTE  - EN CASO DE NO REALIZAR LA ACTIVIDAD FALLAS EN LOS SISTEMAS DE RECAUDO</t>
  </si>
  <si>
    <t>Aleatoria</t>
  </si>
  <si>
    <t>VERIFICA LAS INCONSISTENCIAS EN EL PROCESO. ANALIZA ERRORES (RECEPCIÓN, DIGITACIÓN, PUNTEO, ETC) PARA IMPLEMENTAR CORRECTIVOS, MEDIANTE CORREO ELECTRONICO INSTITUCINAL.</t>
  </si>
  <si>
    <t>SE REALIZA CUANDO SE DETECTEN INCONSISTENCIAS- EN CASO DE NO REALIZAR LA ACTIVIDAD PODRIA OCASIONAR BASE DE DATOS DESACTUALIZADA</t>
  </si>
  <si>
    <t>Correctivo</t>
  </si>
  <si>
    <t>Cultura Tributaria</t>
  </si>
  <si>
    <t>R7</t>
  </si>
  <si>
    <t>por demora en el suministro de bienes y servicios necesarios e insuficiente personal de planta para la ejecución de  las actividades del subproceso de Cultura Tributaria</t>
  </si>
  <si>
    <t>debido a la falta de presupuesto y escasa asignación de talento humano.</t>
  </si>
  <si>
    <t xml:space="preserve">
El profesional Universitario
Código 219 Grado 35</t>
  </si>
  <si>
    <t>Planea y revisa semestralmente con el fin de conocer cuales son los requerimientos y necesidades en términos de bienes, servicios e insumos y personal necesarios para el desarrollo de las actividades del subproceso de cultura tributaria mediante mesas de trabajo dejando como evidencia actas de reunion, correos y/o oficios sigob.</t>
  </si>
  <si>
    <t>Semestralmente</t>
  </si>
  <si>
    <t>Diseño de planeador trimestral por parte de cada líder de equipo para evidenciar y respaldar las actividades a ejecutar del subproceso cultura tributaria.</t>
  </si>
  <si>
    <t>Trimestral</t>
  </si>
  <si>
    <t>Envía anualmente a la Dirección de Impuestos las necesidades de contratación para la ejecución de campañas de sensibilización con el fin de crear hábitos de pago en las diferentes localidades y barrios de la ciudad de Cartagena a través de oficios sigob y/o correos electrónicos.</t>
  </si>
  <si>
    <t xml:space="preserve">Anualmente, en caso de no ser atendidas oportunamente se envía comunicación a través de aplicativo SIGOB para hacer seguimiento al requerimiento </t>
  </si>
  <si>
    <t>Me dicen que estas fechas no se diligencian por directriz de Verónica</t>
  </si>
  <si>
    <t>Cobro Persuasivo</t>
  </si>
  <si>
    <t>R8</t>
  </si>
  <si>
    <t>por la imposibilidad de lograr el acercamiento con el contribuyente para persuadirlo del pago de sus obligaciones tributarias</t>
  </si>
  <si>
    <t>debido a que las fuentes de informacion para cobro del subproceso dependen de otras areas y pueden haber desactualizaciones catastrales debido al crecimiento demografico de la ciudad de Cartagena.</t>
  </si>
  <si>
    <t>El Profesional especializado cod 222 grado 41</t>
  </si>
  <si>
    <t>Verifica que la bases de datos enviadas por la oficina de Sistematizacion tributaria cumplan con los criterios solicitados a traves de los oficios y correos electronicos</t>
  </si>
  <si>
    <t xml:space="preserve"> mensualmente, para poder contactar a los contribuyentes y persuadirlos  para el pago de su obligaciòn tributaria y/o a la suscripción de un acuerdo de pago. En caso de que haga falta alguno de los criterios de informacion solicitados se procede a enviar correo electronico solicitando la informacion faltante. </t>
  </si>
  <si>
    <t xml:space="preserve">Realizar seguimiento ante  la oficina de Sistematizacion Tributaria para  la entrega oportuna  de las  bases de datos </t>
  </si>
  <si>
    <t xml:space="preserve">
Profesional especializado cod 222 grado 41</t>
  </si>
  <si>
    <t>Me contacté con Nefer y estoy a la espera (miércoles)</t>
  </si>
  <si>
    <t>Fiscalización Tributaria</t>
  </si>
  <si>
    <t>R9</t>
  </si>
  <si>
    <t>Por indebido trámite y/o sustanciación deficiente en los procesos de  Fiscalización.</t>
  </si>
  <si>
    <t xml:space="preserve">Debido a la inoportuna contratación del servicio de la empresa de mensajería, servicios profesionales, herramientas tecnológicas para la administración de los expedientes e insumos técnicos, lo cual genera atraso en la expedición de  actos administrativos, decisiones, fallos o actuaciones en general a los contribuyentes. </t>
  </si>
  <si>
    <t xml:space="preserve">
Asesor de Fiscalización Código 105 Grado 47</t>
  </si>
  <si>
    <t>Gestionar incluir en el PAA las necesidades de mensajería del Subproceso de Fiscalización, a fin de garantizar la contratación del servicio</t>
  </si>
  <si>
    <t xml:space="preserve">
A través de oficio se justificará la necesidad prestación de servicios de mensajería certificada, correo electrónico certificado y demás servicios postales, lo cual se realizara anualmente </t>
  </si>
  <si>
    <t>* Gestionar al inicio del nuevo año, la contratación del servicio de mensajería para realizar el proceso de notificación de los actos administrativos del subproceso de Fiscalización Tributaria.
*Realizar seguimiento de los procesos de fiscalización asignados a los funcionarios y/o contratistas mediante inventario físico con periodicidad mensual, mediante acta de la reunión como evidencia del control.
*Realizar capacitaciones semestrales de los procesos y/o procedimientos a contratistas que ingresan al área dejando como evidencia acta de reunión y lista de asistencia</t>
  </si>
  <si>
    <t>Asesor de Fiscalización Código 105 Grado 47</t>
  </si>
  <si>
    <t>ANUAL</t>
  </si>
  <si>
    <t>TRIMESTRAL</t>
  </si>
  <si>
    <t>Realizar seguimiento de los procesos de fiscalización asignados a los Funcionarios  a través del inventario físico evidenciado en un acta de reunión con su soporte de inventario.</t>
  </si>
  <si>
    <t xml:space="preserve">
A través del número de oficios enviados al grupo de trabajo en donde se haga seguimiento a los expedientes o procesos asignados, y el registro y actualización de expedientes controlados mediante Base de Datos el cual se realizara con una periodicidad semestral </t>
  </si>
  <si>
    <t>Realizar sesiones de socialización ( Individual o colectiva)  de los procedimientos y formatos,  así mismo retroalimentación dentro del proceso conocimientos técnicos y normativos mediante mesas de trabajo con el equipo, dejando como evidencia acta de reunión y lista de asistencia.</t>
  </si>
  <si>
    <t xml:space="preserve">
el cual se realizara semestral de acuerdo a los cambios normativos  si se presenta y divulgación de las salidas no conformes.</t>
  </si>
  <si>
    <t>Gestion Juridico Tributaria</t>
  </si>
  <si>
    <t>R10</t>
  </si>
  <si>
    <t xml:space="preserve">Por Demora en la aplicación de la normatividad tributaria y/o jurídica en la generación de actos administrativos y sus notificaciones. </t>
  </si>
  <si>
    <t xml:space="preserve">Por los cambios en las normativas tributarias y/o juridicas del gobierno. </t>
  </si>
  <si>
    <t>El asesor Codigo 105 grado 55</t>
  </si>
  <si>
    <t xml:space="preserve">
Verifica la correspondencia y recursos recibidos y la asignación al funcionario asignado mediante el formato GHAGT07- F015 Seguimiento de Procesos.</t>
  </si>
  <si>
    <t xml:space="preserve">Se realiza mensualmente, </t>
  </si>
  <si>
    <t xml:space="preserve">Verificar  y hacer seguimiento a los cambios en la  normatividad y  las fechas de notificacion de los actos administrativos para que estos no pierdan efectos Juridicos. </t>
  </si>
  <si>
    <t>Asesor Codigo 105 Grado 55</t>
  </si>
  <si>
    <t xml:space="preserve">Verifica el uso del formato GHAGT07-F018 Expedientes en poder de los abogados, para controlar los tiempos de respuesta de los actos administrativos. </t>
  </si>
  <si>
    <t xml:space="preserve">
Realiza oficio institucional por SIGOB señalando los requerimientos necesarios para cumplir con los términos de los actos administrativos.  (correo, papelería y servicio técnico).</t>
  </si>
  <si>
    <t>CONTROL DE CAMBIOS</t>
  </si>
  <si>
    <t>FECHA</t>
  </si>
  <si>
    <t>DESCRIPCION DE CAMBIOS</t>
  </si>
  <si>
    <t>VERSION</t>
  </si>
  <si>
    <t>Elaboración del documento</t>
  </si>
  <si>
    <t>1.0</t>
  </si>
  <si>
    <t>Se eliminó casilla de subproceso y objetivo de subproceso.
Se incluyó casilla de macroproceso y columna de subproceso.</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</si>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</sst>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53">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sz val="11"/>
      <color theme="1"/>
      <name val="Arial"/>
      <family val="2"/>
    </font>
    <font>
      <sz val="10"/>
      <color theme="1"/>
      <name val="Calibri"/>
      <family val="2"/>
      <scheme val="minor"/>
    </font>
    <font>
      <sz val="8"/>
      <color theme="1"/>
      <name val="Calibri"/>
      <family val="2"/>
      <scheme val="minor"/>
    </font>
    <font>
      <b/>
      <sz val="10"/>
      <color theme="1"/>
      <name val="Calibri"/>
      <family val="2"/>
      <scheme val="minor"/>
    </font>
    <font>
      <sz val="8"/>
      <color theme="10"/>
      <name val="Calibri"/>
      <family val="2"/>
      <scheme val="minor"/>
    </font>
    <font>
      <sz val="8"/>
      <name val="Arial Narrow"/>
      <family val="2"/>
    </font>
    <font>
      <b/>
      <sz val="12"/>
      <name val="Arial Narrow"/>
      <family val="2"/>
    </font>
    <font>
      <b/>
      <sz val="11"/>
      <color theme="0"/>
      <name val="Arial Narrow"/>
      <family val="2"/>
    </font>
    <font>
      <sz val="12"/>
      <name val="Arial Narrow"/>
      <family val="2"/>
    </font>
    <font>
      <b/>
      <sz val="12"/>
      <color theme="0"/>
      <name val="Arial Narrow"/>
      <family val="2"/>
    </font>
    <font>
      <sz val="11"/>
      <name val="Arial Narrow"/>
      <family val="2"/>
    </font>
    <font>
      <b/>
      <sz val="20"/>
      <name val="Arial Narrow"/>
      <family val="2"/>
    </font>
    <font>
      <sz val="10"/>
      <name val="Arial Narrow"/>
      <family val="2"/>
    </font>
    <font>
      <b/>
      <sz val="8"/>
      <name val="Arial Narrow"/>
      <family val="2"/>
    </font>
    <font>
      <b/>
      <sz val="11"/>
      <name val="Arial Narrow"/>
      <family val="2"/>
    </font>
    <font>
      <b/>
      <sz val="10"/>
      <color theme="0"/>
      <name val="Arial Narrow"/>
      <family val="2"/>
    </font>
    <font>
      <b/>
      <sz val="9"/>
      <color theme="0"/>
      <name val="Arial Narrow"/>
      <family val="2"/>
    </font>
    <font>
      <b/>
      <sz val="6"/>
      <color theme="0"/>
      <name val="Arial Narrow"/>
      <family val="2"/>
    </font>
    <font>
      <sz val="9"/>
      <name val="Arial Narrow"/>
      <family val="2"/>
    </font>
    <font>
      <sz val="9"/>
      <color theme="0"/>
      <name val="Arial Narrow"/>
      <family val="2"/>
    </font>
    <font>
      <b/>
      <sz val="9"/>
      <color theme="0"/>
      <name val="Calibri"/>
      <family val="2"/>
      <scheme val="minor"/>
    </font>
    <font>
      <b/>
      <sz val="7"/>
      <color theme="0"/>
      <name val="Arial Narrow"/>
      <family val="2"/>
    </font>
    <font>
      <b/>
      <sz val="9"/>
      <color theme="1"/>
      <name val="Arial Narrow"/>
      <family val="2"/>
    </font>
    <font>
      <sz val="9"/>
      <color theme="1"/>
      <name val="Arial Narrow"/>
      <family val="2"/>
    </font>
    <font>
      <sz val="8"/>
      <color theme="6" tint="-0.499984740745262"/>
      <name val="Calibri"/>
      <family val="2"/>
      <scheme val="minor"/>
    </font>
    <font>
      <b/>
      <sz val="11"/>
      <color theme="0"/>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sz val="10"/>
      <name val="Arial"/>
      <family val="2"/>
    </font>
    <font>
      <sz val="9"/>
      <name val="Arial"/>
      <family val="2"/>
    </font>
    <font>
      <b/>
      <sz val="8"/>
      <name val="Arial"/>
      <family val="2"/>
    </font>
    <font>
      <b/>
      <sz val="8"/>
      <color theme="1"/>
      <name val="Arial"/>
      <family val="2"/>
    </font>
    <font>
      <sz val="8"/>
      <name val="Arial"/>
      <family val="2"/>
    </font>
    <font>
      <b/>
      <sz val="9"/>
      <name val="Arial Narrow"/>
      <family val="2"/>
    </font>
    <font>
      <sz val="9"/>
      <color rgb="FFFF0000"/>
      <name val="Arial Narrow"/>
      <family val="2"/>
    </font>
    <font>
      <sz val="11"/>
      <color rgb="FFFF0000"/>
      <name val="Calibri"/>
      <family val="2"/>
      <scheme val="minor"/>
    </font>
    <font>
      <sz val="10"/>
      <name val="Calibri"/>
      <family val="2"/>
      <scheme val="minor"/>
    </font>
    <font>
      <sz val="11"/>
      <color rgb="FF000000"/>
      <name val="Calibri"/>
      <family val="2"/>
    </font>
    <font>
      <b/>
      <sz val="11"/>
      <color rgb="FF000000"/>
      <name val="Calibri"/>
      <family val="2"/>
    </font>
    <font>
      <sz val="11"/>
      <name val="Calibri"/>
      <family val="2"/>
    </font>
    <font>
      <b/>
      <sz val="11"/>
      <name val="Calibri"/>
      <family val="2"/>
    </font>
    <font>
      <strike/>
      <sz val="11"/>
      <color theme="1"/>
      <name val="Calibri"/>
      <family val="2"/>
      <scheme val="minor"/>
    </font>
    <font>
      <sz val="11"/>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sz val="11"/>
      <color theme="8" tint="0.39997558519241921"/>
      <name val="Calibri"/>
      <family val="2"/>
    </font>
    <font>
      <strike/>
      <sz val="11"/>
      <color rgb="FF000000"/>
      <name val="Calibri"/>
      <family val="2"/>
    </font>
  </fonts>
  <fills count="19">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rgb="FF4CAA4C"/>
        <bgColor indexed="64"/>
      </patternFill>
    </fill>
    <fill>
      <patternFill patternType="solid">
        <fgColor rgb="FF4CAA4C"/>
        <bgColor rgb="FFFBD4B4"/>
      </patternFill>
    </fill>
    <fill>
      <patternFill patternType="solid">
        <fgColor theme="9"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2"/>
        <bgColor indexed="64"/>
      </patternFill>
    </fill>
    <fill>
      <patternFill patternType="solid">
        <fgColor theme="5" tint="0.79998168889431442"/>
        <bgColor indexed="64"/>
      </patternFill>
    </fill>
    <fill>
      <patternFill patternType="solid">
        <fgColor theme="3" tint="0.89999084444715716"/>
        <bgColor indexed="64"/>
      </patternFill>
    </fill>
    <fill>
      <patternFill patternType="solid">
        <fgColor theme="3" tint="0.749992370372631"/>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top style="thin">
        <color rgb="FF000000"/>
      </top>
      <bottom/>
      <diagonal/>
    </border>
    <border>
      <left/>
      <right/>
      <top style="medium">
        <color rgb="FF000000"/>
      </top>
      <bottom style="thin">
        <color indexed="64"/>
      </bottom>
      <diagonal/>
    </border>
    <border>
      <left style="thin">
        <color auto="1"/>
      </left>
      <right style="medium">
        <color rgb="FF000000"/>
      </right>
      <top style="thin">
        <color auto="1"/>
      </top>
      <bottom style="thin">
        <color auto="1"/>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rgb="FF000000"/>
      </left>
      <right style="thin">
        <color rgb="FF000000"/>
      </right>
      <top style="thin">
        <color rgb="FF000000"/>
      </top>
      <bottom style="medium">
        <color rgb="FF000000"/>
      </bottom>
      <diagonal/>
    </border>
    <border>
      <left/>
      <right style="thin">
        <color indexed="64"/>
      </right>
      <top style="thin">
        <color indexed="64"/>
      </top>
      <bottom style="medium">
        <color rgb="FF000000"/>
      </bottom>
      <diagonal/>
    </border>
    <border>
      <left style="thin">
        <color auto="1"/>
      </left>
      <right style="thin">
        <color auto="1"/>
      </right>
      <top style="thin">
        <color auto="1"/>
      </top>
      <bottom style="medium">
        <color rgb="FF000000"/>
      </bottom>
      <diagonal/>
    </border>
    <border>
      <left style="thin">
        <color indexed="64"/>
      </left>
      <right style="thin">
        <color indexed="64"/>
      </right>
      <top/>
      <bottom style="medium">
        <color rgb="FF000000"/>
      </bottom>
      <diagonal/>
    </border>
    <border>
      <left style="thin">
        <color indexed="64"/>
      </left>
      <right/>
      <top style="thin">
        <color indexed="64"/>
      </top>
      <bottom style="medium">
        <color rgb="FF000000"/>
      </bottom>
      <diagonal/>
    </border>
    <border>
      <left style="thin">
        <color indexed="64"/>
      </left>
      <right style="medium">
        <color rgb="FF000000"/>
      </right>
      <top/>
      <bottom style="medium">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top style="thin">
        <color rgb="FF000000"/>
      </top>
      <bottom/>
      <diagonal/>
    </border>
    <border>
      <left/>
      <right style="thin">
        <color auto="1"/>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bottom style="medium">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indexed="64"/>
      </right>
      <top/>
      <bottom style="thin">
        <color indexed="64"/>
      </bottom>
      <diagonal/>
    </border>
  </borders>
  <cellStyleXfs count="14">
    <xf numFmtId="0" fontId="0" fillId="0" borderId="0"/>
    <xf numFmtId="0" fontId="1" fillId="0" borderId="0" applyNumberFormat="0" applyFill="0" applyBorder="0" applyAlignment="0" applyProtection="0"/>
    <xf numFmtId="0" fontId="4" fillId="0" borderId="0"/>
    <xf numFmtId="0" fontId="2"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2" fillId="0" borderId="0"/>
    <xf numFmtId="0" fontId="5" fillId="0" borderId="2" applyBorder="0">
      <alignment horizontal="center" vertical="center" wrapText="1"/>
    </xf>
    <xf numFmtId="0" fontId="33" fillId="0" borderId="0"/>
  </cellStyleXfs>
  <cellXfs count="354">
    <xf numFmtId="0" fontId="0" fillId="0" borderId="0" xfId="0"/>
    <xf numFmtId="0" fontId="6" fillId="0" borderId="1" xfId="0" applyFont="1" applyBorder="1"/>
    <xf numFmtId="0" fontId="7"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1" applyFont="1" applyBorder="1"/>
    <xf numFmtId="0" fontId="8" fillId="0" borderId="1" xfId="1" applyFont="1" applyBorder="1" applyAlignment="1">
      <alignment wrapText="1"/>
    </xf>
    <xf numFmtId="0" fontId="8" fillId="0" borderId="1" xfId="1" applyFont="1" applyBorder="1" applyAlignment="1">
      <alignment horizontal="center" wrapText="1"/>
    </xf>
    <xf numFmtId="0" fontId="9" fillId="3" borderId="0" xfId="2" applyFont="1" applyFill="1"/>
    <xf numFmtId="0" fontId="14" fillId="0" borderId="0" xfId="2" applyFont="1" applyAlignment="1">
      <alignment vertical="center" wrapText="1"/>
    </xf>
    <xf numFmtId="0" fontId="22" fillId="0" borderId="0" xfId="2" applyFont="1" applyAlignment="1">
      <alignment vertical="center" wrapText="1"/>
    </xf>
    <xf numFmtId="0" fontId="25" fillId="4" borderId="1" xfId="2" applyFont="1" applyFill="1" applyBorder="1" applyAlignment="1">
      <alignment horizontal="center" vertical="center"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wrapText="1"/>
    </xf>
    <xf numFmtId="0" fontId="9" fillId="0" borderId="1" xfId="2" applyFont="1" applyBorder="1" applyAlignment="1">
      <alignment horizontal="center" vertical="center" wrapText="1"/>
    </xf>
    <xf numFmtId="9" fontId="22" fillId="0" borderId="1" xfId="0" applyNumberFormat="1" applyFont="1" applyBorder="1" applyAlignment="1">
      <alignment horizontal="center" vertical="center" wrapText="1"/>
    </xf>
    <xf numFmtId="0" fontId="9" fillId="0" borderId="0" xfId="2" applyFont="1" applyAlignment="1">
      <alignment horizontal="justify" vertical="top" wrapText="1"/>
    </xf>
    <xf numFmtId="165" fontId="6" fillId="0" borderId="1" xfId="0" applyNumberFormat="1" applyFont="1" applyBorder="1" applyAlignment="1">
      <alignment horizontal="center" vertical="center"/>
    </xf>
    <xf numFmtId="0" fontId="28" fillId="0"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xf>
    <xf numFmtId="0" fontId="8" fillId="0" borderId="2" xfId="1" applyFont="1" applyBorder="1" applyAlignment="1">
      <alignment vertical="center" wrapText="1"/>
    </xf>
    <xf numFmtId="0" fontId="0" fillId="0" borderId="1" xfId="0" applyBorder="1"/>
    <xf numFmtId="0" fontId="29" fillId="7" borderId="1" xfId="0" applyFont="1" applyFill="1" applyBorder="1" applyAlignment="1">
      <alignment horizontal="center"/>
    </xf>
    <xf numFmtId="0" fontId="30" fillId="8" borderId="1" xfId="0" applyFont="1" applyFill="1" applyBorder="1" applyAlignment="1">
      <alignment horizontal="center" vertical="center" wrapText="1"/>
    </xf>
    <xf numFmtId="0" fontId="31" fillId="9"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0" fillId="0" borderId="0" xfId="0" applyAlignment="1">
      <alignment wrapText="1"/>
    </xf>
    <xf numFmtId="9" fontId="27" fillId="0" borderId="2" xfId="2" applyNumberFormat="1" applyFont="1" applyBorder="1" applyAlignment="1">
      <alignment vertical="center" wrapText="1"/>
    </xf>
    <xf numFmtId="0" fontId="22" fillId="0" borderId="10" xfId="2" applyFont="1" applyBorder="1" applyAlignment="1">
      <alignment vertical="center"/>
    </xf>
    <xf numFmtId="0" fontId="22" fillId="0" borderId="6" xfId="2" applyFont="1" applyBorder="1" applyAlignment="1">
      <alignment vertical="center"/>
    </xf>
    <xf numFmtId="9" fontId="21" fillId="4" borderId="1" xfId="2" applyNumberFormat="1" applyFont="1" applyFill="1" applyBorder="1" applyAlignment="1">
      <alignment horizontal="center" vertical="center" wrapText="1"/>
    </xf>
    <xf numFmtId="9" fontId="27" fillId="6" borderId="1" xfId="0" applyNumberFormat="1"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9" fontId="27" fillId="0" borderId="2" xfId="2" applyNumberFormat="1" applyFont="1" applyBorder="1" applyAlignment="1">
      <alignment horizontal="center" vertical="center" wrapText="1"/>
    </xf>
    <xf numFmtId="9" fontId="22" fillId="0" borderId="1" xfId="0" applyNumberFormat="1" applyFont="1" applyBorder="1" applyAlignment="1" applyProtection="1">
      <alignment horizontal="center" vertical="center" wrapText="1"/>
      <protection locked="0"/>
    </xf>
    <xf numFmtId="164" fontId="12" fillId="0" borderId="6" xfId="2" applyNumberFormat="1" applyFont="1" applyBorder="1" applyAlignment="1">
      <alignment horizontal="center" vertical="center" wrapText="1"/>
    </xf>
    <xf numFmtId="0" fontId="14" fillId="0" borderId="13" xfId="2" applyFont="1" applyBorder="1" applyAlignment="1">
      <alignment vertical="center" wrapText="1"/>
    </xf>
    <xf numFmtId="0" fontId="16" fillId="0" borderId="13" xfId="2" applyFont="1" applyBorder="1" applyAlignment="1">
      <alignment vertical="center" wrapText="1"/>
    </xf>
    <xf numFmtId="9" fontId="17" fillId="0" borderId="13" xfId="2" applyNumberFormat="1" applyFont="1" applyBorder="1" applyAlignment="1">
      <alignment vertical="center" wrapText="1"/>
    </xf>
    <xf numFmtId="9" fontId="17" fillId="0" borderId="13" xfId="2" applyNumberFormat="1" applyFont="1" applyBorder="1" applyAlignment="1">
      <alignment horizontal="center" vertical="center" wrapText="1"/>
    </xf>
    <xf numFmtId="0" fontId="18" fillId="0" borderId="13" xfId="2" applyFont="1" applyBorder="1" applyAlignment="1">
      <alignment horizontal="center" vertical="center" wrapText="1"/>
    </xf>
    <xf numFmtId="0" fontId="8" fillId="0" borderId="1" xfId="1" applyFont="1" applyBorder="1" applyAlignment="1">
      <alignment vertical="center" wrapText="1"/>
    </xf>
    <xf numFmtId="0" fontId="8" fillId="0" borderId="1" xfId="1" applyFont="1" applyBorder="1" applyAlignment="1">
      <alignment horizontal="left" vertical="center" wrapText="1"/>
    </xf>
    <xf numFmtId="0" fontId="34" fillId="0" borderId="1" xfId="0" applyFont="1" applyBorder="1" applyAlignment="1">
      <alignment horizontal="center" vertical="center" wrapText="1"/>
    </xf>
    <xf numFmtId="0" fontId="13" fillId="0" borderId="17" xfId="2" applyFont="1" applyBorder="1" applyAlignment="1">
      <alignment vertical="center" wrapText="1"/>
    </xf>
    <xf numFmtId="0" fontId="12" fillId="0" borderId="2" xfId="2" applyFont="1" applyBorder="1" applyAlignment="1">
      <alignment horizontal="center" vertical="center" wrapText="1"/>
    </xf>
    <xf numFmtId="0" fontId="13" fillId="4" borderId="10" xfId="2" applyFont="1" applyFill="1" applyBorder="1" applyAlignment="1">
      <alignment horizontal="center" vertical="center" wrapText="1"/>
    </xf>
    <xf numFmtId="0" fontId="22" fillId="0" borderId="17" xfId="2" applyFont="1" applyBorder="1" applyAlignment="1">
      <alignment horizontal="left" vertical="top" wrapText="1"/>
    </xf>
    <xf numFmtId="0" fontId="22" fillId="0" borderId="3" xfId="2" applyFont="1" applyBorder="1" applyAlignment="1">
      <alignment horizontal="center" vertical="center" wrapText="1"/>
    </xf>
    <xf numFmtId="0" fontId="9" fillId="0" borderId="1" xfId="2" applyFont="1" applyBorder="1" applyAlignment="1" applyProtection="1">
      <alignment horizontal="center" vertical="center" wrapText="1"/>
      <protection locked="0"/>
    </xf>
    <xf numFmtId="0" fontId="9" fillId="0" borderId="30" xfId="2" applyFont="1" applyBorder="1" applyAlignment="1">
      <alignment horizontal="center" vertical="center" wrapText="1"/>
    </xf>
    <xf numFmtId="0" fontId="22" fillId="0" borderId="32" xfId="0" applyFont="1" applyBorder="1" applyAlignment="1" applyProtection="1">
      <alignment horizontal="center" vertical="center" wrapText="1"/>
      <protection locked="0"/>
    </xf>
    <xf numFmtId="9" fontId="27" fillId="0" borderId="28" xfId="2" applyNumberFormat="1" applyFont="1" applyBorder="1" applyAlignment="1">
      <alignment horizontal="center" vertical="center" wrapText="1"/>
    </xf>
    <xf numFmtId="9" fontId="22" fillId="0" borderId="29" xfId="0" applyNumberFormat="1" applyFont="1" applyBorder="1" applyAlignment="1">
      <alignment horizontal="center" vertical="center" wrapText="1"/>
    </xf>
    <xf numFmtId="9" fontId="22" fillId="0" borderId="29" xfId="0" applyNumberFormat="1" applyFont="1" applyBorder="1" applyAlignment="1" applyProtection="1">
      <alignment horizontal="center" vertical="center" wrapText="1"/>
      <protection locked="0"/>
    </xf>
    <xf numFmtId="9" fontId="22" fillId="0" borderId="30" xfId="0" applyNumberFormat="1" applyFont="1" applyBorder="1" applyAlignment="1" applyProtection="1">
      <alignment horizontal="center" vertical="center" wrapText="1"/>
      <protection locked="0"/>
    </xf>
    <xf numFmtId="9" fontId="22" fillId="0" borderId="30" xfId="0" applyNumberFormat="1" applyFont="1" applyBorder="1" applyAlignment="1">
      <alignment horizontal="center" vertical="center" wrapText="1"/>
    </xf>
    <xf numFmtId="0" fontId="13" fillId="0" borderId="0" xfId="2" applyFont="1" applyAlignment="1">
      <alignment vertical="center" wrapText="1"/>
    </xf>
    <xf numFmtId="164" fontId="12" fillId="0" borderId="0" xfId="2" applyNumberFormat="1" applyFont="1" applyAlignment="1">
      <alignment horizontal="center" vertical="center" wrapText="1"/>
    </xf>
    <xf numFmtId="0" fontId="15" fillId="10" borderId="0" xfId="9" applyFont="1" applyFill="1" applyAlignment="1">
      <alignment vertical="center" wrapText="1"/>
    </xf>
    <xf numFmtId="0" fontId="12" fillId="0" borderId="0" xfId="2" applyFont="1" applyAlignment="1">
      <alignment vertical="center" wrapText="1"/>
    </xf>
    <xf numFmtId="0" fontId="37" fillId="0" borderId="1" xfId="0" applyFont="1" applyBorder="1" applyAlignment="1">
      <alignment horizontal="center" vertical="center" wrapText="1"/>
    </xf>
    <xf numFmtId="14" fontId="37" fillId="0" borderId="1" xfId="0" applyNumberFormat="1" applyFont="1" applyBorder="1" applyAlignment="1">
      <alignment horizontal="center" vertical="center" wrapText="1"/>
    </xf>
    <xf numFmtId="14" fontId="37" fillId="11" borderId="1" xfId="0" applyNumberFormat="1"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4" fillId="11" borderId="1" xfId="0" applyFont="1" applyFill="1" applyBorder="1" applyAlignment="1">
      <alignment horizontal="center" vertical="center" wrapText="1"/>
    </xf>
    <xf numFmtId="0" fontId="35" fillId="11" borderId="6" xfId="0" applyFont="1" applyFill="1" applyBorder="1" applyAlignment="1">
      <alignment horizontal="center" vertical="center" wrapText="1"/>
    </xf>
    <xf numFmtId="0" fontId="12" fillId="0" borderId="1" xfId="2" applyFont="1" applyBorder="1" applyAlignment="1" applyProtection="1">
      <alignment horizontal="center" vertical="center" wrapText="1"/>
      <protection locked="0"/>
    </xf>
    <xf numFmtId="0" fontId="9" fillId="0" borderId="43" xfId="2" applyFont="1" applyBorder="1" applyAlignment="1" applyProtection="1">
      <alignment horizontal="center" vertical="center" wrapText="1"/>
      <protection locked="0"/>
    </xf>
    <xf numFmtId="0" fontId="9" fillId="0" borderId="1" xfId="2" applyFont="1" applyBorder="1" applyAlignment="1" applyProtection="1">
      <alignment horizontal="left" vertical="center" wrapText="1"/>
      <protection locked="0"/>
    </xf>
    <xf numFmtId="0" fontId="9" fillId="10" borderId="1" xfId="2" applyFont="1" applyFill="1" applyBorder="1" applyAlignment="1" applyProtection="1">
      <alignment horizontal="left" vertical="center" wrapText="1"/>
      <protection locked="0"/>
    </xf>
    <xf numFmtId="9" fontId="22" fillId="10" borderId="1" xfId="0" applyNumberFormat="1" applyFont="1" applyFill="1" applyBorder="1" applyAlignment="1" applyProtection="1">
      <alignment horizontal="center" vertical="center" wrapText="1"/>
      <protection locked="0"/>
    </xf>
    <xf numFmtId="0" fontId="9" fillId="6" borderId="1" xfId="2" applyFont="1" applyFill="1" applyBorder="1" applyAlignment="1" applyProtection="1">
      <alignment horizontal="center" vertical="center" wrapText="1"/>
      <protection locked="0"/>
    </xf>
    <xf numFmtId="0" fontId="22" fillId="6" borderId="1" xfId="0" applyFont="1" applyFill="1" applyBorder="1" applyAlignment="1" applyProtection="1">
      <alignment horizontal="center" vertical="center" wrapText="1"/>
      <protection locked="0"/>
    </xf>
    <xf numFmtId="9" fontId="27" fillId="15" borderId="2" xfId="2" applyNumberFormat="1" applyFont="1" applyFill="1" applyBorder="1" applyAlignment="1">
      <alignment horizontal="center" vertical="center" wrapText="1"/>
    </xf>
    <xf numFmtId="9" fontId="22" fillId="15" borderId="1" xfId="0" applyNumberFormat="1" applyFont="1" applyFill="1" applyBorder="1" applyAlignment="1">
      <alignment horizontal="center" vertical="center" wrapText="1"/>
    </xf>
    <xf numFmtId="9" fontId="22" fillId="6" borderId="1" xfId="0" applyNumberFormat="1" applyFont="1" applyFill="1" applyBorder="1" applyAlignment="1" applyProtection="1">
      <alignment horizontal="center" vertical="center" wrapText="1"/>
      <protection locked="0"/>
    </xf>
    <xf numFmtId="0" fontId="39" fillId="0" borderId="0" xfId="2" applyFont="1" applyAlignment="1">
      <alignment vertical="center" wrapText="1"/>
    </xf>
    <xf numFmtId="0" fontId="42" fillId="16" borderId="49" xfId="0" applyFont="1" applyFill="1" applyBorder="1" applyAlignment="1">
      <alignment horizontal="left" vertical="center" wrapText="1"/>
    </xf>
    <xf numFmtId="0" fontId="42" fillId="16" borderId="20" xfId="0" applyFont="1" applyFill="1" applyBorder="1" applyAlignment="1">
      <alignment vertical="center" wrapText="1"/>
    </xf>
    <xf numFmtId="0" fontId="44" fillId="16" borderId="18" xfId="0" applyFont="1" applyFill="1" applyBorder="1" applyAlignment="1">
      <alignment vertical="center" wrapText="1"/>
    </xf>
    <xf numFmtId="0" fontId="44" fillId="16" borderId="19" xfId="0" applyFont="1" applyFill="1" applyBorder="1" applyAlignment="1">
      <alignment horizontal="left" vertical="center" wrapText="1"/>
    </xf>
    <xf numFmtId="0" fontId="0" fillId="0" borderId="0" xfId="0" applyAlignment="1">
      <alignment vertical="center"/>
    </xf>
    <xf numFmtId="0" fontId="42" fillId="16" borderId="7" xfId="0" applyFont="1" applyFill="1" applyBorder="1" applyAlignment="1">
      <alignment horizontal="left" vertical="center" wrapText="1"/>
    </xf>
    <xf numFmtId="0" fontId="42" fillId="16" borderId="50" xfId="0" applyFont="1" applyFill="1" applyBorder="1" applyAlignment="1">
      <alignment vertical="center" wrapText="1"/>
    </xf>
    <xf numFmtId="0" fontId="44" fillId="16" borderId="15" xfId="0" applyFont="1" applyFill="1" applyBorder="1" applyAlignment="1">
      <alignment vertical="center" wrapText="1"/>
    </xf>
    <xf numFmtId="0" fontId="44" fillId="16" borderId="9" xfId="0" applyFont="1" applyFill="1" applyBorder="1" applyAlignment="1">
      <alignment horizontal="left" vertical="center" wrapText="1"/>
    </xf>
    <xf numFmtId="0" fontId="42" fillId="16" borderId="50" xfId="0" applyFont="1" applyFill="1" applyBorder="1" applyAlignment="1">
      <alignment horizontal="left" vertical="center" wrapText="1"/>
    </xf>
    <xf numFmtId="0" fontId="42" fillId="16" borderId="1" xfId="0" applyFont="1" applyFill="1" applyBorder="1" applyAlignment="1">
      <alignment horizontal="left" vertical="center" wrapText="1"/>
    </xf>
    <xf numFmtId="0" fontId="42" fillId="16" borderId="6" xfId="0" applyFont="1" applyFill="1" applyBorder="1" applyAlignment="1">
      <alignment horizontal="left" vertical="center" wrapText="1"/>
    </xf>
    <xf numFmtId="0" fontId="44" fillId="16" borderId="10" xfId="0" applyFont="1" applyFill="1" applyBorder="1" applyAlignment="1">
      <alignment vertical="center" wrapText="1"/>
    </xf>
    <xf numFmtId="0" fontId="44" fillId="16" borderId="1" xfId="0" applyFont="1" applyFill="1" applyBorder="1" applyAlignment="1">
      <alignment horizontal="left" vertical="center" wrapText="1"/>
    </xf>
    <xf numFmtId="0" fontId="0" fillId="13" borderId="1" xfId="0" applyFill="1" applyBorder="1" applyAlignment="1">
      <alignment vertical="center" wrapText="1"/>
    </xf>
    <xf numFmtId="0" fontId="47" fillId="13" borderId="1" xfId="0" applyFont="1" applyFill="1" applyBorder="1" applyAlignment="1">
      <alignment vertical="center" wrapText="1"/>
    </xf>
    <xf numFmtId="0" fontId="47" fillId="0" borderId="0" xfId="0" applyFont="1" applyAlignment="1">
      <alignment vertical="center" wrapText="1"/>
    </xf>
    <xf numFmtId="0" fontId="0" fillId="0" borderId="0" xfId="0" applyAlignment="1">
      <alignment vertical="center" wrapText="1"/>
    </xf>
    <xf numFmtId="0" fontId="0" fillId="2" borderId="1" xfId="0" applyFill="1" applyBorder="1" applyAlignment="1">
      <alignment vertical="center" wrapText="1"/>
    </xf>
    <xf numFmtId="0" fontId="42" fillId="6" borderId="1" xfId="0" applyFont="1" applyFill="1" applyBorder="1" applyAlignment="1">
      <alignment horizontal="left" vertical="center" wrapText="1"/>
    </xf>
    <xf numFmtId="0" fontId="43" fillId="6" borderId="1" xfId="0" applyFont="1" applyFill="1" applyBorder="1" applyAlignment="1">
      <alignment horizontal="left" vertical="center" wrapText="1"/>
    </xf>
    <xf numFmtId="0" fontId="0" fillId="6" borderId="0" xfId="0" applyFill="1" applyAlignment="1">
      <alignment vertical="center"/>
    </xf>
    <xf numFmtId="0" fontId="49" fillId="17" borderId="1" xfId="0" applyFont="1" applyFill="1" applyBorder="1" applyAlignment="1">
      <alignment vertical="center" wrapText="1"/>
    </xf>
    <xf numFmtId="0" fontId="49" fillId="17" borderId="1" xfId="0" applyFont="1" applyFill="1" applyBorder="1" applyAlignment="1">
      <alignment horizontal="center" vertical="center" wrapText="1"/>
    </xf>
    <xf numFmtId="0" fontId="42" fillId="13" borderId="1" xfId="0" applyFont="1" applyFill="1" applyBorder="1" applyAlignment="1">
      <alignment horizontal="left" vertical="center" wrapText="1"/>
    </xf>
    <xf numFmtId="0" fontId="42" fillId="13" borderId="1" xfId="0" applyFont="1" applyFill="1" applyBorder="1" applyAlignment="1">
      <alignment vertical="center" wrapText="1"/>
    </xf>
    <xf numFmtId="0" fontId="42" fillId="13" borderId="6" xfId="0" applyFont="1" applyFill="1" applyBorder="1" applyAlignment="1">
      <alignment vertical="center" wrapText="1"/>
    </xf>
    <xf numFmtId="0" fontId="40" fillId="0" borderId="0" xfId="0" applyFont="1" applyAlignment="1">
      <alignment vertical="center" wrapText="1"/>
    </xf>
    <xf numFmtId="0" fontId="43" fillId="13" borderId="1" xfId="0" applyFont="1" applyFill="1" applyBorder="1" applyAlignment="1">
      <alignment horizontal="left" vertical="center" wrapText="1"/>
    </xf>
    <xf numFmtId="0" fontId="42" fillId="14" borderId="7" xfId="0" applyFont="1" applyFill="1" applyBorder="1" applyAlignment="1">
      <alignment horizontal="left" vertical="center" wrapText="1"/>
    </xf>
    <xf numFmtId="0" fontId="42" fillId="14" borderId="50" xfId="0" applyFont="1" applyFill="1" applyBorder="1" applyAlignment="1">
      <alignment vertical="center" wrapText="1"/>
    </xf>
    <xf numFmtId="0" fontId="42" fillId="14" borderId="15" xfId="0" applyFont="1" applyFill="1" applyBorder="1" applyAlignment="1">
      <alignment vertical="center" wrapText="1"/>
    </xf>
    <xf numFmtId="0" fontId="42" fillId="14" borderId="9" xfId="0" applyFont="1" applyFill="1" applyBorder="1" applyAlignment="1">
      <alignment horizontal="left" vertical="center" wrapText="1"/>
    </xf>
    <xf numFmtId="0" fontId="42" fillId="14" borderId="51" xfId="0" applyFont="1" applyFill="1" applyBorder="1" applyAlignment="1">
      <alignment horizontal="left" vertical="center" wrapText="1"/>
    </xf>
    <xf numFmtId="0" fontId="42" fillId="14" borderId="38" xfId="0" applyFont="1" applyFill="1" applyBorder="1" applyAlignment="1">
      <alignment horizontal="left" vertical="center" wrapText="1"/>
    </xf>
    <xf numFmtId="0" fontId="42" fillId="14" borderId="1" xfId="0" applyFont="1" applyFill="1" applyBorder="1" applyAlignment="1">
      <alignment horizontal="left" vertical="center" wrapText="1"/>
    </xf>
    <xf numFmtId="0" fontId="42" fillId="14" borderId="18" xfId="0" applyFont="1" applyFill="1" applyBorder="1" applyAlignment="1">
      <alignment vertical="center" wrapText="1"/>
    </xf>
    <xf numFmtId="0" fontId="42" fillId="18" borderId="1" xfId="0" applyFont="1" applyFill="1" applyBorder="1" applyAlignment="1">
      <alignment horizontal="left" vertical="center" wrapText="1"/>
    </xf>
    <xf numFmtId="0" fontId="42" fillId="18" borderId="6" xfId="0" applyFont="1" applyFill="1" applyBorder="1" applyAlignment="1">
      <alignment vertical="center" wrapText="1"/>
    </xf>
    <xf numFmtId="0" fontId="51" fillId="18" borderId="2" xfId="0" applyFont="1" applyFill="1" applyBorder="1" applyAlignment="1">
      <alignment horizontal="left" vertical="center" wrapText="1"/>
    </xf>
    <xf numFmtId="0" fontId="52" fillId="18" borderId="1" xfId="0" applyFont="1" applyFill="1" applyBorder="1" applyAlignment="1">
      <alignment horizontal="left" vertical="center" wrapText="1"/>
    </xf>
    <xf numFmtId="0" fontId="42" fillId="18" borderId="2" xfId="0" applyFont="1" applyFill="1" applyBorder="1" applyAlignment="1">
      <alignment horizontal="left" vertical="center" wrapText="1"/>
    </xf>
    <xf numFmtId="0" fontId="42" fillId="13" borderId="2" xfId="0" applyFont="1" applyFill="1" applyBorder="1" applyAlignment="1">
      <alignment horizontal="left" vertical="center" wrapText="1"/>
    </xf>
    <xf numFmtId="0" fontId="42" fillId="14" borderId="2" xfId="0" applyFont="1" applyFill="1" applyBorder="1" applyAlignment="1">
      <alignment horizontal="left" vertical="center" wrapText="1"/>
    </xf>
    <xf numFmtId="0" fontId="49" fillId="17" borderId="2" xfId="0" applyFont="1" applyFill="1" applyBorder="1" applyAlignment="1">
      <alignment vertical="center" wrapText="1"/>
    </xf>
    <xf numFmtId="0" fontId="42" fillId="6" borderId="10" xfId="0" applyFont="1" applyFill="1" applyBorder="1" applyAlignment="1">
      <alignment horizontal="left" vertical="center" wrapText="1"/>
    </xf>
    <xf numFmtId="0" fontId="42" fillId="6" borderId="6" xfId="0" applyFont="1" applyFill="1" applyBorder="1" applyAlignment="1">
      <alignment horizontal="left" vertical="center" wrapText="1"/>
    </xf>
    <xf numFmtId="0" fontId="41" fillId="12" borderId="1" xfId="1" applyFont="1" applyFill="1" applyBorder="1" applyAlignment="1">
      <alignment horizontal="left" vertical="center" wrapText="1"/>
    </xf>
    <xf numFmtId="0" fontId="41" fillId="12" borderId="19" xfId="1" applyFont="1" applyFill="1" applyBorder="1" applyAlignment="1">
      <alignment horizontal="left" vertical="center" wrapText="1"/>
    </xf>
    <xf numFmtId="0" fontId="41" fillId="12" borderId="3" xfId="1" applyFont="1" applyFill="1" applyBorder="1" applyAlignment="1">
      <alignment horizontal="left" vertical="center" wrapText="1"/>
    </xf>
    <xf numFmtId="0" fontId="43" fillId="14" borderId="52" xfId="0" applyFont="1" applyFill="1" applyBorder="1" applyAlignment="1">
      <alignment vertical="center" wrapText="1"/>
    </xf>
    <xf numFmtId="0" fontId="43" fillId="14" borderId="15" xfId="0" applyFont="1" applyFill="1" applyBorder="1" applyAlignment="1">
      <alignment vertical="center" wrapText="1"/>
    </xf>
    <xf numFmtId="0" fontId="43" fillId="14" borderId="34" xfId="0" applyFont="1" applyFill="1" applyBorder="1" applyAlignment="1">
      <alignment vertical="center" wrapText="1"/>
    </xf>
    <xf numFmtId="0" fontId="43" fillId="14" borderId="54" xfId="0" applyFont="1" applyFill="1" applyBorder="1" applyAlignment="1">
      <alignment vertical="center" wrapText="1"/>
    </xf>
    <xf numFmtId="0" fontId="43" fillId="14" borderId="53" xfId="0" applyFont="1" applyFill="1" applyBorder="1" applyAlignment="1">
      <alignment vertical="center" wrapText="1"/>
    </xf>
    <xf numFmtId="0" fontId="43" fillId="14" borderId="54" xfId="0" applyFont="1" applyFill="1" applyBorder="1" applyAlignment="1">
      <alignment horizontal="left" vertical="center" wrapText="1"/>
    </xf>
    <xf numFmtId="0" fontId="42" fillId="16" borderId="8" xfId="0" applyFont="1" applyFill="1" applyBorder="1" applyAlignment="1">
      <alignment horizontal="left" vertical="center" wrapText="1"/>
    </xf>
    <xf numFmtId="0" fontId="42" fillId="16" borderId="15" xfId="0" applyFont="1" applyFill="1" applyBorder="1" applyAlignment="1">
      <alignment vertical="center" wrapText="1"/>
    </xf>
    <xf numFmtId="0" fontId="42" fillId="16" borderId="9" xfId="0" applyFont="1" applyFill="1" applyBorder="1" applyAlignment="1">
      <alignment horizontal="left" vertical="center" wrapText="1"/>
    </xf>
    <xf numFmtId="0" fontId="42" fillId="16" borderId="4" xfId="0" applyFont="1" applyFill="1" applyBorder="1" applyAlignment="1">
      <alignment vertical="center" wrapText="1"/>
    </xf>
    <xf numFmtId="0" fontId="42" fillId="16" borderId="15" xfId="0" applyFont="1" applyFill="1" applyBorder="1" applyAlignment="1">
      <alignment horizontal="left" vertical="center" wrapText="1"/>
    </xf>
    <xf numFmtId="0" fontId="43" fillId="14" borderId="55" xfId="0" applyFont="1" applyFill="1" applyBorder="1" applyAlignment="1">
      <alignment vertical="center" wrapText="1"/>
    </xf>
    <xf numFmtId="0" fontId="43" fillId="14" borderId="55" xfId="0" applyFont="1" applyFill="1" applyBorder="1" applyAlignment="1">
      <alignment horizontal="left" vertical="center" wrapText="1"/>
    </xf>
    <xf numFmtId="0" fontId="8" fillId="0" borderId="2"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6" xfId="1" applyFont="1" applyBorder="1" applyAlignment="1">
      <alignment horizontal="center"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30" fillId="9" borderId="7" xfId="0" applyFont="1" applyFill="1" applyBorder="1" applyAlignment="1">
      <alignment horizontal="center" wrapText="1"/>
    </xf>
    <xf numFmtId="0" fontId="30" fillId="9" borderId="8" xfId="0" applyFont="1" applyFill="1" applyBorder="1" applyAlignment="1">
      <alignment horizontal="center" wrapText="1"/>
    </xf>
    <xf numFmtId="0" fontId="30" fillId="9" borderId="9" xfId="0" applyFont="1" applyFill="1" applyBorder="1" applyAlignment="1">
      <alignment horizontal="center" wrapText="1"/>
    </xf>
    <xf numFmtId="0" fontId="30" fillId="8" borderId="7" xfId="0" applyFont="1" applyFill="1" applyBorder="1" applyAlignment="1">
      <alignment horizontal="center"/>
    </xf>
    <xf numFmtId="0" fontId="30" fillId="8" borderId="8" xfId="0" applyFont="1" applyFill="1" applyBorder="1" applyAlignment="1">
      <alignment horizontal="center"/>
    </xf>
    <xf numFmtId="0" fontId="30" fillId="8" borderId="9" xfId="0" applyFont="1" applyFill="1" applyBorder="1" applyAlignment="1">
      <alignment horizontal="center"/>
    </xf>
    <xf numFmtId="0" fontId="41" fillId="12" borderId="2" xfId="0" applyFont="1" applyFill="1" applyBorder="1" applyAlignment="1">
      <alignment horizontal="left" vertical="center" wrapText="1"/>
    </xf>
    <xf numFmtId="0" fontId="41" fillId="12" borderId="10" xfId="0" applyFont="1" applyFill="1" applyBorder="1" applyAlignment="1">
      <alignment horizontal="left" vertical="center"/>
    </xf>
    <xf numFmtId="0" fontId="41" fillId="12" borderId="6" xfId="0" applyFont="1" applyFill="1" applyBorder="1" applyAlignment="1">
      <alignment horizontal="left" vertical="center"/>
    </xf>
    <xf numFmtId="0" fontId="44" fillId="16" borderId="2" xfId="0" applyFont="1" applyFill="1" applyBorder="1" applyAlignment="1">
      <alignment horizontal="left" vertical="center" wrapText="1"/>
    </xf>
    <xf numFmtId="0" fontId="44" fillId="16" borderId="10" xfId="0" applyFont="1" applyFill="1" applyBorder="1" applyAlignment="1">
      <alignment horizontal="left" vertical="center" wrapText="1"/>
    </xf>
    <xf numFmtId="0" fontId="44" fillId="16" borderId="6" xfId="0" applyFont="1" applyFill="1" applyBorder="1" applyAlignment="1">
      <alignment horizontal="left" vertical="center" wrapText="1"/>
    </xf>
    <xf numFmtId="0" fontId="41" fillId="12" borderId="2" xfId="1" applyFont="1" applyFill="1" applyBorder="1" applyAlignment="1">
      <alignment horizontal="left" vertical="center" wrapText="1"/>
    </xf>
    <xf numFmtId="0" fontId="41" fillId="12" borderId="10" xfId="1" applyFont="1" applyFill="1" applyBorder="1" applyAlignment="1">
      <alignment horizontal="left" vertical="center" wrapText="1"/>
    </xf>
    <xf numFmtId="0" fontId="41" fillId="12" borderId="6" xfId="1" applyFont="1" applyFill="1" applyBorder="1" applyAlignment="1">
      <alignment horizontal="left" vertical="center" wrapText="1"/>
    </xf>
    <xf numFmtId="0" fontId="42" fillId="6" borderId="2" xfId="0" applyFont="1" applyFill="1" applyBorder="1" applyAlignment="1">
      <alignment horizontal="left" vertical="center" wrapText="1"/>
    </xf>
    <xf numFmtId="0" fontId="42" fillId="6" borderId="10" xfId="0" applyFont="1" applyFill="1" applyBorder="1" applyAlignment="1">
      <alignment horizontal="left" vertical="center" wrapText="1"/>
    </xf>
    <xf numFmtId="0" fontId="42" fillId="6" borderId="6" xfId="0" applyFont="1" applyFill="1" applyBorder="1" applyAlignment="1">
      <alignment horizontal="left" vertical="center" wrapText="1"/>
    </xf>
    <xf numFmtId="0" fontId="43" fillId="6" borderId="2" xfId="0" applyFont="1" applyFill="1" applyBorder="1" applyAlignment="1">
      <alignment horizontal="left" vertical="center" wrapText="1"/>
    </xf>
    <xf numFmtId="0" fontId="43" fillId="6" borderId="6" xfId="0" applyFont="1" applyFill="1" applyBorder="1" applyAlignment="1">
      <alignment horizontal="left" vertical="center" wrapText="1"/>
    </xf>
    <xf numFmtId="0" fontId="42" fillId="6" borderId="2" xfId="0" applyFont="1" applyFill="1" applyBorder="1" applyAlignment="1">
      <alignment horizontal="center" vertical="center" wrapText="1"/>
    </xf>
    <xf numFmtId="0" fontId="42" fillId="6" borderId="6" xfId="0" applyFont="1" applyFill="1" applyBorder="1" applyAlignment="1">
      <alignment horizontal="center" vertical="center" wrapText="1"/>
    </xf>
    <xf numFmtId="0" fontId="49" fillId="17" borderId="2" xfId="0" applyFont="1" applyFill="1" applyBorder="1" applyAlignment="1">
      <alignment horizontal="center" vertical="center" wrapText="1"/>
    </xf>
    <xf numFmtId="0" fontId="49" fillId="17" borderId="10" xfId="0" applyFont="1" applyFill="1" applyBorder="1" applyAlignment="1">
      <alignment horizontal="center" vertical="center" wrapText="1"/>
    </xf>
    <xf numFmtId="0" fontId="49" fillId="17" borderId="6" xfId="0" applyFont="1" applyFill="1" applyBorder="1" applyAlignment="1">
      <alignment horizontal="center" vertical="center" wrapText="1"/>
    </xf>
    <xf numFmtId="0" fontId="49" fillId="17" borderId="2" xfId="0" applyFont="1" applyFill="1" applyBorder="1" applyAlignment="1">
      <alignment vertical="center" wrapText="1"/>
    </xf>
    <xf numFmtId="0" fontId="49" fillId="17" borderId="10" xfId="0" applyFont="1" applyFill="1" applyBorder="1" applyAlignment="1">
      <alignment vertical="center" wrapText="1"/>
    </xf>
    <xf numFmtId="0" fontId="49" fillId="17" borderId="6" xfId="0" applyFont="1" applyFill="1" applyBorder="1" applyAlignment="1">
      <alignment vertical="center" wrapText="1"/>
    </xf>
    <xf numFmtId="0" fontId="50" fillId="17" borderId="2" xfId="0" applyFont="1" applyFill="1" applyBorder="1" applyAlignment="1">
      <alignment vertical="center" wrapText="1"/>
    </xf>
    <xf numFmtId="0" fontId="50" fillId="17" borderId="10" xfId="0" applyFont="1" applyFill="1" applyBorder="1" applyAlignment="1">
      <alignment vertical="center" wrapText="1"/>
    </xf>
    <xf numFmtId="0" fontId="50" fillId="17" borderId="6" xfId="0" applyFont="1" applyFill="1" applyBorder="1" applyAlignment="1">
      <alignment vertical="center" wrapText="1"/>
    </xf>
    <xf numFmtId="0" fontId="49" fillId="17" borderId="2" xfId="0" applyFont="1" applyFill="1" applyBorder="1" applyAlignment="1">
      <alignment horizontal="left" vertical="center" wrapText="1"/>
    </xf>
    <xf numFmtId="0" fontId="49" fillId="17" borderId="6" xfId="0" applyFont="1" applyFill="1" applyBorder="1" applyAlignment="1">
      <alignment horizontal="left" vertical="center" wrapText="1"/>
    </xf>
    <xf numFmtId="0" fontId="0" fillId="16" borderId="2" xfId="0" applyFill="1" applyBorder="1" applyAlignment="1">
      <alignment horizontal="left" vertical="center" wrapText="1"/>
    </xf>
    <xf numFmtId="0" fontId="0" fillId="16" borderId="10" xfId="0" applyFill="1" applyBorder="1" applyAlignment="1">
      <alignment horizontal="left" vertical="center"/>
    </xf>
    <xf numFmtId="0" fontId="0" fillId="16" borderId="6" xfId="0" applyFill="1" applyBorder="1" applyAlignment="1">
      <alignment horizontal="left" vertical="center"/>
    </xf>
    <xf numFmtId="0" fontId="42" fillId="13" borderId="2" xfId="0" applyFont="1" applyFill="1" applyBorder="1" applyAlignment="1">
      <alignment horizontal="left" vertical="center" wrapText="1"/>
    </xf>
    <xf numFmtId="0" fontId="42" fillId="13" borderId="10" xfId="0" applyFont="1" applyFill="1" applyBorder="1" applyAlignment="1">
      <alignment horizontal="left" vertical="center" wrapText="1"/>
    </xf>
    <xf numFmtId="0" fontId="42" fillId="13" borderId="6" xfId="0" applyFont="1" applyFill="1" applyBorder="1" applyAlignment="1">
      <alignment horizontal="left" vertical="center" wrapText="1"/>
    </xf>
    <xf numFmtId="0" fontId="42" fillId="14" borderId="2" xfId="0" applyFont="1" applyFill="1" applyBorder="1" applyAlignment="1">
      <alignment horizontal="left" vertical="center" wrapText="1"/>
    </xf>
    <xf numFmtId="0" fontId="42" fillId="14" borderId="10" xfId="0" applyFont="1" applyFill="1" applyBorder="1" applyAlignment="1">
      <alignment horizontal="left" vertical="center" wrapText="1"/>
    </xf>
    <xf numFmtId="0" fontId="0" fillId="13" borderId="6" xfId="0" applyFill="1" applyBorder="1" applyAlignment="1">
      <alignment horizontal="left" vertical="center"/>
    </xf>
    <xf numFmtId="0" fontId="42" fillId="18" borderId="2" xfId="0" applyFont="1" applyFill="1" applyBorder="1" applyAlignment="1">
      <alignment horizontal="left" vertical="center" wrapText="1"/>
    </xf>
    <xf numFmtId="0" fontId="42" fillId="18" borderId="6" xfId="0" applyFont="1" applyFill="1" applyBorder="1" applyAlignment="1">
      <alignment horizontal="left" vertical="center" wrapText="1"/>
    </xf>
    <xf numFmtId="0" fontId="0" fillId="18" borderId="6" xfId="0" applyFill="1" applyBorder="1" applyAlignment="1">
      <alignment horizontal="left" vertical="center"/>
    </xf>
    <xf numFmtId="0" fontId="0" fillId="18" borderId="6" xfId="0" applyFill="1" applyBorder="1" applyAlignment="1">
      <alignment horizontal="left" vertical="center" wrapText="1"/>
    </xf>
    <xf numFmtId="0" fontId="41" fillId="12" borderId="19" xfId="1" applyFont="1" applyFill="1" applyBorder="1" applyAlignment="1">
      <alignment horizontal="left" vertical="center" wrapText="1"/>
    </xf>
    <xf numFmtId="0" fontId="41" fillId="12" borderId="3" xfId="1" applyFont="1" applyFill="1" applyBorder="1" applyAlignment="1">
      <alignment horizontal="left" vertical="center" wrapText="1"/>
    </xf>
    <xf numFmtId="0" fontId="41" fillId="12" borderId="5" xfId="1" applyFont="1" applyFill="1" applyBorder="1" applyAlignment="1">
      <alignment horizontal="left" vertical="center" wrapText="1"/>
    </xf>
    <xf numFmtId="0" fontId="41" fillId="12" borderId="10" xfId="0" applyFont="1" applyFill="1" applyBorder="1" applyAlignment="1">
      <alignment horizontal="left" vertical="center" wrapText="1"/>
    </xf>
    <xf numFmtId="0" fontId="41" fillId="12" borderId="6" xfId="0" applyFont="1" applyFill="1" applyBorder="1" applyAlignment="1">
      <alignment horizontal="left" vertical="center" wrapText="1"/>
    </xf>
    <xf numFmtId="0" fontId="43" fillId="14" borderId="18" xfId="0" applyFont="1" applyFill="1" applyBorder="1" applyAlignment="1">
      <alignment horizontal="left" vertical="center" wrapText="1"/>
    </xf>
    <xf numFmtId="0" fontId="43" fillId="14" borderId="40" xfId="0" applyFont="1" applyFill="1" applyBorder="1" applyAlignment="1">
      <alignment horizontal="left" vertical="center" wrapText="1"/>
    </xf>
    <xf numFmtId="0" fontId="43" fillId="14" borderId="54" xfId="0" applyFont="1" applyFill="1" applyBorder="1" applyAlignment="1">
      <alignment horizontal="left" vertical="center" wrapText="1"/>
    </xf>
    <xf numFmtId="0" fontId="43" fillId="14" borderId="44" xfId="0" applyFont="1" applyFill="1" applyBorder="1" applyAlignment="1">
      <alignment vertical="center" wrapText="1"/>
    </xf>
    <xf numFmtId="0" fontId="43" fillId="14" borderId="45" xfId="0" applyFont="1" applyFill="1" applyBorder="1" applyAlignment="1">
      <alignment vertical="center" wrapText="1"/>
    </xf>
    <xf numFmtId="0" fontId="43" fillId="14" borderId="56" xfId="0" applyFont="1" applyFill="1" applyBorder="1" applyAlignment="1">
      <alignment vertical="center" wrapText="1"/>
    </xf>
    <xf numFmtId="0" fontId="43" fillId="14" borderId="2" xfId="0" applyFont="1" applyFill="1" applyBorder="1" applyAlignment="1">
      <alignment vertical="center" wrapText="1"/>
    </xf>
    <xf numFmtId="0" fontId="43" fillId="14" borderId="10" xfId="0" applyFont="1" applyFill="1" applyBorder="1" applyAlignment="1">
      <alignment vertical="center" wrapText="1"/>
    </xf>
    <xf numFmtId="0" fontId="43" fillId="14" borderId="6" xfId="0" applyFont="1" applyFill="1" applyBorder="1" applyAlignment="1">
      <alignment vertical="center" wrapText="1"/>
    </xf>
    <xf numFmtId="9" fontId="22" fillId="0" borderId="2" xfId="0" applyNumberFormat="1" applyFont="1" applyBorder="1" applyAlignment="1">
      <alignment horizontal="center" vertical="center" wrapText="1"/>
    </xf>
    <xf numFmtId="9" fontId="22" fillId="0" borderId="10" xfId="0" applyNumberFormat="1" applyFont="1" applyBorder="1" applyAlignment="1">
      <alignment horizontal="center" vertical="center" wrapText="1"/>
    </xf>
    <xf numFmtId="9" fontId="22" fillId="0" borderId="31" xfId="0" applyNumberFormat="1" applyFont="1" applyBorder="1" applyAlignment="1">
      <alignment horizontal="center" vertical="center" wrapText="1"/>
    </xf>
    <xf numFmtId="0" fontId="26" fillId="0" borderId="2" xfId="2" applyFont="1" applyBorder="1" applyAlignment="1">
      <alignment horizontal="center" vertical="center" wrapText="1"/>
    </xf>
    <xf numFmtId="0" fontId="26" fillId="0" borderId="10" xfId="2" applyFont="1" applyBorder="1" applyAlignment="1">
      <alignment horizontal="center" vertical="center" wrapText="1"/>
    </xf>
    <xf numFmtId="0" fontId="26" fillId="0" borderId="31" xfId="2" applyFont="1" applyBorder="1" applyAlignment="1">
      <alignment horizontal="center" vertical="center" wrapText="1"/>
    </xf>
    <xf numFmtId="0" fontId="11" fillId="4" borderId="24" xfId="2" applyFont="1" applyFill="1" applyBorder="1" applyAlignment="1">
      <alignment horizontal="center" vertical="center" wrapText="1"/>
    </xf>
    <xf numFmtId="0" fontId="11" fillId="4" borderId="15" xfId="2" applyFont="1" applyFill="1" applyBorder="1" applyAlignment="1">
      <alignment horizontal="center" vertical="center" wrapText="1"/>
    </xf>
    <xf numFmtId="0" fontId="9" fillId="0" borderId="2"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6" xfId="2" applyFont="1" applyBorder="1" applyAlignment="1">
      <alignment horizontal="center" vertical="center" wrapText="1"/>
    </xf>
    <xf numFmtId="0" fontId="9" fillId="0" borderId="26" xfId="2" applyFont="1" applyBorder="1" applyAlignment="1">
      <alignment horizontal="center" vertical="center" wrapText="1"/>
    </xf>
    <xf numFmtId="0" fontId="9" fillId="0" borderId="27" xfId="2" applyFont="1" applyBorder="1" applyAlignment="1">
      <alignment horizontal="center" vertical="center" wrapText="1"/>
    </xf>
    <xf numFmtId="0" fontId="9" fillId="0" borderId="25" xfId="2" applyFont="1" applyBorder="1" applyAlignment="1">
      <alignment horizontal="center" vertical="center" wrapText="1"/>
    </xf>
    <xf numFmtId="0" fontId="26" fillId="0" borderId="1" xfId="2" applyFont="1" applyBorder="1" applyAlignment="1">
      <alignment horizontal="center" vertical="center"/>
    </xf>
    <xf numFmtId="0" fontId="26" fillId="0" borderId="30" xfId="2" applyFont="1" applyBorder="1" applyAlignment="1">
      <alignment horizontal="center" vertical="center"/>
    </xf>
    <xf numFmtId="9" fontId="22" fillId="0" borderId="1" xfId="0" applyNumberFormat="1" applyFont="1" applyBorder="1" applyAlignment="1">
      <alignment horizontal="center" vertical="center" wrapText="1"/>
    </xf>
    <xf numFmtId="9" fontId="22" fillId="0" borderId="30" xfId="0" applyNumberFormat="1" applyFont="1" applyBorder="1" applyAlignment="1">
      <alignment horizontal="center" vertical="center" wrapText="1"/>
    </xf>
    <xf numFmtId="0" fontId="26" fillId="0" borderId="1" xfId="2" applyFont="1" applyBorder="1" applyAlignment="1">
      <alignment horizontal="center" vertical="center" wrapText="1"/>
    </xf>
    <xf numFmtId="0" fontId="26" fillId="0" borderId="30" xfId="2" applyFont="1" applyBorder="1" applyAlignment="1">
      <alignment horizontal="center" vertical="center" wrapText="1"/>
    </xf>
    <xf numFmtId="9" fontId="27" fillId="0" borderId="2" xfId="0" applyNumberFormat="1" applyFont="1" applyBorder="1" applyAlignment="1" applyProtection="1">
      <alignment horizontal="center" vertical="center" wrapText="1"/>
      <protection locked="0"/>
    </xf>
    <xf numFmtId="9" fontId="27" fillId="0" borderId="10" xfId="0" applyNumberFormat="1" applyFont="1" applyBorder="1" applyAlignment="1" applyProtection="1">
      <alignment horizontal="center" vertical="center" wrapText="1"/>
      <protection locked="0"/>
    </xf>
    <xf numFmtId="9" fontId="27" fillId="0" borderId="6" xfId="0" applyNumberFormat="1" applyFont="1" applyBorder="1" applyAlignment="1" applyProtection="1">
      <alignment horizontal="center" vertical="center" wrapText="1"/>
      <protection locked="0"/>
    </xf>
    <xf numFmtId="9" fontId="27" fillId="0" borderId="1" xfId="2" applyNumberFormat="1" applyFont="1" applyBorder="1" applyAlignment="1">
      <alignment horizontal="center" vertical="center" wrapText="1"/>
    </xf>
    <xf numFmtId="0" fontId="22" fillId="0" borderId="1" xfId="2" applyFont="1" applyBorder="1" applyAlignment="1">
      <alignment horizontal="center" vertical="center"/>
    </xf>
    <xf numFmtId="9" fontId="26" fillId="0" borderId="1" xfId="0" applyNumberFormat="1" applyFont="1" applyBorder="1" applyAlignment="1">
      <alignment horizontal="center" vertical="center" wrapText="1"/>
    </xf>
    <xf numFmtId="0" fontId="22" fillId="0" borderId="1" xfId="2" applyFont="1" applyBorder="1" applyAlignment="1" applyProtection="1">
      <alignment horizontal="center" vertical="center" wrapText="1"/>
      <protection locked="0"/>
    </xf>
    <xf numFmtId="0" fontId="22" fillId="0" borderId="1" xfId="2" applyFont="1" applyBorder="1" applyAlignment="1">
      <alignment horizontal="center" vertical="center" wrapText="1"/>
    </xf>
    <xf numFmtId="3" fontId="22" fillId="0" borderId="1" xfId="2" applyNumberFormat="1" applyFont="1" applyBorder="1" applyAlignment="1" applyProtection="1">
      <alignment horizontal="center" vertical="center" wrapText="1"/>
      <protection locked="0"/>
    </xf>
    <xf numFmtId="9" fontId="27" fillId="0" borderId="1" xfId="0" applyNumberFormat="1" applyFont="1" applyBorder="1" applyAlignment="1" applyProtection="1">
      <alignment horizontal="center" vertical="center" wrapText="1"/>
      <protection locked="0"/>
    </xf>
    <xf numFmtId="0" fontId="11" fillId="4" borderId="6" xfId="2" applyFont="1" applyFill="1" applyBorder="1" applyAlignment="1">
      <alignment horizontal="center" vertical="center" wrapText="1"/>
    </xf>
    <xf numFmtId="0" fontId="20" fillId="5" borderId="1" xfId="2" applyFont="1" applyFill="1" applyBorder="1" applyAlignment="1">
      <alignment horizontal="center" vertical="center" textRotation="90"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textRotation="90" wrapText="1"/>
    </xf>
    <xf numFmtId="14" fontId="9" fillId="0" borderId="2" xfId="2" applyNumberFormat="1" applyFont="1" applyBorder="1" applyAlignment="1">
      <alignment horizontal="center" vertical="center" wrapText="1"/>
    </xf>
    <xf numFmtId="0" fontId="38" fillId="0" borderId="1" xfId="2" applyFont="1" applyBorder="1" applyAlignment="1">
      <alignment horizontal="center" vertical="center" wrapText="1"/>
    </xf>
    <xf numFmtId="0" fontId="20" fillId="4" borderId="22" xfId="2"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0" fillId="4" borderId="6" xfId="2" applyFont="1" applyFill="1" applyBorder="1" applyAlignment="1">
      <alignment horizontal="center" vertical="center" wrapText="1"/>
    </xf>
    <xf numFmtId="0" fontId="20" fillId="4" borderId="1" xfId="2" applyFont="1" applyFill="1" applyBorder="1" applyAlignment="1">
      <alignment horizontal="center" vertical="center" wrapText="1"/>
    </xf>
    <xf numFmtId="0" fontId="13" fillId="4" borderId="1" xfId="2" applyFont="1" applyFill="1" applyBorder="1" applyAlignment="1">
      <alignment horizontal="center" vertical="center" wrapText="1"/>
    </xf>
    <xf numFmtId="0" fontId="13" fillId="4" borderId="7" xfId="2" applyFont="1" applyFill="1" applyBorder="1" applyAlignment="1">
      <alignment horizontal="center" vertical="center" wrapText="1"/>
    </xf>
    <xf numFmtId="0" fontId="19" fillId="4" borderId="2" xfId="2" applyFont="1" applyFill="1" applyBorder="1" applyAlignment="1">
      <alignment horizontal="center" vertical="center" wrapText="1"/>
    </xf>
    <xf numFmtId="0" fontId="19" fillId="4" borderId="1" xfId="2" applyFont="1" applyFill="1" applyBorder="1" applyAlignment="1">
      <alignment horizontal="center" vertical="center" wrapText="1"/>
    </xf>
    <xf numFmtId="9" fontId="20" fillId="4" borderId="6" xfId="2" applyNumberFormat="1" applyFont="1" applyFill="1" applyBorder="1" applyAlignment="1">
      <alignment horizontal="center" vertical="center" wrapText="1"/>
    </xf>
    <xf numFmtId="9" fontId="20" fillId="4" borderId="9" xfId="2" applyNumberFormat="1" applyFont="1" applyFill="1" applyBorder="1" applyAlignment="1">
      <alignment horizontal="center" vertical="center" wrapText="1"/>
    </xf>
    <xf numFmtId="0" fontId="22" fillId="0" borderId="2" xfId="2" applyFont="1" applyBorder="1" applyAlignment="1" applyProtection="1">
      <alignment horizontal="center" vertical="center" wrapText="1"/>
      <protection locked="0"/>
    </xf>
    <xf numFmtId="0" fontId="22" fillId="0" borderId="10" xfId="2" applyFont="1" applyBorder="1" applyAlignment="1" applyProtection="1">
      <alignment horizontal="center" vertical="center" wrapText="1"/>
      <protection locked="0"/>
    </xf>
    <xf numFmtId="0" fontId="22" fillId="0" borderId="6" xfId="2" applyFont="1" applyBorder="1" applyAlignment="1" applyProtection="1">
      <alignment horizontal="center" vertical="center" wrapText="1"/>
      <protection locked="0"/>
    </xf>
    <xf numFmtId="0" fontId="22" fillId="0" borderId="1" xfId="0" applyFont="1" applyBorder="1" applyAlignment="1">
      <alignment horizontal="center" vertical="center" wrapText="1"/>
    </xf>
    <xf numFmtId="9" fontId="22" fillId="0" borderId="1" xfId="2" applyNumberFormat="1" applyFont="1" applyBorder="1" applyAlignment="1">
      <alignment horizontal="center" vertical="center" wrapText="1"/>
    </xf>
    <xf numFmtId="9" fontId="22" fillId="0" borderId="1" xfId="0" applyNumberFormat="1" applyFont="1" applyBorder="1" applyAlignment="1" applyProtection="1">
      <alignment horizontal="center" vertical="center" wrapText="1"/>
      <protection locked="0"/>
    </xf>
    <xf numFmtId="0" fontId="22" fillId="10" borderId="11" xfId="13" applyFont="1" applyFill="1" applyBorder="1" applyAlignment="1">
      <alignment horizontal="justify" vertical="center" wrapText="1"/>
    </xf>
    <xf numFmtId="0" fontId="22" fillId="10" borderId="12" xfId="13" applyFont="1" applyFill="1" applyBorder="1" applyAlignment="1">
      <alignment horizontal="justify" vertical="center" wrapText="1"/>
    </xf>
    <xf numFmtId="164" fontId="12" fillId="0" borderId="6" xfId="2" applyNumberFormat="1" applyFont="1" applyBorder="1" applyAlignment="1">
      <alignment horizontal="left" vertical="center" wrapText="1"/>
    </xf>
    <xf numFmtId="164" fontId="12" fillId="0" borderId="25" xfId="2" applyNumberFormat="1" applyFont="1" applyBorder="1" applyAlignment="1">
      <alignment horizontal="left" vertical="center" wrapText="1"/>
    </xf>
    <xf numFmtId="0" fontId="35" fillId="12" borderId="21" xfId="2" applyFont="1" applyFill="1" applyBorder="1" applyAlignment="1" applyProtection="1">
      <alignment horizontal="left" vertical="center" wrapText="1"/>
      <protection locked="0"/>
    </xf>
    <xf numFmtId="0" fontId="36" fillId="0" borderId="15" xfId="0" applyFont="1" applyBorder="1" applyAlignment="1">
      <alignment horizontal="left" vertical="center"/>
    </xf>
    <xf numFmtId="0" fontId="35" fillId="0" borderId="9" xfId="2" applyFont="1" applyBorder="1" applyAlignment="1" applyProtection="1">
      <alignment horizontal="left" vertical="center" wrapText="1"/>
      <protection locked="0"/>
    </xf>
    <xf numFmtId="0" fontId="35" fillId="0" borderId="1" xfId="2" applyFont="1" applyBorder="1" applyAlignment="1" applyProtection="1">
      <alignment horizontal="left" vertical="center" wrapText="1"/>
      <protection locked="0"/>
    </xf>
    <xf numFmtId="0" fontId="35" fillId="0" borderId="7" xfId="2" applyFont="1" applyBorder="1" applyAlignment="1" applyProtection="1">
      <alignment horizontal="left" vertical="center" wrapText="1"/>
      <protection locked="0"/>
    </xf>
    <xf numFmtId="0" fontId="35" fillId="0" borderId="38" xfId="2" applyFont="1" applyBorder="1" applyAlignment="1" applyProtection="1">
      <alignment horizontal="left" vertical="center" wrapText="1"/>
      <protection locked="0"/>
    </xf>
    <xf numFmtId="0" fontId="35" fillId="0" borderId="16" xfId="2" applyFont="1" applyBorder="1" applyAlignment="1" applyProtection="1">
      <alignment horizontal="left" vertical="center" wrapText="1"/>
      <protection locked="0"/>
    </xf>
    <xf numFmtId="0" fontId="35" fillId="0" borderId="37" xfId="2" applyFont="1" applyBorder="1" applyAlignment="1" applyProtection="1">
      <alignment horizontal="left" vertical="center" wrapText="1"/>
      <protection locked="0"/>
    </xf>
    <xf numFmtId="0" fontId="10" fillId="0" borderId="13" xfId="2" applyFont="1" applyBorder="1" applyAlignment="1">
      <alignment horizontal="center" vertical="center"/>
    </xf>
    <xf numFmtId="0" fontId="12" fillId="0" borderId="1" xfId="2" applyFont="1" applyBorder="1" applyAlignment="1">
      <alignment horizontal="left" vertical="center" wrapText="1"/>
    </xf>
    <xf numFmtId="0" fontId="12" fillId="0" borderId="22" xfId="2" applyFont="1" applyBorder="1" applyAlignment="1">
      <alignment horizontal="left" vertical="center" wrapText="1"/>
    </xf>
    <xf numFmtId="0" fontId="12" fillId="0" borderId="0" xfId="2" applyFont="1" applyAlignment="1" applyProtection="1">
      <alignment horizontal="center" vertical="center" wrapText="1"/>
      <protection locked="0"/>
    </xf>
    <xf numFmtId="0" fontId="12" fillId="0" borderId="3" xfId="2" applyFont="1" applyBorder="1" applyAlignment="1" applyProtection="1">
      <alignment horizontal="center" vertical="center" wrapText="1"/>
      <protection locked="0"/>
    </xf>
    <xf numFmtId="0" fontId="13" fillId="4" borderId="13" xfId="2" applyFont="1" applyFill="1" applyBorder="1" applyAlignment="1">
      <alignment horizontal="center" vertical="center"/>
    </xf>
    <xf numFmtId="0" fontId="13" fillId="4" borderId="5" xfId="2" applyFont="1" applyFill="1" applyBorder="1" applyAlignment="1">
      <alignment horizontal="center" vertical="center"/>
    </xf>
    <xf numFmtId="0" fontId="11" fillId="4" borderId="25" xfId="2" applyFont="1" applyFill="1" applyBorder="1" applyAlignment="1">
      <alignment horizontal="center" vertical="center" wrapText="1"/>
    </xf>
    <xf numFmtId="0" fontId="11" fillId="4" borderId="1" xfId="2" applyFont="1" applyFill="1" applyBorder="1" applyAlignment="1">
      <alignment horizontal="center" vertical="center" wrapText="1"/>
    </xf>
    <xf numFmtId="0" fontId="11" fillId="4" borderId="22" xfId="2" applyFont="1" applyFill="1" applyBorder="1" applyAlignment="1">
      <alignment horizontal="center" vertical="center" wrapText="1"/>
    </xf>
    <xf numFmtId="0" fontId="20" fillId="4" borderId="15"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14" xfId="2" applyFont="1" applyFill="1" applyBorder="1" applyAlignment="1">
      <alignment horizontal="center" vertical="center" wrapText="1"/>
    </xf>
    <xf numFmtId="0" fontId="11" fillId="4" borderId="19" xfId="2" applyFont="1" applyFill="1" applyBorder="1" applyAlignment="1">
      <alignment horizontal="center" vertical="center" wrapText="1"/>
    </xf>
    <xf numFmtId="49" fontId="16" fillId="0" borderId="18" xfId="2" applyNumberFormat="1" applyFont="1" applyBorder="1" applyAlignment="1" applyProtection="1">
      <alignment vertical="justify"/>
      <protection locked="0"/>
    </xf>
    <xf numFmtId="0" fontId="9" fillId="3" borderId="15" xfId="2" applyFont="1" applyFill="1" applyBorder="1" applyAlignment="1">
      <alignment horizontal="center"/>
    </xf>
    <xf numFmtId="0" fontId="11" fillId="4" borderId="39" xfId="2" applyFont="1" applyFill="1" applyBorder="1" applyAlignment="1">
      <alignment horizontal="center" vertical="center" wrapText="1"/>
    </xf>
    <xf numFmtId="0" fontId="11" fillId="4" borderId="40" xfId="2" applyFont="1" applyFill="1" applyBorder="1" applyAlignment="1">
      <alignment horizontal="center" vertical="center" wrapText="1"/>
    </xf>
    <xf numFmtId="0" fontId="11" fillId="4" borderId="23" xfId="2" applyFont="1" applyFill="1" applyBorder="1" applyAlignment="1">
      <alignment horizontal="center" vertical="center" wrapText="1"/>
    </xf>
    <xf numFmtId="0" fontId="11" fillId="4" borderId="18" xfId="2" applyFont="1" applyFill="1" applyBorder="1" applyAlignment="1">
      <alignment horizontal="center" vertical="center" wrapText="1"/>
    </xf>
    <xf numFmtId="0" fontId="11" fillId="4" borderId="20" xfId="2" applyFont="1" applyFill="1" applyBorder="1" applyAlignment="1">
      <alignment horizontal="center" vertical="center" wrapText="1"/>
    </xf>
    <xf numFmtId="0" fontId="20" fillId="4" borderId="9" xfId="2" applyFont="1" applyFill="1" applyBorder="1" applyAlignment="1">
      <alignment horizontal="center" vertical="center" wrapText="1"/>
    </xf>
    <xf numFmtId="0" fontId="9" fillId="12" borderId="24" xfId="2" applyFont="1" applyFill="1" applyBorder="1" applyAlignment="1">
      <alignment horizontal="center" vertical="center" wrapText="1"/>
    </xf>
    <xf numFmtId="9" fontId="22" fillId="0" borderId="2" xfId="0" applyNumberFormat="1" applyFont="1" applyBorder="1" applyAlignment="1" applyProtection="1">
      <alignment horizontal="center" vertical="center" wrapText="1"/>
      <protection locked="0"/>
    </xf>
    <xf numFmtId="9" fontId="22" fillId="0" borderId="10" xfId="0" applyNumberFormat="1" applyFont="1" applyBorder="1" applyAlignment="1" applyProtection="1">
      <alignment horizontal="center" vertical="center" wrapText="1"/>
      <protection locked="0"/>
    </xf>
    <xf numFmtId="9" fontId="22" fillId="0" borderId="6" xfId="0" applyNumberFormat="1" applyFont="1" applyBorder="1" applyAlignment="1" applyProtection="1">
      <alignment horizontal="center" vertical="center" wrapText="1"/>
      <protection locked="0"/>
    </xf>
    <xf numFmtId="0" fontId="9" fillId="12" borderId="23" xfId="2" applyFont="1" applyFill="1" applyBorder="1" applyAlignment="1">
      <alignment horizontal="center" vertical="center" wrapText="1"/>
    </xf>
    <xf numFmtId="0" fontId="22" fillId="0" borderId="9" xfId="2" applyFont="1" applyBorder="1" applyAlignment="1" applyProtection="1">
      <alignment horizontal="center" vertical="center" wrapText="1"/>
      <protection locked="0"/>
    </xf>
    <xf numFmtId="0" fontId="11" fillId="4" borderId="41" xfId="2" applyFont="1" applyFill="1" applyBorder="1" applyAlignment="1">
      <alignment horizontal="center" vertical="center" wrapText="1"/>
    </xf>
    <xf numFmtId="0" fontId="11" fillId="4" borderId="42"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22" fillId="0" borderId="19" xfId="2" applyFont="1" applyBorder="1" applyAlignment="1" applyProtection="1">
      <alignment horizontal="center" vertical="center" wrapText="1"/>
      <protection locked="0"/>
    </xf>
    <xf numFmtId="0" fontId="22" fillId="0" borderId="2" xfId="0" applyFont="1" applyBorder="1" applyAlignment="1">
      <alignment horizontal="center" vertical="center" wrapText="1"/>
    </xf>
    <xf numFmtId="0" fontId="9" fillId="12" borderId="36" xfId="2" applyFont="1" applyFill="1" applyBorder="1" applyAlignment="1">
      <alignment horizontal="center" vertical="center" wrapText="1"/>
    </xf>
    <xf numFmtId="0" fontId="22" fillId="0" borderId="15" xfId="2" applyFont="1" applyBorder="1" applyAlignment="1" applyProtection="1">
      <alignment horizontal="center" vertical="center" wrapText="1"/>
      <protection locked="0"/>
    </xf>
    <xf numFmtId="0" fontId="22" fillId="0" borderId="28" xfId="2" applyFont="1" applyBorder="1" applyAlignment="1" applyProtection="1">
      <alignment horizontal="center" vertical="center" wrapText="1"/>
      <protection locked="0"/>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29" xfId="2" applyFont="1" applyBorder="1" applyAlignment="1" applyProtection="1">
      <alignment horizontal="center" vertical="center" wrapText="1"/>
      <protection locked="0"/>
    </xf>
    <xf numFmtId="0" fontId="22" fillId="0" borderId="30" xfId="2" applyFont="1" applyBorder="1" applyAlignment="1" applyProtection="1">
      <alignment horizontal="center" vertical="center" wrapText="1"/>
      <protection locked="0"/>
    </xf>
    <xf numFmtId="3" fontId="22" fillId="0" borderId="30" xfId="2" applyNumberFormat="1" applyFont="1" applyBorder="1" applyAlignment="1" applyProtection="1">
      <alignment horizontal="center" vertical="center" wrapText="1"/>
      <protection locked="0"/>
    </xf>
    <xf numFmtId="0" fontId="22" fillId="0" borderId="30" xfId="2" applyFont="1" applyBorder="1" applyAlignment="1">
      <alignment horizontal="center" vertical="center"/>
    </xf>
    <xf numFmtId="9" fontId="27" fillId="0" borderId="30" xfId="0" applyNumberFormat="1" applyFont="1" applyBorder="1" applyAlignment="1" applyProtection="1">
      <alignment horizontal="center" vertical="center" wrapText="1"/>
      <protection locked="0"/>
    </xf>
    <xf numFmtId="9" fontId="27" fillId="0" borderId="31" xfId="0" applyNumberFormat="1" applyFont="1" applyBorder="1" applyAlignment="1" applyProtection="1">
      <alignment horizontal="center" vertical="center" wrapText="1"/>
      <protection locked="0"/>
    </xf>
    <xf numFmtId="9" fontId="26" fillId="0" borderId="30" xfId="0" applyNumberFormat="1" applyFont="1" applyBorder="1" applyAlignment="1">
      <alignment horizontal="center" vertical="center" wrapText="1"/>
    </xf>
    <xf numFmtId="0" fontId="9" fillId="0" borderId="31" xfId="2" applyFont="1" applyBorder="1" applyAlignment="1">
      <alignment horizontal="center" vertical="center" wrapText="1"/>
    </xf>
    <xf numFmtId="0" fontId="9" fillId="0" borderId="33" xfId="2" applyFont="1" applyBorder="1" applyAlignment="1">
      <alignment horizontal="center" vertical="center" wrapText="1"/>
    </xf>
    <xf numFmtId="0" fontId="9" fillId="12" borderId="39" xfId="2" applyFont="1" applyFill="1" applyBorder="1" applyAlignment="1">
      <alignment horizontal="center" vertical="center" wrapText="1"/>
    </xf>
    <xf numFmtId="0" fontId="9" fillId="12" borderId="48" xfId="2" applyFont="1" applyFill="1" applyBorder="1" applyAlignment="1">
      <alignment horizontal="center" vertical="center" wrapText="1"/>
    </xf>
    <xf numFmtId="0" fontId="22" fillId="0" borderId="18" xfId="2" applyFont="1" applyBorder="1" applyAlignment="1" applyProtection="1">
      <alignment horizontal="center" vertical="center" wrapText="1"/>
      <protection locked="0"/>
    </xf>
    <xf numFmtId="0" fontId="22" fillId="0" borderId="40" xfId="2" applyFont="1" applyBorder="1" applyAlignment="1" applyProtection="1">
      <alignment horizontal="center" vertical="center" wrapText="1"/>
      <protection locked="0"/>
    </xf>
    <xf numFmtId="0" fontId="22" fillId="0" borderId="47" xfId="2" applyFont="1" applyBorder="1" applyAlignment="1" applyProtection="1">
      <alignment horizontal="center" vertical="center" wrapText="1"/>
      <protection locked="0"/>
    </xf>
    <xf numFmtId="0" fontId="22" fillId="0" borderId="18"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44" xfId="2" applyFont="1" applyBorder="1" applyAlignment="1" applyProtection="1">
      <alignment horizontal="center" vertical="center" wrapText="1"/>
      <protection locked="0"/>
    </xf>
    <xf numFmtId="0" fontId="22" fillId="0" borderId="45" xfId="2" applyFont="1" applyBorder="1" applyAlignment="1" applyProtection="1">
      <alignment horizontal="center" vertical="center" wrapText="1"/>
      <protection locked="0"/>
    </xf>
    <xf numFmtId="0" fontId="22" fillId="0" borderId="46" xfId="2" applyFont="1" applyBorder="1" applyAlignment="1" applyProtection="1">
      <alignment horizontal="center" vertical="center" wrapText="1"/>
      <protection locked="0"/>
    </xf>
    <xf numFmtId="0" fontId="22" fillId="0" borderId="31" xfId="2" applyFont="1" applyBorder="1" applyAlignment="1" applyProtection="1">
      <alignment horizontal="center" vertical="center" wrapText="1"/>
      <protection locked="0"/>
    </xf>
    <xf numFmtId="3" fontId="22" fillId="0" borderId="2" xfId="2" applyNumberFormat="1" applyFont="1" applyBorder="1" applyAlignment="1" applyProtection="1">
      <alignment horizontal="center" vertical="center" wrapText="1"/>
      <protection locked="0"/>
    </xf>
    <xf numFmtId="3" fontId="22" fillId="0" borderId="10" xfId="2" applyNumberFormat="1" applyFont="1" applyBorder="1" applyAlignment="1" applyProtection="1">
      <alignment horizontal="center" vertical="center" wrapText="1"/>
      <protection locked="0"/>
    </xf>
    <xf numFmtId="3" fontId="22" fillId="0" borderId="31" xfId="2" applyNumberFormat="1" applyFont="1" applyBorder="1" applyAlignment="1" applyProtection="1">
      <alignment horizontal="center" vertical="center" wrapText="1"/>
      <protection locked="0"/>
    </xf>
    <xf numFmtId="9" fontId="27" fillId="0" borderId="2" xfId="2" applyNumberFormat="1" applyFont="1" applyBorder="1" applyAlignment="1">
      <alignment horizontal="center" vertical="center" wrapText="1"/>
    </xf>
    <xf numFmtId="9" fontId="27" fillId="0" borderId="10" xfId="2" applyNumberFormat="1" applyFont="1" applyBorder="1" applyAlignment="1">
      <alignment horizontal="center" vertical="center" wrapText="1"/>
    </xf>
    <xf numFmtId="9" fontId="27" fillId="0" borderId="31" xfId="2"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9" fontId="26" fillId="0" borderId="10" xfId="0" applyNumberFormat="1" applyFont="1" applyBorder="1" applyAlignment="1">
      <alignment horizontal="center" vertical="center" wrapText="1"/>
    </xf>
    <xf numFmtId="9" fontId="26" fillId="0" borderId="31" xfId="0" applyNumberFormat="1" applyFont="1" applyBorder="1" applyAlignment="1">
      <alignment horizontal="center" vertical="center" wrapText="1"/>
    </xf>
    <xf numFmtId="0" fontId="26" fillId="0" borderId="2" xfId="2" applyFont="1" applyBorder="1" applyAlignment="1">
      <alignment horizontal="center" vertical="center"/>
    </xf>
    <xf numFmtId="0" fontId="26" fillId="0" borderId="10" xfId="2" applyFont="1" applyBorder="1" applyAlignment="1">
      <alignment horizontal="center" vertical="center"/>
    </xf>
    <xf numFmtId="0" fontId="26" fillId="0" borderId="31" xfId="2" applyFont="1" applyBorder="1" applyAlignment="1">
      <alignment horizontal="center" vertical="center"/>
    </xf>
    <xf numFmtId="0" fontId="9" fillId="6" borderId="2" xfId="2" applyFont="1" applyFill="1" applyBorder="1" applyAlignment="1">
      <alignment horizontal="center" vertical="center" wrapText="1"/>
    </xf>
    <xf numFmtId="0" fontId="9" fillId="6" borderId="10" xfId="2" applyFont="1" applyFill="1" applyBorder="1" applyAlignment="1">
      <alignment horizontal="center" vertical="center" wrapText="1"/>
    </xf>
    <xf numFmtId="0" fontId="9" fillId="6" borderId="6" xfId="2" applyFont="1" applyFill="1" applyBorder="1" applyAlignment="1">
      <alignment horizontal="center" vertical="center" wrapText="1"/>
    </xf>
    <xf numFmtId="14" fontId="9" fillId="10" borderId="2" xfId="2" applyNumberFormat="1" applyFont="1" applyFill="1" applyBorder="1" applyAlignment="1">
      <alignment horizontal="center" vertical="center" wrapText="1"/>
    </xf>
    <xf numFmtId="0" fontId="9" fillId="10" borderId="10" xfId="2" applyFont="1" applyFill="1" applyBorder="1" applyAlignment="1">
      <alignment horizontal="center" vertical="center" wrapText="1"/>
    </xf>
    <xf numFmtId="0" fontId="9" fillId="10" borderId="6" xfId="2" applyFont="1" applyFill="1" applyBorder="1" applyAlignment="1">
      <alignment horizontal="center" vertical="center" wrapText="1"/>
    </xf>
    <xf numFmtId="0" fontId="36" fillId="11" borderId="15" xfId="0" applyFont="1" applyFill="1" applyBorder="1" applyAlignment="1">
      <alignment horizontal="center"/>
    </xf>
  </cellXfs>
  <cellStyles count="14">
    <cellStyle name="Estilo 2" xfId="12" xr:uid="{00000000-0005-0000-0000-000000000000}"/>
    <cellStyle name="Hipervínculo" xfId="1" builtinId="8"/>
    <cellStyle name="Normal" xfId="0" builtinId="0"/>
    <cellStyle name="Normal - Style1 2" xfId="13" xr:uid="{00000000-0005-0000-0000-000003000000}"/>
    <cellStyle name="Normal 10" xfId="9" xr:uid="{00000000-0005-0000-0000-000004000000}"/>
    <cellStyle name="Normal 11" xfId="7" xr:uid="{00000000-0005-0000-0000-000005000000}"/>
    <cellStyle name="Normal 12" xfId="4" xr:uid="{00000000-0005-0000-0000-000006000000}"/>
    <cellStyle name="Normal 13" xfId="6" xr:uid="{00000000-0005-0000-0000-000007000000}"/>
    <cellStyle name="Normal 14" xfId="5" xr:uid="{00000000-0005-0000-0000-000008000000}"/>
    <cellStyle name="Normal 2" xfId="2" xr:uid="{00000000-0005-0000-0000-000009000000}"/>
    <cellStyle name="Normal 4" xfId="3" xr:uid="{00000000-0005-0000-0000-00000A000000}"/>
    <cellStyle name="Normal 6" xfId="11" xr:uid="{00000000-0005-0000-0000-00000B000000}"/>
    <cellStyle name="Normal 8" xfId="10" xr:uid="{00000000-0005-0000-0000-00000C000000}"/>
    <cellStyle name="Normal 9" xfId="8" xr:uid="{00000000-0005-0000-0000-00000D000000}"/>
  </cellStyles>
  <dxfs count="525">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FFFF66"/>
        </patternFill>
      </fill>
    </dxf>
    <dxf>
      <fill>
        <patternFill>
          <bgColor rgb="FF66FF33"/>
        </patternFill>
      </fill>
    </dxf>
    <dxf>
      <fill>
        <patternFill>
          <bgColor theme="3" tint="0.59996337778862885"/>
        </patternFill>
      </fill>
    </dxf>
    <dxf>
      <fill>
        <patternFill>
          <bgColor theme="3" tint="0.59996337778862885"/>
        </patternFill>
      </fill>
    </dxf>
    <dxf>
      <fill>
        <patternFill>
          <bgColor rgb="FFFFFF66"/>
        </patternFill>
      </fill>
    </dxf>
    <dxf>
      <fill>
        <patternFill>
          <bgColor rgb="FF66FF33"/>
        </patternFill>
      </fill>
    </dxf>
    <dxf>
      <fill>
        <patternFill>
          <bgColor theme="3" tint="0.79998168889431442"/>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FF66"/>
        </patternFill>
      </fill>
    </dxf>
    <dxf>
      <fill>
        <patternFill>
          <bgColor rgb="FF66FF33"/>
        </patternFill>
      </fill>
    </dxf>
    <dxf>
      <fill>
        <patternFill>
          <bgColor theme="3" tint="0.79998168889431442"/>
        </patternFill>
      </fill>
    </dxf>
    <dxf>
      <fill>
        <patternFill>
          <bgColor theme="3" tint="0.59996337778862885"/>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theme="3" tint="0.59996337778862885"/>
        </patternFill>
      </fill>
    </dxf>
    <dxf>
      <fill>
        <patternFill>
          <bgColor rgb="FFFFFF66"/>
        </patternFill>
      </fill>
    </dxf>
    <dxf>
      <fill>
        <patternFill>
          <bgColor rgb="FF66FF33"/>
        </patternFill>
      </fill>
    </dxf>
    <dxf>
      <fill>
        <patternFill>
          <bgColor theme="3" tint="0.59996337778862885"/>
        </patternFill>
      </fill>
    </dxf>
    <dxf>
      <fill>
        <patternFill>
          <bgColor theme="3" tint="0.79998168889431442"/>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rgb="FFFFFF66"/>
        </patternFill>
      </fill>
    </dxf>
    <dxf>
      <fill>
        <patternFill>
          <bgColor theme="3" tint="0.79998168889431442"/>
        </patternFill>
      </fill>
    </dxf>
    <dxf>
      <fill>
        <patternFill>
          <bgColor theme="3" tint="0.59996337778862885"/>
        </patternFill>
      </fill>
    </dxf>
    <dxf>
      <fill>
        <patternFill>
          <bgColor theme="3" tint="0.59996337778862885"/>
        </patternFill>
      </fill>
    </dxf>
    <dxf>
      <fill>
        <patternFill>
          <bgColor rgb="FF66FF33"/>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E36C09"/>
          <bgColor rgb="FFE36C09"/>
        </patternFill>
      </fill>
    </dxf>
    <dxf>
      <fill>
        <patternFill patternType="solid">
          <fgColor rgb="FFE36C09"/>
          <bgColor rgb="FFE36C09"/>
        </patternFill>
      </fill>
    </dxf>
    <dxf>
      <fill>
        <patternFill patternType="solid">
          <fgColor rgb="FFC00000"/>
          <bgColor rgb="FFC00000"/>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FFFF00"/>
          <bgColor rgb="FFFFFF00"/>
        </patternFill>
      </fill>
    </dxf>
    <dxf>
      <fill>
        <patternFill patternType="solid">
          <fgColor rgb="FFE36C09"/>
          <bgColor rgb="FFE36C09"/>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FFFF00"/>
          <bgColor rgb="FFFFFF00"/>
        </patternFill>
      </fill>
    </dxf>
    <dxf>
      <fill>
        <patternFill patternType="solid">
          <fgColor rgb="FFE36C09"/>
          <bgColor rgb="FFE36C09"/>
        </patternFill>
      </fill>
    </dxf>
    <dxf>
      <fill>
        <patternFill patternType="solid">
          <fgColor rgb="FF92D050"/>
          <bgColor rgb="FF92D050"/>
        </patternFill>
      </fill>
    </dxf>
    <dxf>
      <fill>
        <patternFill patternType="solid">
          <fgColor rgb="FFC00000"/>
          <bgColor rgb="FFC00000"/>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00B050"/>
          <bgColor rgb="FF00B05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66"/>
          <bgColor rgb="FFFFFF66"/>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FF66"/>
          <bgColor rgb="FFFFFF66"/>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E36C09"/>
          <bgColor rgb="FFE36C09"/>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C00000"/>
          <bgColor rgb="FFC00000"/>
        </patternFill>
      </fill>
    </dxf>
    <dxf>
      <fill>
        <patternFill patternType="solid">
          <fgColor rgb="FFFFFF00"/>
          <bgColor rgb="FFFFFF00"/>
        </patternFill>
      </fill>
    </dxf>
    <dxf>
      <fill>
        <patternFill patternType="solid">
          <fgColor rgb="FF92D050"/>
          <bgColor rgb="FF92D050"/>
        </patternFill>
      </fill>
    </dxf>
    <dxf>
      <fill>
        <patternFill patternType="solid">
          <fgColor rgb="FFE36C09"/>
          <bgColor rgb="FFE36C09"/>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00B050"/>
        </patternFill>
      </fill>
    </dxf>
    <dxf>
      <fill>
        <patternFill>
          <bgColor rgb="FFFFFF00"/>
        </patternFill>
      </fill>
    </dxf>
    <dxf>
      <fill>
        <patternFill>
          <bgColor rgb="FFFFFF00"/>
        </patternFill>
      </fill>
    </dxf>
    <dxf>
      <fill>
        <patternFill>
          <bgColor rgb="FFFFC000"/>
        </patternFill>
      </fill>
    </dxf>
    <dxf>
      <fill>
        <patternFill>
          <bgColor rgb="FF00B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66"/>
          <bgColor rgb="FFFFFF66"/>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FF66"/>
          <bgColor rgb="FFFFFF66"/>
        </patternFill>
      </fill>
    </dxf>
    <dxf>
      <fill>
        <patternFill patternType="solid">
          <fgColor rgb="FFFFC000"/>
          <bgColor rgb="FFFFC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FF66"/>
          <bgColor rgb="FFFFFF66"/>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66"/>
          <bgColor rgb="FFFFFF66"/>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2</xdr:row>
      <xdr:rowOff>76200</xdr:rowOff>
    </xdr:from>
    <xdr:to>
      <xdr:col>10</xdr:col>
      <xdr:colOff>514350</xdr:colOff>
      <xdr:row>6</xdr:row>
      <xdr:rowOff>239163</xdr:rowOff>
    </xdr:to>
    <xdr:pic>
      <xdr:nvPicPr>
        <xdr:cNvPr id="3" name="Imagen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0" y="457200"/>
          <a:ext cx="1143000" cy="1220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83874</xdr:colOff>
      <xdr:row>0</xdr:row>
      <xdr:rowOff>35719</xdr:rowOff>
    </xdr:from>
    <xdr:to>
      <xdr:col>2</xdr:col>
      <xdr:colOff>726810</xdr:colOff>
      <xdr:row>3</xdr:row>
      <xdr:rowOff>183886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124" y="35719"/>
          <a:ext cx="1195386" cy="7768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mas%20Romero\Documents\PLANEACION\Administracion%20del%20riesgo\gestion%20de%20riesg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financiera-my.sharepoint.com/personal/ojquintero_superfinanciera_gov_co/Documents/ReOp/Seguimiento%20riesgos/Matrices%20Diciembre/Planeaci&#243;n.xlsm"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Anexo%203%20Racionalizaci&#243;n%20de%20Tr&#225;mites%20(V4).xlsx?F5810946" TargetMode="External"/><Relationship Id="rId1" Type="http://schemas.openxmlformats.org/officeDocument/2006/relationships/externalLinkPath" Target="file:///\\F5810946\Anexo%203%20Racionalizaci&#243;n%20de%20Tr&#225;mites%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9 RIESGO DEL PROCESO"/>
      <sheetName val="10 CONTROL DE CAMBIOS"/>
      <sheetName val="11 FORMULAS"/>
    </sheetNames>
    <sheetDataSet>
      <sheetData sheetId="0"/>
      <sheetData sheetId="1"/>
      <sheetData sheetId="2">
        <row r="11">
          <cell r="X11" t="str">
            <v>Menor a 10 SMLMV</v>
          </cell>
        </row>
        <row r="12">
          <cell r="X12" t="str">
            <v>Entre 10 y 50 SMLMV</v>
          </cell>
        </row>
        <row r="13">
          <cell r="X13" t="str">
            <v>Entre 50 y 100 SMLMV</v>
          </cell>
        </row>
        <row r="14">
          <cell r="X14" t="str">
            <v>Entre 100 y 500 SMLMV</v>
          </cell>
        </row>
        <row r="15">
          <cell r="X15" t="str">
            <v>Mayor a 500 SMLMV</v>
          </cell>
        </row>
        <row r="16">
          <cell r="X16" t="str">
            <v>N/A</v>
          </cell>
        </row>
      </sheetData>
      <sheetData sheetId="3"/>
      <sheetData sheetId="4"/>
      <sheetData sheetId="5"/>
      <sheetData sheetId="6"/>
      <sheetData sheetId="7"/>
      <sheetData sheetId="8"/>
      <sheetData sheetId="9"/>
      <sheetData sheetId="10">
        <row r="4">
          <cell r="A4" t="str">
            <v>A_Ejecución_y_Administración_de_procesos</v>
          </cell>
          <cell r="O4" t="str">
            <v>Preventivo</v>
          </cell>
        </row>
        <row r="5">
          <cell r="A5" t="str">
            <v>B_Fraude_Externo</v>
          </cell>
          <cell r="O5" t="str">
            <v>Detectivo</v>
          </cell>
          <cell r="P5" t="str">
            <v>Probabilidad</v>
          </cell>
        </row>
        <row r="6">
          <cell r="A6" t="str">
            <v>C_Fraude_Interno</v>
          </cell>
          <cell r="O6" t="str">
            <v>Correctivo</v>
          </cell>
          <cell r="P6" t="str">
            <v>Impacto</v>
          </cell>
        </row>
        <row r="7">
          <cell r="A7" t="str">
            <v>D_Fallas_Tecnológicas</v>
          </cell>
        </row>
        <row r="8">
          <cell r="A8" t="str">
            <v>E_Relaciones_Laborales</v>
          </cell>
        </row>
        <row r="9">
          <cell r="A9" t="str">
            <v>F_Usuarios_Productos_y_Prácticas_Organizacionales</v>
          </cell>
        </row>
        <row r="10">
          <cell r="A10" t="str">
            <v>G_Daños_Activos_Físicos</v>
          </cell>
        </row>
        <row r="11">
          <cell r="A11">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ESTABLECER CONTEXTO "/>
      <sheetName val="B. DOFA"/>
      <sheetName val="C. ESTRATEGIAS DOFA"/>
      <sheetName val="1. RIESGOS "/>
      <sheetName val="2. DOCUMENTACIÓN"/>
      <sheetName val="2.1 CIBER"/>
      <sheetName val="3. EVALUACIÓN"/>
      <sheetName val="4. VALORACIÓN"/>
      <sheetName val="5. MATRIZ DE RIESGOS"/>
      <sheetName val="4a. MATRIZ CALIFICACIÓN"/>
      <sheetName val="MATRIZ DE CALIFICACIÓN"/>
      <sheetName val="Causas"/>
      <sheetName val="AMENAZAS DE CIBERSEGURIDAD "/>
      <sheetName val="NUEVAS_TABLAS"/>
      <sheetName val="CONTROLES SD"/>
      <sheetName val="IDENTIFICACIÓN DE LAS VULNERABI"/>
      <sheetName val="HISTORIAL DE CAMBIOS"/>
      <sheetName val="Hoja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EGIAS DE RACIONALIZACION"/>
      <sheetName val="TABLA"/>
      <sheetName val="Tablas instituciones"/>
      <sheetName val="Hoja1"/>
      <sheetName val="Formulas"/>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3:H92"/>
  <sheetViews>
    <sheetView showGridLines="0" topLeftCell="A71" workbookViewId="0">
      <selection activeCell="K19" sqref="K19"/>
    </sheetView>
  </sheetViews>
  <sheetFormatPr defaultColWidth="11.42578125" defaultRowHeight="15"/>
  <cols>
    <col min="3" max="3" width="24.42578125" customWidth="1"/>
    <col min="4" max="4" width="6.140625" customWidth="1"/>
    <col min="5" max="5" width="21" customWidth="1"/>
    <col min="6" max="6" width="6.140625" customWidth="1"/>
    <col min="7" max="7" width="28" customWidth="1"/>
    <col min="8" max="8" width="6.5703125" customWidth="1"/>
  </cols>
  <sheetData>
    <row r="3" spans="2:8" ht="24.75" customHeight="1">
      <c r="B3" s="2" t="s">
        <v>0</v>
      </c>
      <c r="C3" s="2" t="s">
        <v>1</v>
      </c>
      <c r="D3" s="2" t="s">
        <v>2</v>
      </c>
      <c r="E3" s="2" t="s">
        <v>3</v>
      </c>
      <c r="F3" s="2" t="s">
        <v>4</v>
      </c>
      <c r="G3" s="2" t="s">
        <v>5</v>
      </c>
      <c r="H3" s="2" t="s">
        <v>6</v>
      </c>
    </row>
    <row r="4" spans="2:8" ht="19.5" customHeight="1">
      <c r="B4" s="1" t="s">
        <v>7</v>
      </c>
      <c r="C4" s="147" t="s">
        <v>8</v>
      </c>
      <c r="D4" s="144">
        <v>1</v>
      </c>
      <c r="E4" s="141" t="s">
        <v>9</v>
      </c>
      <c r="F4" s="144" t="s">
        <v>10</v>
      </c>
      <c r="G4" s="17" t="s">
        <v>11</v>
      </c>
      <c r="H4" s="16">
        <v>1</v>
      </c>
    </row>
    <row r="5" spans="2:8" ht="19.5" customHeight="1">
      <c r="B5" s="1" t="s">
        <v>7</v>
      </c>
      <c r="C5" s="148"/>
      <c r="D5" s="145"/>
      <c r="E5" s="142"/>
      <c r="F5" s="145"/>
      <c r="G5" s="17" t="s">
        <v>12</v>
      </c>
      <c r="H5" s="16">
        <v>2</v>
      </c>
    </row>
    <row r="6" spans="2:8" ht="19.5" customHeight="1">
      <c r="B6" s="1" t="s">
        <v>7</v>
      </c>
      <c r="C6" s="148"/>
      <c r="D6" s="145"/>
      <c r="E6" s="142"/>
      <c r="F6" s="145"/>
      <c r="G6" s="17" t="s">
        <v>13</v>
      </c>
      <c r="H6" s="16">
        <v>3</v>
      </c>
    </row>
    <row r="7" spans="2:8" ht="19.5" customHeight="1">
      <c r="B7" s="1" t="s">
        <v>7</v>
      </c>
      <c r="C7" s="148"/>
      <c r="D7" s="146"/>
      <c r="E7" s="143"/>
      <c r="F7" s="146"/>
      <c r="G7" s="17" t="s">
        <v>14</v>
      </c>
      <c r="H7" s="16">
        <v>4</v>
      </c>
    </row>
    <row r="8" spans="2:8" ht="19.5" customHeight="1">
      <c r="B8" s="1" t="s">
        <v>7</v>
      </c>
      <c r="C8" s="148"/>
      <c r="D8" s="3">
        <f>1+D4</f>
        <v>2</v>
      </c>
      <c r="E8" s="5" t="s">
        <v>15</v>
      </c>
      <c r="F8" s="3" t="s">
        <v>16</v>
      </c>
      <c r="G8" s="17" t="s">
        <v>14</v>
      </c>
      <c r="H8" s="16">
        <v>1</v>
      </c>
    </row>
    <row r="9" spans="2:8" ht="19.5" customHeight="1">
      <c r="B9" s="1" t="s">
        <v>7</v>
      </c>
      <c r="C9" s="148"/>
      <c r="D9" s="144">
        <v>3</v>
      </c>
      <c r="E9" s="141" t="s">
        <v>17</v>
      </c>
      <c r="F9" s="144" t="s">
        <v>18</v>
      </c>
      <c r="G9" s="17" t="s">
        <v>19</v>
      </c>
      <c r="H9" s="16">
        <v>1</v>
      </c>
    </row>
    <row r="10" spans="2:8" ht="19.5" customHeight="1">
      <c r="B10" s="1" t="s">
        <v>7</v>
      </c>
      <c r="C10" s="148"/>
      <c r="D10" s="145"/>
      <c r="E10" s="142"/>
      <c r="F10" s="145"/>
      <c r="G10" s="17" t="s">
        <v>20</v>
      </c>
      <c r="H10" s="16">
        <v>2</v>
      </c>
    </row>
    <row r="11" spans="2:8" ht="19.5" customHeight="1">
      <c r="B11" s="1" t="s">
        <v>7</v>
      </c>
      <c r="C11" s="148"/>
      <c r="D11" s="145"/>
      <c r="E11" s="142"/>
      <c r="F11" s="145"/>
      <c r="G11" s="17" t="s">
        <v>21</v>
      </c>
      <c r="H11" s="16">
        <v>3</v>
      </c>
    </row>
    <row r="12" spans="2:8" ht="19.5" customHeight="1">
      <c r="B12" s="1" t="s">
        <v>7</v>
      </c>
      <c r="C12" s="148"/>
      <c r="D12" s="146"/>
      <c r="E12" s="143"/>
      <c r="F12" s="146"/>
      <c r="G12" s="17" t="s">
        <v>22</v>
      </c>
      <c r="H12" s="16">
        <v>4</v>
      </c>
    </row>
    <row r="13" spans="2:8" ht="34.5" customHeight="1">
      <c r="B13" s="1" t="s">
        <v>7</v>
      </c>
      <c r="C13" s="148"/>
      <c r="D13" s="144">
        <v>4</v>
      </c>
      <c r="E13" s="141" t="s">
        <v>23</v>
      </c>
      <c r="F13" s="144" t="s">
        <v>24</v>
      </c>
      <c r="G13" s="17" t="s">
        <v>25</v>
      </c>
      <c r="H13" s="16">
        <v>1</v>
      </c>
    </row>
    <row r="14" spans="2:8" ht="22.5">
      <c r="B14" s="1" t="s">
        <v>7</v>
      </c>
      <c r="C14" s="148"/>
      <c r="D14" s="145"/>
      <c r="E14" s="142"/>
      <c r="F14" s="145"/>
      <c r="G14" s="17" t="s">
        <v>26</v>
      </c>
      <c r="H14" s="16">
        <v>2</v>
      </c>
    </row>
    <row r="15" spans="2:8">
      <c r="B15" s="1" t="s">
        <v>7</v>
      </c>
      <c r="C15" s="148"/>
      <c r="D15" s="145"/>
      <c r="E15" s="142"/>
      <c r="F15" s="145"/>
      <c r="G15" s="17" t="s">
        <v>27</v>
      </c>
      <c r="H15" s="16">
        <v>3</v>
      </c>
    </row>
    <row r="16" spans="2:8">
      <c r="B16" s="1" t="s">
        <v>7</v>
      </c>
      <c r="C16" s="148"/>
      <c r="D16" s="146"/>
      <c r="E16" s="143"/>
      <c r="F16" s="146"/>
      <c r="G16" s="17" t="s">
        <v>28</v>
      </c>
      <c r="H16" s="16">
        <v>4</v>
      </c>
    </row>
    <row r="17" spans="2:8" ht="34.5" customHeight="1">
      <c r="B17" s="1" t="s">
        <v>7</v>
      </c>
      <c r="C17" s="148"/>
      <c r="D17" s="144">
        <v>5</v>
      </c>
      <c r="E17" s="141" t="s">
        <v>29</v>
      </c>
      <c r="F17" s="144" t="s">
        <v>30</v>
      </c>
      <c r="G17" s="17" t="s">
        <v>31</v>
      </c>
      <c r="H17" s="16">
        <v>1</v>
      </c>
    </row>
    <row r="18" spans="2:8">
      <c r="B18" s="1" t="s">
        <v>7</v>
      </c>
      <c r="C18" s="148"/>
      <c r="D18" s="145"/>
      <c r="E18" s="142"/>
      <c r="F18" s="145"/>
      <c r="G18" s="17" t="s">
        <v>32</v>
      </c>
      <c r="H18" s="16">
        <v>2</v>
      </c>
    </row>
    <row r="19" spans="2:8">
      <c r="B19" s="1" t="s">
        <v>7</v>
      </c>
      <c r="C19" s="148"/>
      <c r="D19" s="145"/>
      <c r="E19" s="142"/>
      <c r="F19" s="145"/>
      <c r="G19" s="17" t="s">
        <v>33</v>
      </c>
      <c r="H19" s="16">
        <v>3</v>
      </c>
    </row>
    <row r="20" spans="2:8">
      <c r="B20" s="1" t="s">
        <v>7</v>
      </c>
      <c r="C20" s="148"/>
      <c r="D20" s="146"/>
      <c r="E20" s="143"/>
      <c r="F20" s="146"/>
      <c r="G20" s="17" t="s">
        <v>34</v>
      </c>
      <c r="H20" s="16">
        <v>4</v>
      </c>
    </row>
    <row r="21" spans="2:8" ht="34.5" customHeight="1">
      <c r="B21" s="1" t="s">
        <v>7</v>
      </c>
      <c r="C21" s="148"/>
      <c r="D21" s="144">
        <v>6</v>
      </c>
      <c r="E21" s="141" t="s">
        <v>35</v>
      </c>
      <c r="F21" s="144" t="s">
        <v>36</v>
      </c>
      <c r="G21" s="17" t="s">
        <v>37</v>
      </c>
      <c r="H21" s="16">
        <v>1</v>
      </c>
    </row>
    <row r="22" spans="2:8" ht="33.75">
      <c r="B22" s="1" t="s">
        <v>7</v>
      </c>
      <c r="C22" s="148"/>
      <c r="D22" s="145"/>
      <c r="E22" s="142"/>
      <c r="F22" s="145"/>
      <c r="G22" s="17" t="s">
        <v>38</v>
      </c>
      <c r="H22" s="16">
        <v>2</v>
      </c>
    </row>
    <row r="23" spans="2:8" ht="22.5">
      <c r="B23" s="1" t="s">
        <v>7</v>
      </c>
      <c r="C23" s="149"/>
      <c r="D23" s="146"/>
      <c r="E23" s="143"/>
      <c r="F23" s="146"/>
      <c r="G23" s="17" t="s">
        <v>39</v>
      </c>
      <c r="H23" s="16">
        <v>3</v>
      </c>
    </row>
    <row r="24" spans="2:8" ht="30" customHeight="1">
      <c r="B24" s="1" t="s">
        <v>7</v>
      </c>
      <c r="C24" s="18" t="s">
        <v>40</v>
      </c>
      <c r="D24" s="3">
        <v>7</v>
      </c>
      <c r="E24" s="5" t="s">
        <v>41</v>
      </c>
      <c r="F24" s="1" t="s">
        <v>42</v>
      </c>
      <c r="G24" s="4"/>
      <c r="H24" s="1"/>
    </row>
    <row r="25" spans="2:8">
      <c r="B25" s="1" t="s">
        <v>7</v>
      </c>
      <c r="C25" s="18" t="s">
        <v>43</v>
      </c>
      <c r="D25" s="3">
        <v>8</v>
      </c>
      <c r="E25" s="5" t="s">
        <v>44</v>
      </c>
      <c r="F25" s="1" t="s">
        <v>45</v>
      </c>
      <c r="G25" s="4"/>
      <c r="H25" s="1"/>
    </row>
    <row r="26" spans="2:8" ht="23.25">
      <c r="B26" s="1" t="s">
        <v>7</v>
      </c>
      <c r="C26" s="18" t="s">
        <v>43</v>
      </c>
      <c r="D26" s="3">
        <v>9</v>
      </c>
      <c r="E26" s="5" t="s">
        <v>46</v>
      </c>
      <c r="F26" s="1" t="s">
        <v>47</v>
      </c>
      <c r="G26" s="4"/>
      <c r="H26" s="1"/>
    </row>
    <row r="27" spans="2:8" ht="34.5">
      <c r="B27" s="1" t="s">
        <v>7</v>
      </c>
      <c r="C27" s="18" t="s">
        <v>43</v>
      </c>
      <c r="D27" s="3">
        <v>10</v>
      </c>
      <c r="E27" s="5" t="s">
        <v>48</v>
      </c>
      <c r="F27" s="1" t="s">
        <v>49</v>
      </c>
      <c r="G27" s="4"/>
      <c r="H27" s="1"/>
    </row>
    <row r="28" spans="2:8" ht="22.5">
      <c r="B28" s="1" t="s">
        <v>7</v>
      </c>
      <c r="C28" s="18" t="s">
        <v>50</v>
      </c>
      <c r="D28" s="3">
        <v>11</v>
      </c>
      <c r="E28" s="5" t="s">
        <v>51</v>
      </c>
      <c r="F28" s="1" t="s">
        <v>52</v>
      </c>
      <c r="G28" s="4"/>
      <c r="H28" s="1"/>
    </row>
    <row r="29" spans="2:8" ht="22.5">
      <c r="B29" s="1" t="s">
        <v>7</v>
      </c>
      <c r="C29" s="18" t="s">
        <v>50</v>
      </c>
      <c r="D29" s="3">
        <v>12</v>
      </c>
      <c r="E29" s="5" t="s">
        <v>53</v>
      </c>
      <c r="F29" s="1" t="s">
        <v>54</v>
      </c>
      <c r="G29" s="4"/>
      <c r="H29" s="1"/>
    </row>
    <row r="30" spans="2:8">
      <c r="B30" s="1" t="s">
        <v>55</v>
      </c>
      <c r="C30" s="18" t="s">
        <v>56</v>
      </c>
      <c r="D30" s="3">
        <v>13</v>
      </c>
      <c r="E30" s="5" t="s">
        <v>57</v>
      </c>
      <c r="F30" s="1" t="s">
        <v>58</v>
      </c>
      <c r="G30" s="4"/>
      <c r="H30" s="1"/>
    </row>
    <row r="31" spans="2:8">
      <c r="B31" s="1" t="s">
        <v>55</v>
      </c>
      <c r="C31" s="18" t="s">
        <v>56</v>
      </c>
      <c r="D31" s="3">
        <v>14</v>
      </c>
      <c r="E31" s="5" t="s">
        <v>59</v>
      </c>
      <c r="F31" s="1" t="s">
        <v>60</v>
      </c>
      <c r="G31" s="4"/>
      <c r="H31" s="1"/>
    </row>
    <row r="32" spans="2:8">
      <c r="B32" s="1" t="s">
        <v>55</v>
      </c>
      <c r="C32" s="18" t="s">
        <v>56</v>
      </c>
      <c r="D32" s="3">
        <v>15</v>
      </c>
      <c r="E32" s="5" t="s">
        <v>61</v>
      </c>
      <c r="F32" s="1" t="s">
        <v>62</v>
      </c>
      <c r="G32" s="4"/>
      <c r="H32" s="1"/>
    </row>
    <row r="33" spans="2:8" ht="23.25">
      <c r="B33" s="1" t="s">
        <v>55</v>
      </c>
      <c r="C33" s="18" t="s">
        <v>56</v>
      </c>
      <c r="D33" s="3">
        <v>16</v>
      </c>
      <c r="E33" s="5" t="s">
        <v>63</v>
      </c>
      <c r="F33" s="1" t="s">
        <v>64</v>
      </c>
      <c r="G33" s="4"/>
      <c r="H33" s="1"/>
    </row>
    <row r="34" spans="2:8" ht="23.25">
      <c r="B34" s="1" t="s">
        <v>55</v>
      </c>
      <c r="C34" s="18" t="s">
        <v>56</v>
      </c>
      <c r="D34" s="3">
        <v>17</v>
      </c>
      <c r="E34" s="5" t="s">
        <v>65</v>
      </c>
      <c r="F34" s="1" t="s">
        <v>66</v>
      </c>
      <c r="G34" s="4"/>
      <c r="H34" s="1"/>
    </row>
    <row r="35" spans="2:8" ht="45.75">
      <c r="B35" s="1" t="s">
        <v>55</v>
      </c>
      <c r="C35" s="18" t="s">
        <v>56</v>
      </c>
      <c r="D35" s="3">
        <v>18</v>
      </c>
      <c r="E35" s="5" t="s">
        <v>67</v>
      </c>
      <c r="F35" s="1" t="s">
        <v>68</v>
      </c>
      <c r="G35" s="5"/>
      <c r="H35" s="1"/>
    </row>
    <row r="36" spans="2:8" ht="34.5">
      <c r="B36" s="1" t="s">
        <v>55</v>
      </c>
      <c r="C36" s="18" t="s">
        <v>69</v>
      </c>
      <c r="D36" s="3">
        <v>19</v>
      </c>
      <c r="E36" s="5" t="s">
        <v>70</v>
      </c>
      <c r="F36" s="1" t="s">
        <v>71</v>
      </c>
      <c r="G36" s="4"/>
      <c r="H36" s="1"/>
    </row>
    <row r="37" spans="2:8" ht="22.5">
      <c r="B37" s="1" t="s">
        <v>55</v>
      </c>
      <c r="C37" s="18" t="s">
        <v>69</v>
      </c>
      <c r="D37" s="3">
        <v>20</v>
      </c>
      <c r="E37" s="5" t="s">
        <v>72</v>
      </c>
      <c r="F37" s="1" t="s">
        <v>73</v>
      </c>
      <c r="G37" s="4"/>
      <c r="H37" s="1"/>
    </row>
    <row r="38" spans="2:8" ht="22.5">
      <c r="B38" s="1" t="s">
        <v>55</v>
      </c>
      <c r="C38" s="18" t="s">
        <v>69</v>
      </c>
      <c r="D38" s="3">
        <v>21</v>
      </c>
      <c r="E38" s="5" t="s">
        <v>74</v>
      </c>
      <c r="F38" s="1" t="s">
        <v>75</v>
      </c>
      <c r="G38" s="4"/>
      <c r="H38" s="1"/>
    </row>
    <row r="39" spans="2:8" ht="23.25">
      <c r="B39" s="1" t="s">
        <v>55</v>
      </c>
      <c r="C39" s="18" t="s">
        <v>76</v>
      </c>
      <c r="D39" s="3">
        <v>22</v>
      </c>
      <c r="E39" s="5" t="s">
        <v>77</v>
      </c>
      <c r="F39" s="1" t="s">
        <v>78</v>
      </c>
      <c r="G39" s="4"/>
      <c r="H39" s="1"/>
    </row>
    <row r="40" spans="2:8" ht="23.25">
      <c r="B40" s="1" t="s">
        <v>55</v>
      </c>
      <c r="C40" s="18" t="s">
        <v>76</v>
      </c>
      <c r="D40" s="3">
        <v>23</v>
      </c>
      <c r="E40" s="5" t="s">
        <v>79</v>
      </c>
      <c r="F40" s="1" t="s">
        <v>80</v>
      </c>
      <c r="G40" s="4"/>
      <c r="H40" s="1"/>
    </row>
    <row r="41" spans="2:8" ht="23.25">
      <c r="B41" s="1" t="s">
        <v>55</v>
      </c>
      <c r="C41" s="18" t="s">
        <v>76</v>
      </c>
      <c r="D41" s="3">
        <v>24</v>
      </c>
      <c r="E41" s="5" t="s">
        <v>81</v>
      </c>
      <c r="F41" s="1" t="s">
        <v>82</v>
      </c>
      <c r="G41" s="4"/>
      <c r="H41" s="1"/>
    </row>
    <row r="42" spans="2:8" ht="33.75">
      <c r="B42" s="1" t="s">
        <v>55</v>
      </c>
      <c r="C42" s="18" t="s">
        <v>76</v>
      </c>
      <c r="D42" s="3">
        <v>25</v>
      </c>
      <c r="E42" s="41" t="s">
        <v>83</v>
      </c>
      <c r="F42" s="1" t="s">
        <v>84</v>
      </c>
      <c r="G42" s="4"/>
      <c r="H42" s="1"/>
    </row>
    <row r="43" spans="2:8" ht="22.5">
      <c r="B43" s="1" t="s">
        <v>55</v>
      </c>
      <c r="C43" s="18" t="s">
        <v>76</v>
      </c>
      <c r="D43" s="3">
        <v>26</v>
      </c>
      <c r="E43" s="5" t="s">
        <v>85</v>
      </c>
      <c r="F43" s="1" t="s">
        <v>86</v>
      </c>
      <c r="G43" s="4"/>
      <c r="H43" s="1"/>
    </row>
    <row r="44" spans="2:8" ht="22.5">
      <c r="B44" s="1" t="s">
        <v>55</v>
      </c>
      <c r="C44" s="18" t="s">
        <v>76</v>
      </c>
      <c r="D44" s="3">
        <f>1+D43</f>
        <v>27</v>
      </c>
      <c r="E44" s="42" t="s">
        <v>87</v>
      </c>
      <c r="F44" s="1" t="s">
        <v>88</v>
      </c>
      <c r="G44" s="4"/>
      <c r="H44" s="1"/>
    </row>
    <row r="45" spans="2:8" ht="34.5">
      <c r="B45" s="1" t="s">
        <v>55</v>
      </c>
      <c r="C45" s="18" t="s">
        <v>89</v>
      </c>
      <c r="D45" s="3">
        <f t="shared" ref="D45:D92" si="0">1+D44</f>
        <v>28</v>
      </c>
      <c r="E45" s="5" t="s">
        <v>90</v>
      </c>
      <c r="F45" s="1" t="s">
        <v>91</v>
      </c>
      <c r="G45" s="4"/>
      <c r="H45" s="1"/>
    </row>
    <row r="46" spans="2:8" ht="45.75">
      <c r="B46" s="1" t="s">
        <v>55</v>
      </c>
      <c r="C46" s="18" t="s">
        <v>92</v>
      </c>
      <c r="D46" s="3">
        <f t="shared" si="0"/>
        <v>29</v>
      </c>
      <c r="E46" s="5" t="s">
        <v>93</v>
      </c>
      <c r="F46" s="1" t="s">
        <v>94</v>
      </c>
      <c r="G46" s="6"/>
      <c r="H46" s="1"/>
    </row>
    <row r="47" spans="2:8" ht="68.25">
      <c r="B47" s="1" t="s">
        <v>55</v>
      </c>
      <c r="C47" s="18" t="s">
        <v>92</v>
      </c>
      <c r="D47" s="3">
        <f t="shared" si="0"/>
        <v>30</v>
      </c>
      <c r="E47" s="5" t="s">
        <v>95</v>
      </c>
      <c r="F47" s="1" t="s">
        <v>96</v>
      </c>
      <c r="G47" s="5"/>
      <c r="H47" s="1"/>
    </row>
    <row r="48" spans="2:8" ht="23.25">
      <c r="B48" s="1" t="s">
        <v>55</v>
      </c>
      <c r="C48" s="18" t="s">
        <v>92</v>
      </c>
      <c r="D48" s="3">
        <f t="shared" si="0"/>
        <v>31</v>
      </c>
      <c r="E48" s="5" t="s">
        <v>97</v>
      </c>
      <c r="F48" s="1" t="s">
        <v>98</v>
      </c>
      <c r="G48" s="4"/>
      <c r="H48" s="1"/>
    </row>
    <row r="49" spans="2:8">
      <c r="B49" s="1" t="s">
        <v>55</v>
      </c>
      <c r="C49" s="18" t="s">
        <v>92</v>
      </c>
      <c r="D49" s="3">
        <f t="shared" si="0"/>
        <v>32</v>
      </c>
      <c r="E49" s="5" t="s">
        <v>99</v>
      </c>
      <c r="F49" s="1" t="s">
        <v>100</v>
      </c>
      <c r="G49" s="4"/>
      <c r="H49" s="1"/>
    </row>
    <row r="50" spans="2:8" ht="23.25">
      <c r="B50" s="1" t="s">
        <v>55</v>
      </c>
      <c r="C50" s="18" t="s">
        <v>101</v>
      </c>
      <c r="D50" s="3">
        <f t="shared" si="0"/>
        <v>33</v>
      </c>
      <c r="E50" s="5" t="s">
        <v>102</v>
      </c>
      <c r="F50" s="1" t="s">
        <v>103</v>
      </c>
      <c r="G50" s="4"/>
      <c r="H50" s="1"/>
    </row>
    <row r="51" spans="2:8" ht="23.25">
      <c r="B51" s="1" t="s">
        <v>55</v>
      </c>
      <c r="C51" s="18" t="s">
        <v>104</v>
      </c>
      <c r="D51" s="3">
        <f t="shared" si="0"/>
        <v>34</v>
      </c>
      <c r="E51" s="5" t="s">
        <v>105</v>
      </c>
      <c r="F51" s="1" t="s">
        <v>106</v>
      </c>
      <c r="G51" s="4"/>
      <c r="H51" s="1"/>
    </row>
    <row r="52" spans="2:8" ht="34.5">
      <c r="B52" s="1" t="s">
        <v>55</v>
      </c>
      <c r="C52" s="18" t="s">
        <v>104</v>
      </c>
      <c r="D52" s="3">
        <f t="shared" si="0"/>
        <v>35</v>
      </c>
      <c r="E52" s="5" t="s">
        <v>107</v>
      </c>
      <c r="F52" s="1" t="s">
        <v>108</v>
      </c>
      <c r="G52" s="4"/>
      <c r="H52" s="1"/>
    </row>
    <row r="53" spans="2:8">
      <c r="B53" s="1" t="s">
        <v>55</v>
      </c>
      <c r="C53" s="18" t="s">
        <v>104</v>
      </c>
      <c r="D53" s="3">
        <f t="shared" si="0"/>
        <v>36</v>
      </c>
      <c r="E53" s="5" t="s">
        <v>109</v>
      </c>
      <c r="F53" s="1" t="s">
        <v>110</v>
      </c>
      <c r="G53" s="4"/>
      <c r="H53" s="1"/>
    </row>
    <row r="54" spans="2:8">
      <c r="B54" s="1" t="s">
        <v>55</v>
      </c>
      <c r="C54" s="18" t="s">
        <v>104</v>
      </c>
      <c r="D54" s="3">
        <f t="shared" si="0"/>
        <v>37</v>
      </c>
      <c r="E54" s="5" t="s">
        <v>111</v>
      </c>
      <c r="F54" s="1" t="s">
        <v>112</v>
      </c>
      <c r="G54" s="4"/>
      <c r="H54" s="1"/>
    </row>
    <row r="55" spans="2:8" ht="34.5">
      <c r="B55" s="1" t="s">
        <v>55</v>
      </c>
      <c r="C55" s="18" t="s">
        <v>104</v>
      </c>
      <c r="D55" s="3">
        <f t="shared" si="0"/>
        <v>38</v>
      </c>
      <c r="E55" s="5" t="s">
        <v>113</v>
      </c>
      <c r="F55" s="1" t="s">
        <v>114</v>
      </c>
      <c r="G55" s="4"/>
      <c r="H55" s="1"/>
    </row>
    <row r="56" spans="2:8" ht="23.25">
      <c r="B56" s="1" t="s">
        <v>55</v>
      </c>
      <c r="C56" s="18" t="s">
        <v>104</v>
      </c>
      <c r="D56" s="3">
        <f t="shared" si="0"/>
        <v>39</v>
      </c>
      <c r="E56" s="5" t="s">
        <v>115</v>
      </c>
      <c r="F56" s="1" t="s">
        <v>116</v>
      </c>
      <c r="G56" s="4"/>
      <c r="H56" s="1"/>
    </row>
    <row r="57" spans="2:8" ht="23.25">
      <c r="B57" s="1" t="s">
        <v>55</v>
      </c>
      <c r="C57" s="18" t="s">
        <v>104</v>
      </c>
      <c r="D57" s="3">
        <f t="shared" si="0"/>
        <v>40</v>
      </c>
      <c r="E57" s="5" t="s">
        <v>117</v>
      </c>
      <c r="F57" s="1" t="s">
        <v>118</v>
      </c>
      <c r="G57" s="4"/>
      <c r="H57" s="1"/>
    </row>
    <row r="58" spans="2:8">
      <c r="B58" s="1" t="s">
        <v>55</v>
      </c>
      <c r="C58" s="18" t="s">
        <v>104</v>
      </c>
      <c r="D58" s="3">
        <f t="shared" si="0"/>
        <v>41</v>
      </c>
      <c r="E58" s="5" t="s">
        <v>119</v>
      </c>
      <c r="F58" s="1" t="s">
        <v>120</v>
      </c>
      <c r="G58" s="4"/>
      <c r="H58" s="1"/>
    </row>
    <row r="59" spans="2:8" ht="23.25">
      <c r="B59" s="1" t="s">
        <v>55</v>
      </c>
      <c r="C59" s="18" t="s">
        <v>104</v>
      </c>
      <c r="D59" s="3">
        <f t="shared" si="0"/>
        <v>42</v>
      </c>
      <c r="E59" s="5" t="s">
        <v>121</v>
      </c>
      <c r="F59" s="1" t="s">
        <v>122</v>
      </c>
      <c r="G59" s="4"/>
      <c r="H59" s="1"/>
    </row>
    <row r="60" spans="2:8">
      <c r="B60" s="1" t="s">
        <v>55</v>
      </c>
      <c r="C60" s="18" t="s">
        <v>104</v>
      </c>
      <c r="D60" s="3">
        <f t="shared" si="0"/>
        <v>43</v>
      </c>
      <c r="E60" s="5" t="s">
        <v>123</v>
      </c>
      <c r="F60" s="1" t="s">
        <v>124</v>
      </c>
      <c r="G60" s="4"/>
      <c r="H60" s="1"/>
    </row>
    <row r="61" spans="2:8" ht="34.5">
      <c r="B61" s="1" t="s">
        <v>55</v>
      </c>
      <c r="C61" s="18" t="s">
        <v>104</v>
      </c>
      <c r="D61" s="3">
        <f t="shared" si="0"/>
        <v>44</v>
      </c>
      <c r="E61" s="5" t="s">
        <v>125</v>
      </c>
      <c r="F61" s="1" t="s">
        <v>126</v>
      </c>
      <c r="G61" s="4"/>
      <c r="H61" s="1"/>
    </row>
    <row r="62" spans="2:8" ht="23.25">
      <c r="B62" s="1" t="s">
        <v>55</v>
      </c>
      <c r="C62" s="18" t="s">
        <v>104</v>
      </c>
      <c r="D62" s="3">
        <f t="shared" si="0"/>
        <v>45</v>
      </c>
      <c r="E62" s="5" t="s">
        <v>127</v>
      </c>
      <c r="F62" s="1" t="s">
        <v>128</v>
      </c>
      <c r="G62" s="4"/>
      <c r="H62" s="1"/>
    </row>
    <row r="63" spans="2:8" ht="23.25">
      <c r="B63" s="1" t="s">
        <v>129</v>
      </c>
      <c r="C63" s="18" t="s">
        <v>130</v>
      </c>
      <c r="D63" s="3">
        <f t="shared" si="0"/>
        <v>46</v>
      </c>
      <c r="E63" s="5" t="s">
        <v>131</v>
      </c>
      <c r="F63" s="1" t="s">
        <v>132</v>
      </c>
      <c r="G63" s="4"/>
      <c r="H63" s="1"/>
    </row>
    <row r="64" spans="2:8" ht="23.25">
      <c r="B64" s="1" t="s">
        <v>129</v>
      </c>
      <c r="C64" s="18" t="s">
        <v>130</v>
      </c>
      <c r="D64" s="3">
        <f t="shared" si="0"/>
        <v>47</v>
      </c>
      <c r="E64" s="5" t="s">
        <v>133</v>
      </c>
      <c r="F64" s="1" t="s">
        <v>134</v>
      </c>
      <c r="G64" s="4"/>
      <c r="H64" s="1"/>
    </row>
    <row r="65" spans="2:8">
      <c r="B65" s="1" t="s">
        <v>129</v>
      </c>
      <c r="C65" s="18" t="s">
        <v>130</v>
      </c>
      <c r="D65" s="3">
        <f t="shared" si="0"/>
        <v>48</v>
      </c>
      <c r="E65" s="5" t="s">
        <v>135</v>
      </c>
      <c r="F65" s="1" t="s">
        <v>136</v>
      </c>
      <c r="G65" s="4"/>
      <c r="H65" s="1"/>
    </row>
    <row r="66" spans="2:8">
      <c r="B66" s="1" t="s">
        <v>129</v>
      </c>
      <c r="C66" s="18" t="s">
        <v>130</v>
      </c>
      <c r="D66" s="3">
        <f t="shared" si="0"/>
        <v>49</v>
      </c>
      <c r="E66" s="5" t="s">
        <v>137</v>
      </c>
      <c r="F66" s="1" t="s">
        <v>138</v>
      </c>
      <c r="G66" s="4"/>
      <c r="H66" s="1"/>
    </row>
    <row r="67" spans="2:8">
      <c r="B67" s="1" t="s">
        <v>129</v>
      </c>
      <c r="C67" s="18" t="s">
        <v>130</v>
      </c>
      <c r="D67" s="3">
        <f t="shared" si="0"/>
        <v>50</v>
      </c>
      <c r="E67" s="5" t="s">
        <v>139</v>
      </c>
      <c r="F67" s="1" t="s">
        <v>140</v>
      </c>
      <c r="G67" s="4"/>
      <c r="H67" s="1"/>
    </row>
    <row r="68" spans="2:8" ht="34.5">
      <c r="B68" s="1" t="s">
        <v>129</v>
      </c>
      <c r="C68" s="18" t="s">
        <v>130</v>
      </c>
      <c r="D68" s="3">
        <f t="shared" si="0"/>
        <v>51</v>
      </c>
      <c r="E68" s="5" t="s">
        <v>141</v>
      </c>
      <c r="F68" s="1" t="s">
        <v>142</v>
      </c>
      <c r="G68" s="4"/>
      <c r="H68" s="1"/>
    </row>
    <row r="69" spans="2:8" ht="23.25">
      <c r="B69" s="1" t="s">
        <v>129</v>
      </c>
      <c r="C69" s="18" t="s">
        <v>130</v>
      </c>
      <c r="D69" s="3">
        <f t="shared" si="0"/>
        <v>52</v>
      </c>
      <c r="E69" s="5" t="s">
        <v>143</v>
      </c>
      <c r="F69" s="1" t="s">
        <v>144</v>
      </c>
      <c r="G69" s="4"/>
      <c r="H69" s="1"/>
    </row>
    <row r="70" spans="2:8">
      <c r="B70" s="1" t="s">
        <v>129</v>
      </c>
      <c r="C70" s="18" t="s">
        <v>130</v>
      </c>
      <c r="D70" s="3">
        <f t="shared" si="0"/>
        <v>53</v>
      </c>
      <c r="E70" s="5" t="s">
        <v>145</v>
      </c>
      <c r="F70" s="1" t="s">
        <v>146</v>
      </c>
      <c r="G70" s="4"/>
      <c r="H70" s="1"/>
    </row>
    <row r="71" spans="2:8">
      <c r="B71" s="1" t="s">
        <v>129</v>
      </c>
      <c r="C71" s="18" t="s">
        <v>130</v>
      </c>
      <c r="D71" s="3">
        <f t="shared" si="0"/>
        <v>54</v>
      </c>
      <c r="E71" s="5" t="s">
        <v>147</v>
      </c>
      <c r="F71" s="1" t="s">
        <v>148</v>
      </c>
      <c r="G71" s="4"/>
      <c r="H71" s="1"/>
    </row>
    <row r="72" spans="2:8" ht="34.5">
      <c r="B72" s="1" t="s">
        <v>129</v>
      </c>
      <c r="C72" s="18" t="s">
        <v>149</v>
      </c>
      <c r="D72" s="3">
        <f t="shared" si="0"/>
        <v>55</v>
      </c>
      <c r="E72" s="5" t="s">
        <v>150</v>
      </c>
      <c r="F72" s="1" t="s">
        <v>151</v>
      </c>
      <c r="G72" s="4"/>
      <c r="H72" s="1"/>
    </row>
    <row r="73" spans="2:8" ht="34.5">
      <c r="B73" s="1" t="s">
        <v>129</v>
      </c>
      <c r="C73" s="18" t="s">
        <v>149</v>
      </c>
      <c r="D73" s="3">
        <f t="shared" si="0"/>
        <v>56</v>
      </c>
      <c r="E73" s="5" t="s">
        <v>152</v>
      </c>
      <c r="F73" s="1" t="s">
        <v>153</v>
      </c>
      <c r="G73" s="4"/>
      <c r="H73" s="1"/>
    </row>
    <row r="74" spans="2:8" ht="34.5">
      <c r="B74" s="1" t="s">
        <v>129</v>
      </c>
      <c r="C74" s="18" t="s">
        <v>149</v>
      </c>
      <c r="D74" s="3">
        <f t="shared" si="0"/>
        <v>57</v>
      </c>
      <c r="E74" s="5" t="s">
        <v>154</v>
      </c>
      <c r="F74" s="1" t="s">
        <v>155</v>
      </c>
      <c r="G74" s="4"/>
      <c r="H74" s="1"/>
    </row>
    <row r="75" spans="2:8" ht="22.5">
      <c r="B75" s="1" t="s">
        <v>129</v>
      </c>
      <c r="C75" s="18" t="s">
        <v>149</v>
      </c>
      <c r="D75" s="3">
        <f t="shared" si="0"/>
        <v>58</v>
      </c>
      <c r="E75" s="5" t="s">
        <v>156</v>
      </c>
      <c r="F75" s="1" t="s">
        <v>157</v>
      </c>
      <c r="G75" s="4"/>
      <c r="H75" s="1"/>
    </row>
    <row r="76" spans="2:8" ht="23.25">
      <c r="B76" s="1" t="s">
        <v>129</v>
      </c>
      <c r="C76" s="18" t="s">
        <v>158</v>
      </c>
      <c r="D76" s="3">
        <f t="shared" si="0"/>
        <v>59</v>
      </c>
      <c r="E76" s="5" t="s">
        <v>159</v>
      </c>
      <c r="F76" s="1" t="s">
        <v>160</v>
      </c>
      <c r="G76" s="4"/>
      <c r="H76" s="1"/>
    </row>
    <row r="77" spans="2:8">
      <c r="B77" s="1" t="s">
        <v>129</v>
      </c>
      <c r="C77" s="18" t="s">
        <v>158</v>
      </c>
      <c r="D77" s="3">
        <f t="shared" si="0"/>
        <v>60</v>
      </c>
      <c r="E77" s="5" t="s">
        <v>161</v>
      </c>
      <c r="F77" s="1" t="s">
        <v>162</v>
      </c>
      <c r="G77" s="4"/>
      <c r="H77" s="1"/>
    </row>
    <row r="78" spans="2:8" ht="23.25">
      <c r="B78" s="1" t="s">
        <v>129</v>
      </c>
      <c r="C78" s="18" t="s">
        <v>158</v>
      </c>
      <c r="D78" s="3">
        <f t="shared" si="0"/>
        <v>61</v>
      </c>
      <c r="E78" s="5" t="s">
        <v>163</v>
      </c>
      <c r="F78" s="1" t="s">
        <v>164</v>
      </c>
      <c r="G78" s="4"/>
      <c r="H78" s="1"/>
    </row>
    <row r="79" spans="2:8" ht="23.25">
      <c r="B79" s="1" t="s">
        <v>129</v>
      </c>
      <c r="C79" s="18" t="s">
        <v>158</v>
      </c>
      <c r="D79" s="3">
        <f t="shared" si="0"/>
        <v>62</v>
      </c>
      <c r="E79" s="5" t="s">
        <v>165</v>
      </c>
      <c r="F79" s="1" t="s">
        <v>166</v>
      </c>
      <c r="G79" s="4"/>
      <c r="H79" s="1"/>
    </row>
    <row r="80" spans="2:8" ht="23.25">
      <c r="B80" s="1" t="s">
        <v>129</v>
      </c>
      <c r="C80" s="18" t="s">
        <v>158</v>
      </c>
      <c r="D80" s="3">
        <f t="shared" si="0"/>
        <v>63</v>
      </c>
      <c r="E80" s="5" t="s">
        <v>167</v>
      </c>
      <c r="F80" s="1" t="s">
        <v>168</v>
      </c>
      <c r="G80" s="4"/>
      <c r="H80" s="1"/>
    </row>
    <row r="81" spans="2:8" ht="23.25">
      <c r="B81" s="1" t="s">
        <v>129</v>
      </c>
      <c r="C81" s="18" t="s">
        <v>158</v>
      </c>
      <c r="D81" s="3">
        <f t="shared" si="0"/>
        <v>64</v>
      </c>
      <c r="E81" s="5" t="s">
        <v>169</v>
      </c>
      <c r="F81" s="1" t="s">
        <v>170</v>
      </c>
      <c r="G81" s="4"/>
      <c r="H81" s="1"/>
    </row>
    <row r="82" spans="2:8">
      <c r="B82" s="1" t="s">
        <v>129</v>
      </c>
      <c r="C82" s="18" t="s">
        <v>171</v>
      </c>
      <c r="D82" s="3">
        <f t="shared" si="0"/>
        <v>65</v>
      </c>
      <c r="E82" s="5" t="s">
        <v>172</v>
      </c>
      <c r="F82" s="1" t="s">
        <v>173</v>
      </c>
      <c r="G82" s="4"/>
      <c r="H82" s="1"/>
    </row>
    <row r="83" spans="2:8">
      <c r="B83" s="1" t="s">
        <v>129</v>
      </c>
      <c r="C83" s="18" t="s">
        <v>171</v>
      </c>
      <c r="D83" s="3">
        <f t="shared" si="0"/>
        <v>66</v>
      </c>
      <c r="E83" s="5" t="s">
        <v>174</v>
      </c>
      <c r="F83" s="1" t="s">
        <v>175</v>
      </c>
      <c r="G83" s="4"/>
      <c r="H83" s="1"/>
    </row>
    <row r="84" spans="2:8">
      <c r="B84" s="1" t="s">
        <v>129</v>
      </c>
      <c r="C84" s="18" t="s">
        <v>171</v>
      </c>
      <c r="D84" s="3">
        <f t="shared" si="0"/>
        <v>67</v>
      </c>
      <c r="E84" s="5" t="s">
        <v>176</v>
      </c>
      <c r="F84" s="1" t="s">
        <v>177</v>
      </c>
      <c r="G84" s="4"/>
      <c r="H84" s="1"/>
    </row>
    <row r="85" spans="2:8">
      <c r="B85" s="1" t="s">
        <v>129</v>
      </c>
      <c r="C85" s="18" t="s">
        <v>178</v>
      </c>
      <c r="D85" s="3">
        <f t="shared" si="0"/>
        <v>68</v>
      </c>
      <c r="E85" s="5" t="s">
        <v>179</v>
      </c>
      <c r="F85" s="1" t="s">
        <v>180</v>
      </c>
      <c r="G85" s="4"/>
      <c r="H85" s="1"/>
    </row>
    <row r="86" spans="2:8" ht="23.25">
      <c r="B86" s="1" t="s">
        <v>129</v>
      </c>
      <c r="C86" s="18" t="s">
        <v>178</v>
      </c>
      <c r="D86" s="3">
        <f t="shared" si="0"/>
        <v>69</v>
      </c>
      <c r="E86" s="5" t="s">
        <v>181</v>
      </c>
      <c r="F86" s="1" t="s">
        <v>182</v>
      </c>
      <c r="G86" s="4"/>
      <c r="H86" s="1"/>
    </row>
    <row r="87" spans="2:8" ht="23.25">
      <c r="B87" s="1" t="s">
        <v>129</v>
      </c>
      <c r="C87" s="18" t="s">
        <v>178</v>
      </c>
      <c r="D87" s="3">
        <f t="shared" si="0"/>
        <v>70</v>
      </c>
      <c r="E87" s="5" t="s">
        <v>183</v>
      </c>
      <c r="F87" s="1" t="s">
        <v>184</v>
      </c>
      <c r="G87" s="4"/>
      <c r="H87" s="1"/>
    </row>
    <row r="88" spans="2:8">
      <c r="B88" s="1" t="s">
        <v>129</v>
      </c>
      <c r="C88" s="18" t="s">
        <v>178</v>
      </c>
      <c r="D88" s="3">
        <f t="shared" si="0"/>
        <v>71</v>
      </c>
      <c r="E88" s="5" t="s">
        <v>185</v>
      </c>
      <c r="F88" s="1" t="s">
        <v>186</v>
      </c>
      <c r="G88" s="4"/>
      <c r="H88" s="1"/>
    </row>
    <row r="89" spans="2:8">
      <c r="B89" s="1" t="s">
        <v>129</v>
      </c>
      <c r="C89" s="18" t="s">
        <v>178</v>
      </c>
      <c r="D89" s="3">
        <f t="shared" si="0"/>
        <v>72</v>
      </c>
      <c r="E89" s="5" t="s">
        <v>187</v>
      </c>
      <c r="F89" s="1" t="s">
        <v>188</v>
      </c>
      <c r="G89" s="4"/>
      <c r="H89" s="1"/>
    </row>
    <row r="90" spans="2:8">
      <c r="B90" s="1" t="s">
        <v>129</v>
      </c>
      <c r="C90" s="18" t="s">
        <v>178</v>
      </c>
      <c r="D90" s="3">
        <f t="shared" si="0"/>
        <v>73</v>
      </c>
      <c r="E90" s="5" t="s">
        <v>189</v>
      </c>
      <c r="F90" s="1" t="s">
        <v>190</v>
      </c>
      <c r="G90" s="4"/>
      <c r="H90" s="1"/>
    </row>
    <row r="91" spans="2:8">
      <c r="B91" s="1" t="s">
        <v>129</v>
      </c>
      <c r="C91" s="18" t="s">
        <v>178</v>
      </c>
      <c r="D91" s="3">
        <f t="shared" si="0"/>
        <v>74</v>
      </c>
      <c r="E91" s="5" t="s">
        <v>191</v>
      </c>
      <c r="F91" s="1" t="s">
        <v>192</v>
      </c>
      <c r="G91" s="4"/>
      <c r="H91" s="1"/>
    </row>
    <row r="92" spans="2:8">
      <c r="B92" s="1" t="s">
        <v>129</v>
      </c>
      <c r="C92" s="18" t="s">
        <v>178</v>
      </c>
      <c r="D92" s="3">
        <f t="shared" si="0"/>
        <v>75</v>
      </c>
      <c r="E92" s="5" t="s">
        <v>193</v>
      </c>
      <c r="F92" s="1" t="s">
        <v>194</v>
      </c>
      <c r="G92" s="4"/>
      <c r="H92" s="1"/>
    </row>
  </sheetData>
  <sortState xmlns:xlrd2="http://schemas.microsoft.com/office/spreadsheetml/2017/richdata2" ref="E4:F30">
    <sortCondition ref="E3"/>
  </sortState>
  <mergeCells count="16">
    <mergeCell ref="E21:E23"/>
    <mergeCell ref="D21:D23"/>
    <mergeCell ref="F21:F23"/>
    <mergeCell ref="C4:C23"/>
    <mergeCell ref="E13:E16"/>
    <mergeCell ref="F13:F16"/>
    <mergeCell ref="D13:D16"/>
    <mergeCell ref="E17:E20"/>
    <mergeCell ref="F17:F20"/>
    <mergeCell ref="D17:D20"/>
    <mergeCell ref="E4:E7"/>
    <mergeCell ref="E9:E12"/>
    <mergeCell ref="F9:F12"/>
    <mergeCell ref="F4:F7"/>
    <mergeCell ref="D4:D7"/>
    <mergeCell ref="D9:D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14"/>
  <sheetViews>
    <sheetView topLeftCell="A71" zoomScaleNormal="100" workbookViewId="0">
      <selection activeCell="A101" sqref="A101"/>
    </sheetView>
  </sheetViews>
  <sheetFormatPr defaultColWidth="11.42578125" defaultRowHeight="15"/>
  <cols>
    <col min="1" max="1" width="24.85546875" customWidth="1"/>
    <col min="2" max="5" width="19.28515625" customWidth="1"/>
    <col min="6" max="9" width="22.7109375" customWidth="1"/>
  </cols>
  <sheetData>
    <row r="2" spans="1:9" ht="15" customHeight="1">
      <c r="B2" s="153" t="s">
        <v>195</v>
      </c>
      <c r="C2" s="154"/>
      <c r="D2" s="154"/>
      <c r="E2" s="155"/>
      <c r="F2" s="150" t="s">
        <v>196</v>
      </c>
      <c r="G2" s="151"/>
      <c r="H2" s="151"/>
      <c r="I2" s="152"/>
    </row>
    <row r="3" spans="1:9" ht="50.25" customHeight="1">
      <c r="A3" s="19"/>
      <c r="B3" s="23" t="s">
        <v>197</v>
      </c>
      <c r="C3" s="23" t="s">
        <v>198</v>
      </c>
      <c r="D3" s="23" t="s">
        <v>199</v>
      </c>
      <c r="E3" s="23" t="s">
        <v>200</v>
      </c>
      <c r="F3" s="24" t="s">
        <v>201</v>
      </c>
      <c r="G3" s="24" t="s">
        <v>202</v>
      </c>
      <c r="H3" s="24" t="s">
        <v>203</v>
      </c>
      <c r="I3" s="25" t="s">
        <v>204</v>
      </c>
    </row>
    <row r="4" spans="1:9">
      <c r="A4" s="22" t="s">
        <v>205</v>
      </c>
      <c r="B4" s="22" t="s">
        <v>206</v>
      </c>
      <c r="C4" s="22" t="s">
        <v>207</v>
      </c>
      <c r="D4" s="22" t="s">
        <v>208</v>
      </c>
      <c r="E4" s="22" t="s">
        <v>209</v>
      </c>
      <c r="F4" s="22" t="s">
        <v>210</v>
      </c>
      <c r="G4" s="22" t="s">
        <v>211</v>
      </c>
      <c r="H4" s="22" t="s">
        <v>212</v>
      </c>
      <c r="I4" s="22" t="s">
        <v>213</v>
      </c>
    </row>
    <row r="5" spans="1:9">
      <c r="A5" s="20" t="s">
        <v>9</v>
      </c>
      <c r="B5" s="21"/>
      <c r="C5" s="21"/>
      <c r="D5" s="21"/>
      <c r="E5" s="21"/>
      <c r="F5" s="21"/>
      <c r="G5" s="21"/>
      <c r="H5" s="21"/>
      <c r="I5" s="21"/>
    </row>
    <row r="6" spans="1:9">
      <c r="A6" s="5" t="s">
        <v>15</v>
      </c>
      <c r="B6" s="21"/>
      <c r="C6" s="21"/>
      <c r="D6" s="21"/>
      <c r="E6" s="21"/>
      <c r="F6" s="21"/>
      <c r="G6" s="21"/>
      <c r="H6" s="21"/>
      <c r="I6" s="21"/>
    </row>
    <row r="7" spans="1:9">
      <c r="A7" s="20" t="s">
        <v>17</v>
      </c>
      <c r="B7" s="21"/>
      <c r="C7" s="21"/>
      <c r="D7" s="21"/>
      <c r="E7" s="21"/>
      <c r="F7" s="21"/>
      <c r="G7" s="21"/>
      <c r="H7" s="21"/>
      <c r="I7" s="21"/>
    </row>
    <row r="8" spans="1:9" ht="22.5">
      <c r="A8" s="20" t="s">
        <v>23</v>
      </c>
      <c r="B8" s="21"/>
      <c r="C8" s="21"/>
      <c r="D8" s="21"/>
      <c r="E8" s="21"/>
      <c r="F8" s="21"/>
      <c r="G8" s="21"/>
      <c r="H8" s="21"/>
      <c r="I8" s="21"/>
    </row>
    <row r="9" spans="1:9" ht="22.5">
      <c r="A9" s="20" t="s">
        <v>29</v>
      </c>
      <c r="B9" s="21"/>
      <c r="C9" s="21"/>
      <c r="D9" s="21"/>
      <c r="E9" s="21"/>
      <c r="F9" s="21"/>
      <c r="G9" s="21"/>
      <c r="H9" s="21"/>
      <c r="I9" s="21"/>
    </row>
    <row r="10" spans="1:9" ht="22.5">
      <c r="A10" s="20" t="s">
        <v>35</v>
      </c>
      <c r="B10" s="21"/>
      <c r="C10" s="21"/>
      <c r="D10" s="21"/>
      <c r="E10" s="21"/>
      <c r="F10" s="21"/>
      <c r="G10" s="21"/>
      <c r="H10" s="21"/>
      <c r="I10" s="21"/>
    </row>
    <row r="11" spans="1:9" ht="23.25">
      <c r="A11" s="5" t="s">
        <v>41</v>
      </c>
      <c r="B11" s="21"/>
      <c r="C11" s="21"/>
      <c r="D11" s="21"/>
      <c r="E11" s="21"/>
      <c r="F11" s="21"/>
      <c r="G11" s="21"/>
      <c r="H11" s="21"/>
      <c r="I11" s="21"/>
    </row>
    <row r="12" spans="1:9">
      <c r="A12" s="5" t="s">
        <v>44</v>
      </c>
      <c r="B12" s="21"/>
      <c r="C12" s="21"/>
      <c r="D12" s="21"/>
      <c r="E12" s="21"/>
      <c r="F12" s="21"/>
      <c r="G12" s="21"/>
      <c r="H12" s="21"/>
      <c r="I12" s="21"/>
    </row>
    <row r="13" spans="1:9">
      <c r="A13" s="5" t="s">
        <v>46</v>
      </c>
      <c r="B13" s="21"/>
      <c r="C13" s="21"/>
      <c r="D13" s="21"/>
      <c r="E13" s="21"/>
      <c r="F13" s="21"/>
      <c r="G13" s="21"/>
      <c r="H13" s="21"/>
      <c r="I13" s="21"/>
    </row>
    <row r="14" spans="1:9" ht="15" customHeight="1">
      <c r="A14" s="5" t="s">
        <v>48</v>
      </c>
      <c r="B14" s="21"/>
      <c r="C14" s="21"/>
      <c r="D14" s="21"/>
      <c r="E14" s="21"/>
      <c r="F14" s="21"/>
      <c r="G14" s="21"/>
      <c r="H14" s="21"/>
      <c r="I14" s="21"/>
    </row>
    <row r="15" spans="1:9">
      <c r="A15" s="5" t="s">
        <v>51</v>
      </c>
      <c r="B15" s="21"/>
      <c r="C15" s="21"/>
      <c r="D15" s="21"/>
      <c r="E15" s="21"/>
      <c r="F15" s="21"/>
      <c r="G15" s="21"/>
      <c r="H15" s="21"/>
      <c r="I15" s="21"/>
    </row>
    <row r="16" spans="1:9">
      <c r="A16" s="5" t="s">
        <v>53</v>
      </c>
      <c r="B16" s="21"/>
      <c r="C16" s="21"/>
      <c r="D16" s="21"/>
      <c r="E16" s="21"/>
      <c r="F16" s="21"/>
      <c r="G16" s="21"/>
      <c r="H16" s="21"/>
      <c r="I16" s="21"/>
    </row>
    <row r="17" spans="1:9">
      <c r="A17" s="5" t="s">
        <v>57</v>
      </c>
      <c r="B17" s="21"/>
      <c r="C17" s="21"/>
      <c r="D17" s="21"/>
      <c r="E17" s="21"/>
      <c r="F17" s="21"/>
      <c r="G17" s="21"/>
      <c r="H17" s="21"/>
      <c r="I17" s="21"/>
    </row>
    <row r="18" spans="1:9" ht="15" customHeight="1">
      <c r="A18" s="5" t="s">
        <v>59</v>
      </c>
      <c r="B18" s="21"/>
      <c r="C18" s="21"/>
      <c r="D18" s="21"/>
      <c r="E18" s="21"/>
      <c r="F18" s="21"/>
      <c r="G18" s="21"/>
      <c r="H18" s="21"/>
      <c r="I18" s="21"/>
    </row>
    <row r="19" spans="1:9">
      <c r="A19" s="5" t="s">
        <v>61</v>
      </c>
      <c r="B19" s="21"/>
      <c r="C19" s="21"/>
      <c r="D19" s="21"/>
      <c r="E19" s="21"/>
      <c r="F19" s="21"/>
      <c r="G19" s="21"/>
      <c r="H19" s="21"/>
      <c r="I19" s="21"/>
    </row>
    <row r="20" spans="1:9" ht="23.25">
      <c r="A20" s="5" t="s">
        <v>63</v>
      </c>
      <c r="B20" s="21"/>
      <c r="C20" s="21"/>
      <c r="D20" s="21"/>
      <c r="E20" s="21"/>
      <c r="F20" s="21"/>
      <c r="G20" s="21"/>
      <c r="H20" s="21"/>
      <c r="I20" s="21"/>
    </row>
    <row r="21" spans="1:9">
      <c r="A21" s="5" t="s">
        <v>65</v>
      </c>
      <c r="B21" s="21"/>
      <c r="C21" s="21"/>
      <c r="D21" s="21"/>
      <c r="E21" s="21"/>
      <c r="F21" s="21"/>
      <c r="G21" s="21"/>
      <c r="H21" s="21"/>
      <c r="I21" s="21"/>
    </row>
    <row r="22" spans="1:9" ht="15" customHeight="1">
      <c r="A22" s="5" t="s">
        <v>67</v>
      </c>
      <c r="B22" s="21"/>
      <c r="C22" s="21"/>
      <c r="D22" s="21"/>
      <c r="E22" s="21"/>
      <c r="F22" s="21"/>
      <c r="G22" s="21"/>
      <c r="H22" s="21"/>
      <c r="I22" s="21"/>
    </row>
    <row r="23" spans="1:9" ht="23.25">
      <c r="A23" s="5" t="s">
        <v>70</v>
      </c>
      <c r="B23" s="21"/>
      <c r="C23" s="21"/>
      <c r="D23" s="21"/>
      <c r="E23" s="21"/>
      <c r="F23" s="21"/>
      <c r="G23" s="21"/>
      <c r="H23" s="21"/>
      <c r="I23" s="21"/>
    </row>
    <row r="24" spans="1:9">
      <c r="A24" s="5" t="s">
        <v>72</v>
      </c>
      <c r="B24" s="21"/>
      <c r="C24" s="21"/>
      <c r="D24" s="21"/>
      <c r="E24" s="21"/>
      <c r="F24" s="21"/>
      <c r="G24" s="21"/>
      <c r="H24" s="21"/>
      <c r="I24" s="21"/>
    </row>
    <row r="25" spans="1:9">
      <c r="A25" s="5" t="s">
        <v>74</v>
      </c>
      <c r="B25" s="21"/>
      <c r="C25" s="21"/>
      <c r="D25" s="21"/>
      <c r="E25" s="21"/>
      <c r="F25" s="21"/>
      <c r="G25" s="21"/>
      <c r="H25" s="21"/>
      <c r="I25" s="21"/>
    </row>
    <row r="26" spans="1:9" ht="23.25">
      <c r="A26" s="5" t="s">
        <v>77</v>
      </c>
      <c r="B26" s="21"/>
      <c r="C26" s="21"/>
      <c r="D26" s="21"/>
      <c r="E26" s="21"/>
      <c r="F26" s="21"/>
      <c r="G26" s="21"/>
      <c r="H26" s="21"/>
      <c r="I26" s="21"/>
    </row>
    <row r="27" spans="1:9" ht="23.25">
      <c r="A27" s="5" t="s">
        <v>79</v>
      </c>
      <c r="B27" s="21"/>
      <c r="C27" s="21"/>
      <c r="D27" s="21"/>
      <c r="E27" s="21"/>
      <c r="F27" s="21"/>
      <c r="G27" s="21"/>
      <c r="H27" s="21"/>
      <c r="I27" s="21"/>
    </row>
    <row r="28" spans="1:9" ht="23.25">
      <c r="A28" s="5" t="s">
        <v>81</v>
      </c>
      <c r="B28" s="21"/>
      <c r="C28" s="21"/>
      <c r="D28" s="21"/>
      <c r="E28" s="21"/>
      <c r="F28" s="21"/>
      <c r="G28" s="21"/>
      <c r="H28" s="21"/>
      <c r="I28" s="21"/>
    </row>
    <row r="29" spans="1:9" ht="34.5">
      <c r="A29" s="5" t="s">
        <v>214</v>
      </c>
      <c r="B29" s="21"/>
      <c r="C29" s="21"/>
      <c r="D29" s="21"/>
      <c r="E29" s="21"/>
      <c r="F29" s="21"/>
      <c r="G29" s="21"/>
      <c r="H29" s="21"/>
      <c r="I29" s="21"/>
    </row>
    <row r="30" spans="1:9">
      <c r="A30" s="5" t="s">
        <v>85</v>
      </c>
      <c r="B30" s="21"/>
      <c r="C30" s="21"/>
      <c r="D30" s="21"/>
      <c r="E30" s="21"/>
      <c r="F30" s="21"/>
      <c r="G30" s="21"/>
      <c r="H30" s="21"/>
      <c r="I30" s="21"/>
    </row>
    <row r="31" spans="1:9" ht="34.5">
      <c r="A31" s="5" t="s">
        <v>90</v>
      </c>
      <c r="B31" s="21"/>
      <c r="C31" s="21"/>
      <c r="D31" s="21"/>
      <c r="E31" s="21"/>
      <c r="F31" s="21"/>
      <c r="G31" s="21"/>
      <c r="H31" s="21"/>
      <c r="I31" s="21"/>
    </row>
    <row r="32" spans="1:9" ht="34.5">
      <c r="A32" s="5" t="s">
        <v>93</v>
      </c>
      <c r="B32" s="21"/>
      <c r="C32" s="21"/>
      <c r="D32" s="21"/>
      <c r="E32" s="21"/>
      <c r="F32" s="21"/>
      <c r="G32" s="21"/>
      <c r="H32" s="21"/>
      <c r="I32" s="21"/>
    </row>
    <row r="33" spans="1:9" ht="57">
      <c r="A33" s="5" t="s">
        <v>95</v>
      </c>
      <c r="B33" s="21"/>
      <c r="C33" s="21"/>
      <c r="D33" s="21"/>
      <c r="E33" s="21"/>
      <c r="F33" s="21"/>
      <c r="G33" s="21"/>
      <c r="H33" s="21"/>
      <c r="I33" s="21"/>
    </row>
    <row r="34" spans="1:9" ht="23.25">
      <c r="A34" s="5" t="s">
        <v>97</v>
      </c>
      <c r="B34" s="21"/>
      <c r="C34" s="21"/>
      <c r="D34" s="21"/>
      <c r="E34" s="21"/>
      <c r="F34" s="21"/>
      <c r="G34" s="21"/>
      <c r="H34" s="21"/>
      <c r="I34" s="21"/>
    </row>
    <row r="35" spans="1:9">
      <c r="A35" s="5" t="s">
        <v>99</v>
      </c>
      <c r="B35" s="21"/>
      <c r="C35" s="21"/>
      <c r="D35" s="21"/>
      <c r="E35" s="21"/>
      <c r="F35" s="21"/>
      <c r="G35" s="21"/>
      <c r="H35" s="21"/>
      <c r="I35" s="21"/>
    </row>
    <row r="36" spans="1:9" ht="23.25">
      <c r="A36" s="5" t="s">
        <v>102</v>
      </c>
      <c r="B36" s="21"/>
      <c r="C36" s="21"/>
      <c r="D36" s="21"/>
      <c r="E36" s="21"/>
      <c r="F36" s="21"/>
      <c r="G36" s="21"/>
      <c r="H36" s="21"/>
      <c r="I36" s="21"/>
    </row>
    <row r="37" spans="1:9" ht="23.25">
      <c r="A37" s="5" t="s">
        <v>105</v>
      </c>
      <c r="B37" s="21"/>
      <c r="C37" s="21"/>
      <c r="D37" s="21"/>
      <c r="E37" s="21"/>
      <c r="F37" s="21"/>
      <c r="G37" s="21"/>
      <c r="H37" s="21"/>
      <c r="I37" s="21"/>
    </row>
    <row r="38" spans="1:9" ht="23.25">
      <c r="A38" s="5" t="s">
        <v>107</v>
      </c>
      <c r="B38" s="21"/>
      <c r="C38" s="21"/>
      <c r="D38" s="21"/>
      <c r="E38" s="21"/>
      <c r="F38" s="21"/>
      <c r="G38" s="21"/>
      <c r="H38" s="21"/>
      <c r="I38" s="21"/>
    </row>
    <row r="39" spans="1:9">
      <c r="A39" s="5" t="s">
        <v>109</v>
      </c>
      <c r="B39" s="21"/>
      <c r="C39" s="21"/>
      <c r="D39" s="21"/>
      <c r="E39" s="21"/>
      <c r="F39" s="21"/>
      <c r="G39" s="21"/>
      <c r="H39" s="21"/>
      <c r="I39" s="21"/>
    </row>
    <row r="40" spans="1:9">
      <c r="A40" s="5" t="s">
        <v>111</v>
      </c>
      <c r="B40" s="21"/>
      <c r="C40" s="21"/>
      <c r="D40" s="21"/>
      <c r="E40" s="21"/>
      <c r="F40" s="21"/>
      <c r="G40" s="21"/>
      <c r="H40" s="21"/>
      <c r="I40" s="21"/>
    </row>
    <row r="41" spans="1:9" ht="23.25">
      <c r="A41" s="5" t="s">
        <v>113</v>
      </c>
      <c r="B41" s="21"/>
      <c r="C41" s="21"/>
      <c r="D41" s="21"/>
      <c r="E41" s="21"/>
      <c r="F41" s="21"/>
      <c r="G41" s="21"/>
      <c r="H41" s="21"/>
      <c r="I41" s="21"/>
    </row>
    <row r="42" spans="1:9" ht="23.25">
      <c r="A42" s="5" t="s">
        <v>115</v>
      </c>
      <c r="B42" s="21"/>
      <c r="C42" s="21"/>
      <c r="D42" s="21"/>
      <c r="E42" s="21"/>
      <c r="F42" s="21"/>
      <c r="G42" s="21"/>
      <c r="H42" s="21"/>
      <c r="I42" s="21"/>
    </row>
    <row r="43" spans="1:9">
      <c r="A43" s="5" t="s">
        <v>117</v>
      </c>
      <c r="B43" s="21"/>
      <c r="C43" s="21"/>
      <c r="D43" s="21"/>
      <c r="E43" s="21"/>
      <c r="F43" s="21"/>
      <c r="G43" s="21"/>
      <c r="H43" s="21"/>
      <c r="I43" s="21"/>
    </row>
    <row r="44" spans="1:9">
      <c r="A44" s="5" t="s">
        <v>119</v>
      </c>
      <c r="B44" s="21"/>
      <c r="C44" s="21"/>
      <c r="D44" s="21"/>
      <c r="E44" s="21"/>
      <c r="F44" s="21"/>
      <c r="G44" s="21"/>
      <c r="H44" s="21"/>
      <c r="I44" s="21"/>
    </row>
    <row r="45" spans="1:9" ht="23.25">
      <c r="A45" s="5" t="s">
        <v>121</v>
      </c>
      <c r="B45" s="21"/>
      <c r="C45" s="21"/>
      <c r="D45" s="21"/>
      <c r="E45" s="21"/>
      <c r="F45" s="21"/>
      <c r="G45" s="21"/>
      <c r="H45" s="21"/>
      <c r="I45" s="21"/>
    </row>
    <row r="46" spans="1:9">
      <c r="A46" s="5" t="s">
        <v>123</v>
      </c>
      <c r="B46" s="21"/>
      <c r="C46" s="21"/>
      <c r="D46" s="21"/>
      <c r="E46" s="21"/>
      <c r="F46" s="21"/>
      <c r="G46" s="21"/>
      <c r="H46" s="21"/>
      <c r="I46" s="21"/>
    </row>
    <row r="47" spans="1:9" ht="34.5">
      <c r="A47" s="5" t="s">
        <v>125</v>
      </c>
      <c r="B47" s="21"/>
      <c r="C47" s="21"/>
      <c r="D47" s="21"/>
      <c r="E47" s="21"/>
      <c r="F47" s="21"/>
      <c r="G47" s="21"/>
      <c r="H47" s="21"/>
      <c r="I47" s="21"/>
    </row>
    <row r="48" spans="1:9">
      <c r="A48" s="5" t="s">
        <v>127</v>
      </c>
      <c r="B48" s="21"/>
      <c r="C48" s="21"/>
      <c r="D48" s="21"/>
      <c r="E48" s="21"/>
      <c r="F48" s="21"/>
      <c r="G48" s="21"/>
      <c r="H48" s="21"/>
      <c r="I48" s="21"/>
    </row>
    <row r="49" spans="1:9">
      <c r="A49" s="5" t="s">
        <v>131</v>
      </c>
      <c r="B49" s="21"/>
      <c r="C49" s="21"/>
      <c r="D49" s="21"/>
      <c r="E49" s="21"/>
      <c r="F49" s="21"/>
      <c r="G49" s="21"/>
      <c r="H49" s="21"/>
      <c r="I49" s="21"/>
    </row>
    <row r="50" spans="1:9" ht="23.25">
      <c r="A50" s="5" t="s">
        <v>133</v>
      </c>
      <c r="B50" s="21"/>
      <c r="C50" s="21"/>
      <c r="D50" s="21"/>
      <c r="E50" s="21"/>
      <c r="F50" s="21"/>
      <c r="G50" s="21"/>
      <c r="H50" s="21"/>
      <c r="I50" s="21"/>
    </row>
    <row r="51" spans="1:9">
      <c r="A51" s="5" t="s">
        <v>135</v>
      </c>
      <c r="B51" s="21"/>
      <c r="C51" s="21"/>
      <c r="D51" s="21"/>
      <c r="E51" s="21"/>
      <c r="F51" s="21"/>
      <c r="G51" s="21"/>
      <c r="H51" s="21"/>
      <c r="I51" s="21"/>
    </row>
    <row r="52" spans="1:9">
      <c r="A52" s="5" t="s">
        <v>137</v>
      </c>
      <c r="B52" s="21"/>
      <c r="C52" s="21"/>
      <c r="D52" s="21"/>
      <c r="E52" s="21"/>
      <c r="F52" s="21"/>
      <c r="G52" s="21"/>
      <c r="H52" s="21"/>
      <c r="I52" s="21"/>
    </row>
    <row r="53" spans="1:9">
      <c r="A53" s="5" t="s">
        <v>139</v>
      </c>
      <c r="B53" s="21"/>
      <c r="C53" s="21"/>
      <c r="D53" s="21"/>
      <c r="E53" s="21"/>
      <c r="F53" s="21"/>
      <c r="G53" s="21"/>
      <c r="H53" s="21"/>
      <c r="I53" s="21"/>
    </row>
    <row r="54" spans="1:9" ht="23.25">
      <c r="A54" s="5" t="s">
        <v>141</v>
      </c>
      <c r="B54" s="21"/>
      <c r="C54" s="21"/>
      <c r="D54" s="21"/>
      <c r="E54" s="21"/>
      <c r="F54" s="21"/>
      <c r="G54" s="21"/>
      <c r="H54" s="21"/>
      <c r="I54" s="21"/>
    </row>
    <row r="55" spans="1:9">
      <c r="A55" s="5" t="s">
        <v>143</v>
      </c>
      <c r="B55" s="21"/>
      <c r="C55" s="21"/>
      <c r="D55" s="21"/>
      <c r="E55" s="21"/>
      <c r="F55" s="21"/>
      <c r="G55" s="21"/>
      <c r="H55" s="21"/>
      <c r="I55" s="21"/>
    </row>
    <row r="56" spans="1:9">
      <c r="A56" s="5" t="s">
        <v>145</v>
      </c>
      <c r="B56" s="21"/>
      <c r="C56" s="21"/>
      <c r="D56" s="21"/>
      <c r="E56" s="21"/>
      <c r="F56" s="21"/>
      <c r="G56" s="21"/>
      <c r="H56" s="21"/>
      <c r="I56" s="21"/>
    </row>
    <row r="57" spans="1:9">
      <c r="A57" s="5" t="s">
        <v>147</v>
      </c>
      <c r="B57" s="21"/>
      <c r="C57" s="21"/>
      <c r="D57" s="21"/>
      <c r="E57" s="21"/>
      <c r="F57" s="21"/>
      <c r="G57" s="21"/>
      <c r="H57" s="21"/>
      <c r="I57" s="21"/>
    </row>
    <row r="58" spans="1:9" ht="23.25">
      <c r="A58" s="5" t="s">
        <v>150</v>
      </c>
      <c r="B58" s="21"/>
      <c r="C58" s="21"/>
      <c r="D58" s="21"/>
      <c r="E58" s="21"/>
      <c r="F58" s="21"/>
      <c r="G58" s="21"/>
      <c r="H58" s="21"/>
      <c r="I58" s="21"/>
    </row>
    <row r="59" spans="1:9" ht="23.25">
      <c r="A59" s="5" t="s">
        <v>152</v>
      </c>
      <c r="B59" s="21"/>
      <c r="C59" s="21"/>
      <c r="D59" s="21"/>
      <c r="E59" s="21"/>
      <c r="F59" s="21"/>
      <c r="G59" s="21"/>
      <c r="H59" s="21"/>
      <c r="I59" s="21"/>
    </row>
    <row r="60" spans="1:9" ht="23.25">
      <c r="A60" s="5" t="s">
        <v>154</v>
      </c>
      <c r="B60" s="21"/>
      <c r="C60" s="21"/>
      <c r="D60" s="21"/>
      <c r="E60" s="21"/>
      <c r="F60" s="21"/>
      <c r="G60" s="21"/>
      <c r="H60" s="21"/>
      <c r="I60" s="21"/>
    </row>
    <row r="61" spans="1:9">
      <c r="A61" s="5" t="s">
        <v>156</v>
      </c>
      <c r="B61" s="21"/>
      <c r="C61" s="21"/>
      <c r="D61" s="21"/>
      <c r="E61" s="21"/>
      <c r="F61" s="21"/>
      <c r="G61" s="21"/>
      <c r="H61" s="21"/>
      <c r="I61" s="21"/>
    </row>
    <row r="62" spans="1:9">
      <c r="A62" s="5" t="s">
        <v>159</v>
      </c>
      <c r="B62" s="21"/>
      <c r="C62" s="21"/>
      <c r="D62" s="21"/>
      <c r="E62" s="21"/>
      <c r="F62" s="21"/>
      <c r="G62" s="21"/>
      <c r="H62" s="21"/>
      <c r="I62" s="21"/>
    </row>
    <row r="63" spans="1:9">
      <c r="A63" s="5" t="s">
        <v>161</v>
      </c>
      <c r="B63" s="21"/>
      <c r="C63" s="21"/>
      <c r="D63" s="21"/>
      <c r="E63" s="21"/>
      <c r="F63" s="21"/>
      <c r="G63" s="21"/>
      <c r="H63" s="21"/>
      <c r="I63" s="21"/>
    </row>
    <row r="64" spans="1:9">
      <c r="A64" s="5" t="s">
        <v>163</v>
      </c>
      <c r="B64" s="21"/>
      <c r="C64" s="21"/>
      <c r="D64" s="21"/>
      <c r="E64" s="21"/>
      <c r="F64" s="21"/>
      <c r="G64" s="21"/>
      <c r="H64" s="21"/>
      <c r="I64" s="21"/>
    </row>
    <row r="65" spans="1:12" ht="23.25">
      <c r="A65" s="5" t="s">
        <v>165</v>
      </c>
      <c r="B65" s="21"/>
      <c r="C65" s="21"/>
      <c r="D65" s="21"/>
      <c r="E65" s="21"/>
      <c r="F65" s="21"/>
      <c r="G65" s="21"/>
      <c r="H65" s="21"/>
      <c r="I65" s="21"/>
    </row>
    <row r="66" spans="1:12" ht="23.25">
      <c r="A66" s="5" t="s">
        <v>167</v>
      </c>
      <c r="B66" s="21"/>
      <c r="C66" s="21"/>
      <c r="D66" s="21"/>
      <c r="E66" s="21"/>
      <c r="F66" s="21"/>
      <c r="G66" s="21"/>
      <c r="H66" s="21"/>
      <c r="I66" s="21"/>
    </row>
    <row r="67" spans="1:12">
      <c r="A67" s="5" t="s">
        <v>169</v>
      </c>
      <c r="B67" s="21"/>
      <c r="C67" s="21"/>
      <c r="D67" s="21"/>
      <c r="E67" s="21"/>
      <c r="F67" s="21"/>
      <c r="G67" s="21"/>
      <c r="H67" s="21"/>
      <c r="I67" s="21"/>
    </row>
    <row r="68" spans="1:12">
      <c r="A68" s="5" t="s">
        <v>172</v>
      </c>
      <c r="B68" s="21"/>
      <c r="C68" s="21"/>
      <c r="D68" s="21"/>
      <c r="E68" s="21"/>
      <c r="F68" s="21"/>
      <c r="G68" s="21"/>
      <c r="H68" s="21"/>
      <c r="I68" s="21"/>
    </row>
    <row r="69" spans="1:12">
      <c r="A69" s="5" t="s">
        <v>174</v>
      </c>
      <c r="B69" s="21"/>
      <c r="C69" s="21"/>
      <c r="D69" s="21"/>
      <c r="E69" s="21"/>
      <c r="F69" s="21"/>
      <c r="G69" s="21"/>
      <c r="H69" s="21"/>
      <c r="I69" s="21"/>
    </row>
    <row r="70" spans="1:12">
      <c r="A70" s="5" t="s">
        <v>176</v>
      </c>
      <c r="B70" s="21"/>
      <c r="C70" s="21"/>
      <c r="D70" s="21"/>
      <c r="E70" s="21"/>
      <c r="F70" s="21"/>
      <c r="G70" s="21"/>
      <c r="H70" s="21"/>
      <c r="I70" s="21"/>
    </row>
    <row r="71" spans="1:12">
      <c r="A71" s="5" t="s">
        <v>179</v>
      </c>
      <c r="B71" s="21"/>
      <c r="C71" s="21"/>
      <c r="D71" s="21"/>
      <c r="E71" s="21"/>
      <c r="F71" s="21"/>
      <c r="G71" s="21"/>
      <c r="H71" s="21"/>
      <c r="I71" s="21"/>
    </row>
    <row r="72" spans="1:12">
      <c r="A72" s="5" t="s">
        <v>181</v>
      </c>
      <c r="B72" s="21"/>
      <c r="C72" s="21"/>
      <c r="D72" s="21"/>
      <c r="E72" s="21"/>
      <c r="F72" s="21"/>
      <c r="G72" s="21"/>
      <c r="H72" s="21"/>
      <c r="I72" s="21"/>
    </row>
    <row r="73" spans="1:12" ht="23.25">
      <c r="A73" s="5" t="s">
        <v>183</v>
      </c>
      <c r="B73" s="21"/>
      <c r="C73" s="21"/>
      <c r="D73" s="21"/>
      <c r="E73" s="21"/>
      <c r="F73" s="21"/>
      <c r="G73" s="21"/>
      <c r="H73" s="21"/>
      <c r="I73" s="21"/>
    </row>
    <row r="74" spans="1:12">
      <c r="A74" s="5" t="s">
        <v>185</v>
      </c>
      <c r="B74" s="21"/>
      <c r="C74" s="21"/>
      <c r="D74" s="21"/>
      <c r="E74" s="21"/>
      <c r="F74" s="21"/>
      <c r="G74" s="21"/>
      <c r="H74" s="21"/>
      <c r="I74" s="21"/>
    </row>
    <row r="75" spans="1:12" s="82" customFormat="1" ht="120">
      <c r="A75" s="156" t="s">
        <v>215</v>
      </c>
      <c r="B75" s="78" t="s">
        <v>216</v>
      </c>
      <c r="C75" s="79" t="s">
        <v>217</v>
      </c>
      <c r="D75" s="80" t="s">
        <v>218</v>
      </c>
      <c r="E75" s="81" t="s">
        <v>219</v>
      </c>
      <c r="F75" s="159" t="s">
        <v>220</v>
      </c>
      <c r="G75" s="159" t="s">
        <v>221</v>
      </c>
      <c r="H75" s="159" t="s">
        <v>222</v>
      </c>
      <c r="I75" s="159" t="s">
        <v>223</v>
      </c>
    </row>
    <row r="76" spans="1:12" s="82" customFormat="1" ht="90">
      <c r="A76" s="157"/>
      <c r="B76" s="83" t="s">
        <v>224</v>
      </c>
      <c r="C76" s="84" t="s">
        <v>225</v>
      </c>
      <c r="D76" s="85" t="s">
        <v>226</v>
      </c>
      <c r="E76" s="86" t="s">
        <v>227</v>
      </c>
      <c r="F76" s="160"/>
      <c r="G76" s="160"/>
      <c r="H76" s="160"/>
      <c r="I76" s="160"/>
    </row>
    <row r="77" spans="1:12" s="82" customFormat="1" ht="105">
      <c r="A77" s="157"/>
      <c r="B77" s="83" t="s">
        <v>228</v>
      </c>
      <c r="C77" s="87" t="s">
        <v>229</v>
      </c>
      <c r="D77" s="85" t="s">
        <v>230</v>
      </c>
      <c r="E77" s="86" t="s">
        <v>231</v>
      </c>
      <c r="F77" s="160"/>
      <c r="G77" s="160"/>
      <c r="H77" s="160"/>
      <c r="I77" s="160"/>
    </row>
    <row r="78" spans="1:12" s="82" customFormat="1" ht="210">
      <c r="A78" s="158"/>
      <c r="B78" s="88" t="s">
        <v>232</v>
      </c>
      <c r="C78" s="89" t="s">
        <v>233</v>
      </c>
      <c r="D78" s="90" t="s">
        <v>234</v>
      </c>
      <c r="E78" s="91" t="s">
        <v>235</v>
      </c>
      <c r="F78" s="161"/>
      <c r="G78" s="161"/>
      <c r="H78" s="161"/>
      <c r="I78" s="161"/>
    </row>
    <row r="79" spans="1:12" s="82" customFormat="1" ht="409.5">
      <c r="A79" s="125" t="s">
        <v>236</v>
      </c>
      <c r="B79" s="92" t="s">
        <v>237</v>
      </c>
      <c r="C79" s="92" t="s">
        <v>238</v>
      </c>
      <c r="D79" s="93" t="s">
        <v>239</v>
      </c>
      <c r="E79" s="92" t="s">
        <v>240</v>
      </c>
      <c r="F79" s="92" t="s">
        <v>241</v>
      </c>
      <c r="G79" s="93" t="s">
        <v>242</v>
      </c>
      <c r="H79" s="93" t="s">
        <v>243</v>
      </c>
      <c r="I79" s="92" t="s">
        <v>244</v>
      </c>
      <c r="K79" s="94"/>
      <c r="L79" s="95"/>
    </row>
    <row r="80" spans="1:12" s="82" customFormat="1" ht="255">
      <c r="A80" s="125" t="s">
        <v>245</v>
      </c>
      <c r="B80" s="96" t="s">
        <v>246</v>
      </c>
      <c r="C80" s="96" t="s">
        <v>247</v>
      </c>
      <c r="D80" s="96" t="s">
        <v>248</v>
      </c>
      <c r="E80" s="96" t="s">
        <v>249</v>
      </c>
      <c r="F80" s="96" t="s">
        <v>250</v>
      </c>
      <c r="G80" s="96" t="s">
        <v>251</v>
      </c>
      <c r="H80" s="96" t="s">
        <v>252</v>
      </c>
      <c r="I80" s="96" t="s">
        <v>253</v>
      </c>
    </row>
    <row r="81" spans="1:11" s="82" customFormat="1" ht="165">
      <c r="A81" s="162" t="s">
        <v>254</v>
      </c>
      <c r="B81" s="97" t="s">
        <v>255</v>
      </c>
      <c r="C81" s="97" t="s">
        <v>256</v>
      </c>
      <c r="D81" s="97" t="s">
        <v>257</v>
      </c>
      <c r="E81" s="97" t="s">
        <v>258</v>
      </c>
      <c r="F81" s="165" t="s">
        <v>259</v>
      </c>
      <c r="G81" s="165" t="s">
        <v>260</v>
      </c>
      <c r="H81" s="165" t="s">
        <v>261</v>
      </c>
      <c r="I81" s="165" t="s">
        <v>262</v>
      </c>
    </row>
    <row r="82" spans="1:11" s="82" customFormat="1" ht="150">
      <c r="A82" s="163"/>
      <c r="B82" s="97" t="s">
        <v>263</v>
      </c>
      <c r="C82" s="97" t="s">
        <v>264</v>
      </c>
      <c r="D82" s="123" t="s">
        <v>265</v>
      </c>
      <c r="E82" s="97" t="s">
        <v>266</v>
      </c>
      <c r="F82" s="166"/>
      <c r="G82" s="166"/>
      <c r="H82" s="166"/>
      <c r="I82" s="166"/>
    </row>
    <row r="83" spans="1:11" s="82" customFormat="1" ht="105">
      <c r="A83" s="163"/>
      <c r="B83" s="97" t="s">
        <v>267</v>
      </c>
      <c r="C83" s="97" t="s">
        <v>268</v>
      </c>
      <c r="D83" s="97" t="s">
        <v>269</v>
      </c>
      <c r="E83" s="97" t="s">
        <v>270</v>
      </c>
      <c r="F83" s="166"/>
      <c r="G83" s="166"/>
      <c r="H83" s="166"/>
      <c r="I83" s="166"/>
    </row>
    <row r="84" spans="1:11" s="82" customFormat="1" ht="240">
      <c r="A84" s="163"/>
      <c r="B84" s="98" t="s">
        <v>271</v>
      </c>
      <c r="C84" s="123" t="s">
        <v>272</v>
      </c>
      <c r="D84" s="123" t="s">
        <v>273</v>
      </c>
      <c r="E84" s="97" t="s">
        <v>274</v>
      </c>
      <c r="F84" s="166"/>
      <c r="G84" s="166"/>
      <c r="H84" s="166"/>
      <c r="I84" s="166"/>
    </row>
    <row r="85" spans="1:11" s="82" customFormat="1" ht="105">
      <c r="A85" s="163"/>
      <c r="B85" s="98" t="s">
        <v>275</v>
      </c>
      <c r="C85" s="97"/>
      <c r="D85" s="97" t="s">
        <v>276</v>
      </c>
      <c r="E85" s="97" t="s">
        <v>277</v>
      </c>
      <c r="F85" s="166"/>
      <c r="G85" s="166"/>
      <c r="H85" s="166"/>
      <c r="I85" s="166"/>
    </row>
    <row r="86" spans="1:11" s="82" customFormat="1" ht="75">
      <c r="A86" s="163"/>
      <c r="B86" s="97" t="s">
        <v>278</v>
      </c>
      <c r="C86" s="124"/>
      <c r="D86" s="123" t="s">
        <v>279</v>
      </c>
      <c r="E86" s="99"/>
      <c r="F86" s="166"/>
      <c r="G86" s="166"/>
      <c r="H86" s="166"/>
      <c r="I86" s="166"/>
    </row>
    <row r="87" spans="1:11" s="82" customFormat="1" ht="120" customHeight="1">
      <c r="A87" s="163"/>
      <c r="B87" s="168" t="s">
        <v>280</v>
      </c>
      <c r="C87" s="170" t="s">
        <v>281</v>
      </c>
      <c r="D87" s="170"/>
      <c r="E87" s="170" t="s">
        <v>282</v>
      </c>
      <c r="F87" s="166"/>
      <c r="G87" s="166"/>
      <c r="H87" s="166"/>
      <c r="I87" s="166"/>
    </row>
    <row r="88" spans="1:11" s="82" customFormat="1">
      <c r="A88" s="164"/>
      <c r="B88" s="169"/>
      <c r="C88" s="171"/>
      <c r="D88" s="171"/>
      <c r="E88" s="171"/>
      <c r="F88" s="167"/>
      <c r="G88" s="167"/>
      <c r="H88" s="167"/>
      <c r="I88" s="167"/>
    </row>
    <row r="89" spans="1:11" s="82" customFormat="1" ht="180">
      <c r="A89" s="162" t="s">
        <v>283</v>
      </c>
      <c r="B89" s="100" t="s">
        <v>284</v>
      </c>
      <c r="C89" s="101" t="s">
        <v>285</v>
      </c>
      <c r="D89" s="100" t="s">
        <v>286</v>
      </c>
      <c r="E89" s="100" t="s">
        <v>287</v>
      </c>
      <c r="F89" s="172" t="s">
        <v>288</v>
      </c>
      <c r="G89" s="175" t="s">
        <v>289</v>
      </c>
      <c r="H89" s="178" t="s">
        <v>290</v>
      </c>
      <c r="I89" s="175" t="s">
        <v>291</v>
      </c>
    </row>
    <row r="90" spans="1:11" s="82" customFormat="1" ht="135">
      <c r="A90" s="163"/>
      <c r="B90" s="100" t="s">
        <v>292</v>
      </c>
      <c r="C90" s="100" t="s">
        <v>293</v>
      </c>
      <c r="D90" s="122" t="s">
        <v>294</v>
      </c>
      <c r="E90" s="100" t="s">
        <v>295</v>
      </c>
      <c r="F90" s="173"/>
      <c r="G90" s="176"/>
      <c r="H90" s="179"/>
      <c r="I90" s="176"/>
      <c r="K90" s="95"/>
    </row>
    <row r="91" spans="1:11" s="82" customFormat="1" ht="225">
      <c r="A91" s="163"/>
      <c r="B91" s="100" t="s">
        <v>296</v>
      </c>
      <c r="C91" s="100" t="s">
        <v>297</v>
      </c>
      <c r="D91" s="122" t="s">
        <v>298</v>
      </c>
      <c r="E91" s="100" t="s">
        <v>299</v>
      </c>
      <c r="F91" s="173"/>
      <c r="G91" s="176"/>
      <c r="H91" s="179"/>
      <c r="I91" s="176"/>
    </row>
    <row r="92" spans="1:11" s="82" customFormat="1" ht="105">
      <c r="A92" s="163"/>
      <c r="B92" s="181" t="s">
        <v>300</v>
      </c>
      <c r="C92" s="100" t="s">
        <v>301</v>
      </c>
      <c r="D92" s="100" t="s">
        <v>302</v>
      </c>
      <c r="E92" s="100" t="s">
        <v>303</v>
      </c>
      <c r="F92" s="173"/>
      <c r="G92" s="176"/>
      <c r="H92" s="179"/>
      <c r="I92" s="176"/>
    </row>
    <row r="93" spans="1:11" s="82" customFormat="1" ht="45">
      <c r="A93" s="164"/>
      <c r="B93" s="182"/>
      <c r="C93" s="100" t="s">
        <v>304</v>
      </c>
      <c r="D93" s="100" t="s">
        <v>305</v>
      </c>
      <c r="E93" s="100" t="s">
        <v>306</v>
      </c>
      <c r="F93" s="174"/>
      <c r="G93" s="177"/>
      <c r="H93" s="180"/>
      <c r="I93" s="177"/>
    </row>
    <row r="94" spans="1:11" s="82" customFormat="1" ht="135" customHeight="1">
      <c r="A94" s="162" t="s">
        <v>307</v>
      </c>
      <c r="B94" s="134" t="s">
        <v>308</v>
      </c>
      <c r="C94" s="84" t="s">
        <v>309</v>
      </c>
      <c r="D94" s="135" t="s">
        <v>310</v>
      </c>
      <c r="E94" s="134" t="s">
        <v>311</v>
      </c>
      <c r="F94" s="183" t="s">
        <v>312</v>
      </c>
      <c r="G94" s="183" t="s">
        <v>313</v>
      </c>
      <c r="H94" s="183" t="s">
        <v>314</v>
      </c>
      <c r="I94" s="183" t="s">
        <v>315</v>
      </c>
    </row>
    <row r="95" spans="1:11" s="82" customFormat="1" ht="90">
      <c r="A95" s="163"/>
      <c r="B95" s="136" t="s">
        <v>316</v>
      </c>
      <c r="C95" s="137" t="s">
        <v>317</v>
      </c>
      <c r="D95" s="135" t="s">
        <v>318</v>
      </c>
      <c r="E95" s="134" t="s">
        <v>319</v>
      </c>
      <c r="F95" s="184"/>
      <c r="G95" s="184"/>
      <c r="H95" s="184"/>
      <c r="I95" s="184"/>
    </row>
    <row r="96" spans="1:11" s="82" customFormat="1" ht="180">
      <c r="A96" s="164"/>
      <c r="B96" s="136" t="s">
        <v>320</v>
      </c>
      <c r="C96" s="83" t="s">
        <v>321</v>
      </c>
      <c r="D96" s="138" t="s">
        <v>322</v>
      </c>
      <c r="E96" s="134" t="s">
        <v>323</v>
      </c>
      <c r="F96" s="185"/>
      <c r="G96" s="185"/>
      <c r="H96" s="185"/>
      <c r="I96" s="185"/>
    </row>
    <row r="97" spans="1:13" s="82" customFormat="1" ht="315">
      <c r="A97" s="162" t="s">
        <v>324</v>
      </c>
      <c r="B97" s="102" t="s">
        <v>325</v>
      </c>
      <c r="C97" s="103" t="s">
        <v>326</v>
      </c>
      <c r="D97" s="186" t="s">
        <v>327</v>
      </c>
      <c r="E97" s="102" t="s">
        <v>328</v>
      </c>
      <c r="F97" s="186" t="s">
        <v>329</v>
      </c>
      <c r="G97" s="186" t="s">
        <v>330</v>
      </c>
      <c r="H97" s="186" t="s">
        <v>331</v>
      </c>
      <c r="I97" s="186" t="s">
        <v>332</v>
      </c>
    </row>
    <row r="98" spans="1:13" s="82" customFormat="1" ht="210">
      <c r="A98" s="163"/>
      <c r="B98" s="102" t="s">
        <v>333</v>
      </c>
      <c r="C98" s="104" t="s">
        <v>334</v>
      </c>
      <c r="D98" s="191"/>
      <c r="E98" s="102" t="s">
        <v>335</v>
      </c>
      <c r="F98" s="187"/>
      <c r="G98" s="187"/>
      <c r="H98" s="187"/>
      <c r="I98" s="187"/>
      <c r="K98" s="95"/>
      <c r="M98" s="105"/>
    </row>
    <row r="99" spans="1:13" s="82" customFormat="1" ht="240">
      <c r="A99" s="163"/>
      <c r="B99" s="106" t="s">
        <v>336</v>
      </c>
      <c r="C99" s="102" t="s">
        <v>337</v>
      </c>
      <c r="D99" s="120" t="s">
        <v>338</v>
      </c>
      <c r="E99" s="102" t="s">
        <v>339</v>
      </c>
      <c r="F99" s="187"/>
      <c r="G99" s="187"/>
      <c r="H99" s="187"/>
      <c r="I99" s="187"/>
    </row>
    <row r="100" spans="1:13" s="82" customFormat="1" ht="405">
      <c r="A100" s="164"/>
      <c r="B100" s="102" t="s">
        <v>340</v>
      </c>
      <c r="C100" s="102" t="s">
        <v>341</v>
      </c>
      <c r="D100" s="120" t="s">
        <v>342</v>
      </c>
      <c r="E100" s="102" t="s">
        <v>343</v>
      </c>
      <c r="F100" s="188"/>
      <c r="G100" s="188"/>
      <c r="H100" s="188"/>
      <c r="I100" s="188"/>
    </row>
    <row r="101" spans="1:13" s="82" customFormat="1" ht="183.75" customHeight="1">
      <c r="A101" s="126" t="s">
        <v>344</v>
      </c>
      <c r="B101" s="107" t="s">
        <v>345</v>
      </c>
      <c r="C101" s="108" t="s">
        <v>346</v>
      </c>
      <c r="D101" s="109" t="s">
        <v>347</v>
      </c>
      <c r="E101" s="110" t="s">
        <v>348</v>
      </c>
      <c r="F101" s="189" t="s">
        <v>349</v>
      </c>
      <c r="G101" s="189" t="s">
        <v>350</v>
      </c>
      <c r="H101" s="189" t="s">
        <v>351</v>
      </c>
      <c r="I101" s="189" t="s">
        <v>352</v>
      </c>
      <c r="K101" s="105"/>
      <c r="M101" s="105"/>
    </row>
    <row r="102" spans="1:13" s="82" customFormat="1" ht="182.25" customHeight="1">
      <c r="A102" s="127"/>
      <c r="B102" s="107" t="s">
        <v>353</v>
      </c>
      <c r="C102" s="108" t="s">
        <v>354</v>
      </c>
      <c r="D102" s="109" t="s">
        <v>355</v>
      </c>
      <c r="E102" s="110" t="s">
        <v>356</v>
      </c>
      <c r="F102" s="190"/>
      <c r="G102" s="190"/>
      <c r="H102" s="190"/>
      <c r="I102" s="190"/>
    </row>
    <row r="103" spans="1:13" s="82" customFormat="1" ht="120" customHeight="1">
      <c r="A103" s="127"/>
      <c r="B103" s="107" t="s">
        <v>357</v>
      </c>
      <c r="C103" s="111" t="s">
        <v>358</v>
      </c>
      <c r="D103" s="109" t="s">
        <v>359</v>
      </c>
      <c r="E103" s="112" t="s">
        <v>360</v>
      </c>
      <c r="F103" s="190"/>
      <c r="G103" s="190"/>
      <c r="H103" s="190"/>
      <c r="I103" s="190"/>
    </row>
    <row r="104" spans="1:13" s="82" customFormat="1" ht="153" customHeight="1">
      <c r="A104" s="127"/>
      <c r="B104" s="121" t="s">
        <v>361</v>
      </c>
      <c r="C104" s="113"/>
      <c r="D104" s="114" t="s">
        <v>362</v>
      </c>
      <c r="E104" s="113"/>
      <c r="F104" s="190"/>
      <c r="G104" s="190"/>
      <c r="H104" s="190"/>
      <c r="I104" s="190"/>
    </row>
    <row r="105" spans="1:13" s="82" customFormat="1" ht="105" customHeight="1">
      <c r="A105" s="196" t="s">
        <v>363</v>
      </c>
      <c r="B105" s="115" t="s">
        <v>364</v>
      </c>
      <c r="C105" s="192" t="s">
        <v>365</v>
      </c>
      <c r="D105" s="192" t="s">
        <v>366</v>
      </c>
      <c r="E105" s="115" t="s">
        <v>367</v>
      </c>
      <c r="F105" s="192" t="s">
        <v>368</v>
      </c>
      <c r="G105" s="192" t="s">
        <v>369</v>
      </c>
      <c r="H105" s="192" t="s">
        <v>370</v>
      </c>
      <c r="I105" s="192" t="s">
        <v>371</v>
      </c>
    </row>
    <row r="106" spans="1:13" s="82" customFormat="1" ht="270">
      <c r="A106" s="197"/>
      <c r="B106" s="115" t="s">
        <v>372</v>
      </c>
      <c r="C106" s="193"/>
      <c r="D106" s="194"/>
      <c r="E106" s="115" t="s">
        <v>373</v>
      </c>
      <c r="F106" s="195"/>
      <c r="G106" s="195"/>
      <c r="H106" s="195"/>
      <c r="I106" s="195"/>
      <c r="K106" s="95"/>
      <c r="M106" s="105"/>
    </row>
    <row r="107" spans="1:13" s="82" customFormat="1" ht="109.5" customHeight="1">
      <c r="A107" s="197"/>
      <c r="B107" s="115" t="s">
        <v>374</v>
      </c>
      <c r="C107" s="115" t="s">
        <v>375</v>
      </c>
      <c r="D107" s="119" t="s">
        <v>376</v>
      </c>
      <c r="E107" s="115" t="s">
        <v>377</v>
      </c>
      <c r="F107" s="192" t="s">
        <v>378</v>
      </c>
      <c r="G107" s="116" t="s">
        <v>379</v>
      </c>
      <c r="H107" s="192" t="s">
        <v>380</v>
      </c>
      <c r="I107" s="192" t="s">
        <v>381</v>
      </c>
    </row>
    <row r="108" spans="1:13" s="82" customFormat="1" ht="150.75" customHeight="1">
      <c r="A108" s="198"/>
      <c r="B108" s="115" t="s">
        <v>382</v>
      </c>
      <c r="C108" s="115" t="s">
        <v>383</v>
      </c>
      <c r="D108" s="117"/>
      <c r="E108" s="118"/>
      <c r="F108" s="195"/>
      <c r="G108" s="116" t="s">
        <v>384</v>
      </c>
      <c r="H108" s="195"/>
      <c r="I108" s="195"/>
    </row>
    <row r="109" spans="1:13" s="82" customFormat="1" ht="150" customHeight="1">
      <c r="A109" s="156" t="s">
        <v>385</v>
      </c>
      <c r="B109" s="128" t="s">
        <v>386</v>
      </c>
      <c r="C109" s="129" t="s">
        <v>387</v>
      </c>
      <c r="D109" s="130" t="s">
        <v>388</v>
      </c>
      <c r="E109" s="128" t="s">
        <v>389</v>
      </c>
      <c r="F109" s="201" t="s">
        <v>390</v>
      </c>
      <c r="G109" s="204" t="s">
        <v>391</v>
      </c>
      <c r="H109" s="207" t="s">
        <v>392</v>
      </c>
      <c r="I109" s="207" t="s">
        <v>393</v>
      </c>
      <c r="L109" s="105"/>
    </row>
    <row r="110" spans="1:13" s="82" customFormat="1" ht="192.75" customHeight="1">
      <c r="A110" s="199"/>
      <c r="B110" s="132" t="s">
        <v>394</v>
      </c>
      <c r="C110" s="131" t="s">
        <v>395</v>
      </c>
      <c r="D110" s="139" t="s">
        <v>396</v>
      </c>
      <c r="E110" s="132" t="s">
        <v>397</v>
      </c>
      <c r="F110" s="202"/>
      <c r="G110" s="205"/>
      <c r="H110" s="208"/>
      <c r="I110" s="208"/>
      <c r="K110" s="105"/>
    </row>
    <row r="111" spans="1:13" s="82" customFormat="1" ht="291.75" customHeight="1">
      <c r="A111" s="200"/>
      <c r="B111" s="132" t="s">
        <v>398</v>
      </c>
      <c r="C111" s="133" t="s">
        <v>399</v>
      </c>
      <c r="D111" s="140" t="s">
        <v>400</v>
      </c>
      <c r="E111" s="132" t="s">
        <v>401</v>
      </c>
      <c r="F111" s="203"/>
      <c r="G111" s="206"/>
      <c r="H111" s="209"/>
      <c r="I111" s="209"/>
    </row>
    <row r="112" spans="1:13">
      <c r="A112" s="5" t="s">
        <v>189</v>
      </c>
      <c r="B112" s="21"/>
      <c r="C112" s="21"/>
      <c r="D112" s="21"/>
      <c r="E112" s="21"/>
      <c r="F112" s="21"/>
      <c r="G112" s="21"/>
      <c r="H112" s="21"/>
      <c r="I112" s="21"/>
    </row>
    <row r="113" spans="1:9">
      <c r="A113" s="5" t="s">
        <v>191</v>
      </c>
      <c r="B113" s="21"/>
      <c r="C113" s="21"/>
      <c r="D113" s="21"/>
      <c r="E113" s="21"/>
      <c r="F113" s="21"/>
      <c r="G113" s="21"/>
      <c r="H113" s="21"/>
      <c r="I113" s="21"/>
    </row>
    <row r="114" spans="1:9">
      <c r="A114" s="5" t="s">
        <v>193</v>
      </c>
      <c r="B114" s="21"/>
      <c r="C114" s="21"/>
      <c r="D114" s="21"/>
      <c r="E114" s="21"/>
      <c r="F114" s="21"/>
      <c r="G114" s="21"/>
      <c r="H114" s="21"/>
      <c r="I114" s="21"/>
    </row>
  </sheetData>
  <autoFilter ref="A4:I74" xr:uid="{00000000-0009-0000-0000-000001000000}"/>
  <mergeCells count="52">
    <mergeCell ref="A109:A111"/>
    <mergeCell ref="F109:F111"/>
    <mergeCell ref="G109:G111"/>
    <mergeCell ref="H109:H111"/>
    <mergeCell ref="I109:I111"/>
    <mergeCell ref="H105:H106"/>
    <mergeCell ref="I105:I106"/>
    <mergeCell ref="F107:F108"/>
    <mergeCell ref="H107:H108"/>
    <mergeCell ref="I107:I108"/>
    <mergeCell ref="C105:C106"/>
    <mergeCell ref="D105:D106"/>
    <mergeCell ref="F105:F106"/>
    <mergeCell ref="G105:G106"/>
    <mergeCell ref="A105:A108"/>
    <mergeCell ref="A97:A100"/>
    <mergeCell ref="D97:D98"/>
    <mergeCell ref="F97:F100"/>
    <mergeCell ref="G97:G100"/>
    <mergeCell ref="H97:H100"/>
    <mergeCell ref="I97:I100"/>
    <mergeCell ref="F101:F104"/>
    <mergeCell ref="G101:G104"/>
    <mergeCell ref="H101:H104"/>
    <mergeCell ref="I101:I104"/>
    <mergeCell ref="A94:A96"/>
    <mergeCell ref="F94:F96"/>
    <mergeCell ref="G94:G96"/>
    <mergeCell ref="H94:H96"/>
    <mergeCell ref="I94:I96"/>
    <mergeCell ref="A89:A93"/>
    <mergeCell ref="F89:F93"/>
    <mergeCell ref="G89:G93"/>
    <mergeCell ref="H89:H93"/>
    <mergeCell ref="I89:I93"/>
    <mergeCell ref="B92:B93"/>
    <mergeCell ref="A81:A88"/>
    <mergeCell ref="F81:F88"/>
    <mergeCell ref="G81:G88"/>
    <mergeCell ref="H81:H88"/>
    <mergeCell ref="I81:I88"/>
    <mergeCell ref="B87:B88"/>
    <mergeCell ref="C87:C88"/>
    <mergeCell ref="D87:D88"/>
    <mergeCell ref="E87:E88"/>
    <mergeCell ref="F2:I2"/>
    <mergeCell ref="B2:E2"/>
    <mergeCell ref="A75:A78"/>
    <mergeCell ref="F75:F78"/>
    <mergeCell ref="G75:G78"/>
    <mergeCell ref="H75:H78"/>
    <mergeCell ref="I75:I78"/>
  </mergeCells>
  <pageMargins left="0.7" right="0.7" top="0.75" bottom="0.75" header="0.3" footer="0.3"/>
  <pageSetup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61"/>
  <sheetViews>
    <sheetView showGridLines="0" tabSelected="1" topLeftCell="R20" zoomScaleNormal="100" workbookViewId="0">
      <selection activeCell="Z23" sqref="Z23"/>
    </sheetView>
  </sheetViews>
  <sheetFormatPr defaultColWidth="11.42578125" defaultRowHeight="15"/>
  <cols>
    <col min="1" max="1" width="12.85546875" customWidth="1"/>
    <col min="2" max="2" width="8.28515625" customWidth="1"/>
    <col min="3" max="3" width="27.140625" customWidth="1"/>
    <col min="4" max="4" width="23.28515625" customWidth="1"/>
    <col min="5" max="5" width="28.42578125" customWidth="1"/>
    <col min="6" max="6" width="49.28515625" customWidth="1"/>
    <col min="7" max="7" width="20.7109375" customWidth="1"/>
    <col min="8" max="8" width="15.85546875" customWidth="1"/>
    <col min="9" max="9" width="19.5703125" customWidth="1"/>
    <col min="10" max="10" width="15.85546875" customWidth="1"/>
    <col min="11" max="11" width="10.28515625" customWidth="1"/>
    <col min="12" max="12" width="11.5703125" customWidth="1"/>
    <col min="13" max="13" width="7.42578125" customWidth="1"/>
    <col min="14" max="14" width="16.5703125" customWidth="1"/>
    <col min="15" max="15" width="6.7109375" customWidth="1"/>
    <col min="16" max="16" width="12.140625" customWidth="1"/>
    <col min="17" max="17" width="15.5703125" customWidth="1"/>
    <col min="18" max="18" width="13.42578125" customWidth="1"/>
    <col min="19" max="19" width="7" customWidth="1"/>
    <col min="20" max="20" width="12.7109375" customWidth="1"/>
    <col min="21" max="21" width="8.28515625" customWidth="1"/>
    <col min="22" max="22" width="12.7109375" customWidth="1"/>
    <col min="23" max="23" width="8.42578125" customWidth="1"/>
    <col min="24" max="24" width="17.5703125" customWidth="1"/>
    <col min="25" max="25" width="42.28515625" customWidth="1"/>
    <col min="26" max="26" width="21.85546875" customWidth="1"/>
    <col min="27" max="27" width="37.28515625" customWidth="1"/>
    <col min="28" max="28" width="9.85546875" customWidth="1"/>
    <col min="29" max="29" width="8.85546875" customWidth="1"/>
    <col min="30" max="30" width="13.7109375" customWidth="1"/>
    <col min="31" max="31" width="11.85546875" customWidth="1"/>
    <col min="32" max="32" width="12.5703125" customWidth="1"/>
    <col min="33" max="33" width="12.140625" customWidth="1"/>
    <col min="34" max="34" width="9.140625" customWidth="1"/>
    <col min="35" max="35" width="10.85546875" customWidth="1"/>
    <col min="36" max="36" width="8.7109375" customWidth="1"/>
    <col min="37" max="37" width="8.140625" customWidth="1"/>
    <col min="38" max="38" width="9.42578125" customWidth="1"/>
    <col min="39" max="39" width="8.42578125" customWidth="1"/>
    <col min="40" max="40" width="7.85546875" customWidth="1"/>
    <col min="41" max="41" width="13.28515625" customWidth="1"/>
    <col min="42" max="42" width="7.7109375" customWidth="1"/>
    <col min="43" max="43" width="13.28515625" customWidth="1"/>
    <col min="44" max="44" width="12.7109375" customWidth="1"/>
    <col min="45" max="45" width="12" customWidth="1"/>
    <col min="46" max="47" width="17.28515625" customWidth="1"/>
    <col min="48" max="48" width="14.28515625" customWidth="1"/>
    <col min="49" max="49" width="12.28515625" customWidth="1"/>
    <col min="50" max="52" width="17.28515625" customWidth="1"/>
    <col min="53" max="54" width="22" customWidth="1"/>
    <col min="55" max="55" width="12.140625" customWidth="1"/>
    <col min="61" max="61" width="54.140625" customWidth="1"/>
    <col min="16338" max="16384" width="25.42578125" customWidth="1"/>
  </cols>
  <sheetData>
    <row r="1" spans="1:61" s="7" customFormat="1" ht="16.5" customHeight="1">
      <c r="A1" s="291"/>
      <c r="B1" s="291"/>
      <c r="C1" s="291"/>
      <c r="D1" s="267" t="s">
        <v>402</v>
      </c>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7"/>
      <c r="AS1" s="267"/>
      <c r="AT1" s="267"/>
      <c r="AU1" s="267"/>
      <c r="AV1" s="267"/>
      <c r="AW1" s="267"/>
      <c r="AX1" s="267"/>
      <c r="AY1" s="267"/>
      <c r="AZ1" s="267"/>
      <c r="BA1" s="267"/>
      <c r="BB1" s="268" t="s">
        <v>403</v>
      </c>
      <c r="BC1" s="268"/>
      <c r="BI1" s="31" t="s">
        <v>404</v>
      </c>
    </row>
    <row r="2" spans="1:61" s="7" customFormat="1" ht="16.5" customHeight="1">
      <c r="A2" s="291"/>
      <c r="B2" s="291"/>
      <c r="C2" s="291"/>
      <c r="D2" s="269" t="s">
        <v>405</v>
      </c>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1"/>
      <c r="BB2" s="268" t="s">
        <v>406</v>
      </c>
      <c r="BC2" s="268"/>
      <c r="BI2" s="31" t="s">
        <v>407</v>
      </c>
    </row>
    <row r="3" spans="1:61" s="7" customFormat="1" ht="16.5" customHeight="1">
      <c r="A3" s="291"/>
      <c r="B3" s="291"/>
      <c r="C3" s="291"/>
      <c r="D3" s="269" t="s">
        <v>408</v>
      </c>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0"/>
      <c r="AV3" s="270"/>
      <c r="AW3" s="270"/>
      <c r="AX3" s="270"/>
      <c r="AY3" s="270"/>
      <c r="AZ3" s="270"/>
      <c r="BA3" s="271"/>
      <c r="BB3" s="268" t="s">
        <v>409</v>
      </c>
      <c r="BC3" s="268"/>
      <c r="BI3" s="31" t="s">
        <v>410</v>
      </c>
    </row>
    <row r="4" spans="1:61" s="7" customFormat="1" ht="18" customHeight="1">
      <c r="A4" s="291"/>
      <c r="B4" s="291"/>
      <c r="C4" s="291"/>
      <c r="D4" s="272" t="s">
        <v>411</v>
      </c>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4"/>
      <c r="BB4" s="268" t="s">
        <v>412</v>
      </c>
      <c r="BC4" s="268"/>
      <c r="BI4" s="31" t="s">
        <v>413</v>
      </c>
    </row>
    <row r="5" spans="1:61" s="8" customFormat="1" ht="41.25" customHeight="1">
      <c r="A5" s="292" t="s">
        <v>414</v>
      </c>
      <c r="B5" s="293"/>
      <c r="C5" s="293"/>
      <c r="D5" s="278" t="s">
        <v>402</v>
      </c>
      <c r="E5" s="279"/>
      <c r="F5" s="46" t="s">
        <v>415</v>
      </c>
      <c r="G5" s="47" t="s">
        <v>416</v>
      </c>
      <c r="H5" s="46" t="s">
        <v>417</v>
      </c>
      <c r="I5" s="47" t="s">
        <v>418</v>
      </c>
      <c r="J5" s="46" t="s">
        <v>0</v>
      </c>
      <c r="K5" s="48" t="s">
        <v>419</v>
      </c>
      <c r="L5" s="286" t="s">
        <v>420</v>
      </c>
      <c r="M5" s="287"/>
      <c r="N5" s="35">
        <v>45609</v>
      </c>
      <c r="O5" s="44"/>
      <c r="P5" s="57"/>
      <c r="Q5" s="57"/>
      <c r="R5" s="57"/>
      <c r="S5" s="58"/>
      <c r="T5" s="58"/>
      <c r="U5" s="58"/>
      <c r="AS5" s="59"/>
      <c r="BB5" s="265"/>
      <c r="BC5" s="266"/>
      <c r="BI5" s="31" t="s">
        <v>421</v>
      </c>
    </row>
    <row r="6" spans="1:61" s="8" customFormat="1" ht="37.5" customHeight="1">
      <c r="A6" s="294" t="s">
        <v>422</v>
      </c>
      <c r="B6" s="295"/>
      <c r="C6" s="296"/>
      <c r="D6" s="290" t="s">
        <v>423</v>
      </c>
      <c r="E6" s="290"/>
      <c r="F6" s="290"/>
      <c r="G6" s="290"/>
      <c r="H6" s="290"/>
      <c r="I6" s="290"/>
      <c r="J6" s="290"/>
      <c r="K6" s="290"/>
      <c r="L6" s="288" t="s">
        <v>424</v>
      </c>
      <c r="M6" s="289"/>
      <c r="N6" s="45">
        <v>2024</v>
      </c>
      <c r="O6" s="44"/>
      <c r="P6" s="57"/>
      <c r="Q6" s="60"/>
      <c r="R6" s="60"/>
      <c r="S6" s="60"/>
      <c r="T6" s="60"/>
      <c r="W6" s="37" t="s">
        <v>425</v>
      </c>
      <c r="X6" s="275"/>
      <c r="Y6" s="275"/>
      <c r="Z6" s="275"/>
      <c r="AA6" s="275"/>
      <c r="AB6" s="275"/>
      <c r="AC6" s="275"/>
      <c r="AD6" s="275"/>
      <c r="AE6" s="275"/>
      <c r="AF6" s="275"/>
      <c r="AG6" s="275"/>
      <c r="AH6" s="275"/>
      <c r="AI6" s="275"/>
      <c r="AJ6" s="38"/>
      <c r="AK6" s="38"/>
      <c r="AL6" s="38"/>
      <c r="AM6" s="38"/>
      <c r="AN6" s="39"/>
      <c r="AO6" s="40"/>
      <c r="AP6" s="40"/>
      <c r="AQ6" s="40"/>
      <c r="AS6" s="59"/>
      <c r="AT6" s="36"/>
      <c r="AU6" s="36"/>
      <c r="AV6" s="36"/>
      <c r="AW6" s="36"/>
      <c r="AX6" s="36"/>
      <c r="AY6" s="36"/>
      <c r="AZ6" s="36"/>
      <c r="BA6" s="36"/>
      <c r="BB6" s="276"/>
      <c r="BC6" s="277"/>
      <c r="BI6" s="31" t="s">
        <v>426</v>
      </c>
    </row>
    <row r="7" spans="1:61" s="8" customFormat="1" ht="29.25" customHeight="1">
      <c r="A7" s="216" t="s">
        <v>427</v>
      </c>
      <c r="B7" s="217"/>
      <c r="C7" s="217"/>
      <c r="D7" s="217"/>
      <c r="E7" s="217"/>
      <c r="F7" s="217"/>
      <c r="G7" s="217"/>
      <c r="H7" s="217"/>
      <c r="I7" s="217"/>
      <c r="J7" s="217"/>
      <c r="K7" s="217"/>
      <c r="L7" s="217"/>
      <c r="M7" s="217"/>
      <c r="N7" s="217"/>
      <c r="O7" s="217"/>
      <c r="P7" s="217"/>
      <c r="Q7" s="217"/>
      <c r="R7" s="217"/>
      <c r="S7" s="217"/>
      <c r="T7" s="217"/>
      <c r="U7" s="217"/>
      <c r="V7" s="217"/>
      <c r="W7" s="280" t="s">
        <v>428</v>
      </c>
      <c r="X7" s="280"/>
      <c r="Y7" s="280"/>
      <c r="Z7" s="280"/>
      <c r="AA7" s="280"/>
      <c r="AB7" s="280"/>
      <c r="AC7" s="280"/>
      <c r="AD7" s="280"/>
      <c r="AE7" s="280"/>
      <c r="AF7" s="280"/>
      <c r="AG7" s="280"/>
      <c r="AH7" s="280"/>
      <c r="AI7" s="280"/>
      <c r="AJ7" s="280"/>
      <c r="AK7" s="280"/>
      <c r="AL7" s="280"/>
      <c r="AM7" s="280"/>
      <c r="AN7" s="280"/>
      <c r="AO7" s="280"/>
      <c r="AP7" s="280"/>
      <c r="AQ7" s="280"/>
      <c r="AR7" s="280"/>
      <c r="AS7" s="281"/>
      <c r="AT7" s="240" t="s">
        <v>429</v>
      </c>
      <c r="AU7" s="240"/>
      <c r="AV7" s="240"/>
      <c r="AW7" s="240"/>
      <c r="AX7" s="240"/>
      <c r="AY7" s="240"/>
      <c r="AZ7" s="240"/>
      <c r="BA7" s="240"/>
      <c r="BB7" s="240"/>
      <c r="BC7" s="282"/>
    </row>
    <row r="8" spans="1:61" s="8" customFormat="1" ht="33" customHeight="1">
      <c r="A8" s="304" t="s">
        <v>430</v>
      </c>
      <c r="B8" s="304"/>
      <c r="C8" s="304"/>
      <c r="D8" s="304"/>
      <c r="E8" s="304"/>
      <c r="F8" s="304"/>
      <c r="G8" s="304"/>
      <c r="H8" s="304"/>
      <c r="I8" s="304"/>
      <c r="J8" s="305"/>
      <c r="K8" s="240" t="s">
        <v>431</v>
      </c>
      <c r="L8" s="240"/>
      <c r="M8" s="240"/>
      <c r="N8" s="240"/>
      <c r="O8" s="240"/>
      <c r="P8" s="240"/>
      <c r="Q8" s="240"/>
      <c r="R8" s="240"/>
      <c r="S8" s="240"/>
      <c r="T8" s="240"/>
      <c r="U8" s="240"/>
      <c r="V8" s="240"/>
      <c r="W8" s="251" t="s">
        <v>432</v>
      </c>
      <c r="X8" s="251"/>
      <c r="Y8" s="251"/>
      <c r="Z8" s="251"/>
      <c r="AA8" s="251"/>
      <c r="AB8" s="253" t="s">
        <v>433</v>
      </c>
      <c r="AC8" s="253"/>
      <c r="AD8" s="253"/>
      <c r="AE8" s="253"/>
      <c r="AF8" s="253"/>
      <c r="AG8" s="253"/>
      <c r="AH8" s="253"/>
      <c r="AI8" s="253"/>
      <c r="AJ8" s="254"/>
      <c r="AK8" s="254"/>
      <c r="AL8" s="254"/>
      <c r="AM8" s="254"/>
      <c r="AN8" s="254"/>
      <c r="AO8" s="254"/>
      <c r="AP8" s="254"/>
      <c r="AQ8" s="254"/>
      <c r="AR8" s="254"/>
      <c r="AS8" s="254"/>
      <c r="AT8" s="283"/>
      <c r="AU8" s="283"/>
      <c r="AV8" s="283"/>
      <c r="AW8" s="283"/>
      <c r="AX8" s="283"/>
      <c r="AY8" s="283"/>
      <c r="AZ8" s="283"/>
      <c r="BA8" s="283"/>
      <c r="BB8" s="283"/>
      <c r="BC8" s="284"/>
    </row>
    <row r="9" spans="1:61" s="9" customFormat="1" ht="33" customHeight="1">
      <c r="A9" s="306"/>
      <c r="B9" s="306"/>
      <c r="C9" s="306"/>
      <c r="D9" s="306"/>
      <c r="E9" s="306"/>
      <c r="F9" s="306"/>
      <c r="G9" s="306"/>
      <c r="H9" s="306"/>
      <c r="I9" s="306"/>
      <c r="J9" s="287"/>
      <c r="K9" s="243" t="s">
        <v>434</v>
      </c>
      <c r="L9" s="243" t="s">
        <v>435</v>
      </c>
      <c r="M9" s="243" t="s">
        <v>436</v>
      </c>
      <c r="N9" s="243" t="s">
        <v>437</v>
      </c>
      <c r="O9" s="243" t="s">
        <v>438</v>
      </c>
      <c r="P9" s="243" t="s">
        <v>439</v>
      </c>
      <c r="Q9" s="243" t="s">
        <v>440</v>
      </c>
      <c r="R9" s="243" t="s">
        <v>441</v>
      </c>
      <c r="S9" s="243" t="s">
        <v>442</v>
      </c>
      <c r="T9" s="243" t="s">
        <v>443</v>
      </c>
      <c r="U9" s="243" t="s">
        <v>444</v>
      </c>
      <c r="V9" s="243" t="s">
        <v>445</v>
      </c>
      <c r="W9" s="251"/>
      <c r="X9" s="251"/>
      <c r="Y9" s="251"/>
      <c r="Z9" s="251"/>
      <c r="AA9" s="252"/>
      <c r="AB9" s="285" t="s">
        <v>446</v>
      </c>
      <c r="AC9" s="285"/>
      <c r="AD9" s="285"/>
      <c r="AE9" s="285"/>
      <c r="AF9" s="285"/>
      <c r="AG9" s="285"/>
      <c r="AH9" s="285"/>
      <c r="AI9" s="285"/>
      <c r="AJ9" s="256" t="s">
        <v>447</v>
      </c>
      <c r="AK9" s="30"/>
      <c r="AL9" s="242" t="s">
        <v>448</v>
      </c>
      <c r="AM9" s="242" t="s">
        <v>449</v>
      </c>
      <c r="AN9" s="241" t="s">
        <v>450</v>
      </c>
      <c r="AO9" s="241" t="s">
        <v>451</v>
      </c>
      <c r="AP9" s="242" t="s">
        <v>452</v>
      </c>
      <c r="AQ9" s="241" t="s">
        <v>453</v>
      </c>
      <c r="AR9" s="241" t="s">
        <v>454</v>
      </c>
      <c r="AS9" s="241" t="s">
        <v>455</v>
      </c>
      <c r="AT9" s="283"/>
      <c r="AU9" s="283"/>
      <c r="AV9" s="283"/>
      <c r="AW9" s="283"/>
      <c r="AX9" s="283"/>
      <c r="AY9" s="283"/>
      <c r="AZ9" s="283"/>
      <c r="BA9" s="283"/>
      <c r="BB9" s="283"/>
      <c r="BC9" s="284"/>
    </row>
    <row r="10" spans="1:61" s="9" customFormat="1" ht="49.5" customHeight="1">
      <c r="A10" s="297" t="s">
        <v>456</v>
      </c>
      <c r="B10" s="297" t="s">
        <v>457</v>
      </c>
      <c r="C10" s="250" t="s">
        <v>458</v>
      </c>
      <c r="D10" s="250" t="s">
        <v>459</v>
      </c>
      <c r="E10" s="250" t="s">
        <v>460</v>
      </c>
      <c r="F10" s="250" t="s">
        <v>461</v>
      </c>
      <c r="G10" s="250" t="s">
        <v>462</v>
      </c>
      <c r="H10" s="250"/>
      <c r="I10" s="250"/>
      <c r="J10" s="250"/>
      <c r="K10" s="243"/>
      <c r="L10" s="243"/>
      <c r="M10" s="243"/>
      <c r="N10" s="243"/>
      <c r="O10" s="243"/>
      <c r="P10" s="243"/>
      <c r="Q10" s="243"/>
      <c r="R10" s="243"/>
      <c r="S10" s="243"/>
      <c r="T10" s="243"/>
      <c r="U10" s="243"/>
      <c r="V10" s="243"/>
      <c r="W10" s="251"/>
      <c r="X10" s="251"/>
      <c r="Y10" s="251"/>
      <c r="Z10" s="251"/>
      <c r="AA10" s="251"/>
      <c r="AB10" s="255" t="s">
        <v>463</v>
      </c>
      <c r="AC10" s="255"/>
      <c r="AD10" s="255"/>
      <c r="AE10" s="255"/>
      <c r="AF10" s="255"/>
      <c r="AG10" s="255" t="s">
        <v>464</v>
      </c>
      <c r="AH10" s="255"/>
      <c r="AI10" s="255"/>
      <c r="AJ10" s="242"/>
      <c r="AK10" s="30"/>
      <c r="AL10" s="242"/>
      <c r="AM10" s="242"/>
      <c r="AN10" s="241"/>
      <c r="AO10" s="241"/>
      <c r="AP10" s="242"/>
      <c r="AQ10" s="241"/>
      <c r="AR10" s="241"/>
      <c r="AS10" s="241"/>
      <c r="AT10" s="247" t="s">
        <v>465</v>
      </c>
      <c r="AU10" s="247" t="s">
        <v>466</v>
      </c>
      <c r="AV10" s="247" t="s">
        <v>467</v>
      </c>
      <c r="AW10" s="247" t="s">
        <v>468</v>
      </c>
      <c r="AX10" s="249" t="s">
        <v>469</v>
      </c>
      <c r="AY10" s="249"/>
      <c r="AZ10" s="249"/>
      <c r="BA10" s="250" t="s">
        <v>470</v>
      </c>
      <c r="BB10" s="250" t="s">
        <v>471</v>
      </c>
      <c r="BC10" s="246" t="s">
        <v>472</v>
      </c>
    </row>
    <row r="11" spans="1:61" s="9" customFormat="1" ht="64.5" customHeight="1">
      <c r="A11" s="297"/>
      <c r="B11" s="297"/>
      <c r="C11" s="250"/>
      <c r="D11" s="250"/>
      <c r="E11" s="250"/>
      <c r="F11" s="250"/>
      <c r="G11" s="10" t="s">
        <v>473</v>
      </c>
      <c r="H11" s="10" t="s">
        <v>474</v>
      </c>
      <c r="I11" s="10" t="s">
        <v>475</v>
      </c>
      <c r="J11" s="10" t="s">
        <v>476</v>
      </c>
      <c r="K11" s="243"/>
      <c r="L11" s="243"/>
      <c r="M11" s="243"/>
      <c r="N11" s="243"/>
      <c r="O11" s="243"/>
      <c r="P11" s="243"/>
      <c r="Q11" s="243"/>
      <c r="R11" s="243"/>
      <c r="S11" s="243"/>
      <c r="T11" s="243"/>
      <c r="U11" s="243"/>
      <c r="V11" s="243"/>
      <c r="W11" s="11" t="s">
        <v>477</v>
      </c>
      <c r="X11" s="11" t="s">
        <v>478</v>
      </c>
      <c r="Y11" s="11" t="s">
        <v>479</v>
      </c>
      <c r="Z11" s="11" t="s">
        <v>480</v>
      </c>
      <c r="AA11" s="12" t="s">
        <v>481</v>
      </c>
      <c r="AB11" s="12" t="s">
        <v>482</v>
      </c>
      <c r="AC11" s="11" t="s">
        <v>483</v>
      </c>
      <c r="AD11" s="11" t="s">
        <v>484</v>
      </c>
      <c r="AE11" s="12" t="s">
        <v>485</v>
      </c>
      <c r="AF11" s="11" t="s">
        <v>486</v>
      </c>
      <c r="AG11" s="11" t="s">
        <v>487</v>
      </c>
      <c r="AH11" s="11" t="s">
        <v>488</v>
      </c>
      <c r="AI11" s="11" t="s">
        <v>489</v>
      </c>
      <c r="AJ11" s="30" t="s">
        <v>490</v>
      </c>
      <c r="AK11" s="30"/>
      <c r="AL11" s="30" t="s">
        <v>491</v>
      </c>
      <c r="AM11" s="30" t="s">
        <v>492</v>
      </c>
      <c r="AN11" s="241"/>
      <c r="AO11" s="241"/>
      <c r="AP11" s="242"/>
      <c r="AQ11" s="241"/>
      <c r="AR11" s="241"/>
      <c r="AS11" s="241"/>
      <c r="AT11" s="248"/>
      <c r="AU11" s="248"/>
      <c r="AV11" s="248"/>
      <c r="AW11" s="248"/>
      <c r="AX11" s="12" t="s">
        <v>493</v>
      </c>
      <c r="AY11" s="12" t="s">
        <v>494</v>
      </c>
      <c r="AZ11" s="12" t="s">
        <v>495</v>
      </c>
      <c r="BA11" s="250"/>
      <c r="BB11" s="250"/>
      <c r="BC11" s="246"/>
      <c r="BF11" s="26"/>
    </row>
    <row r="12" spans="1:61" s="15" customFormat="1" ht="84.75" customHeight="1">
      <c r="A12" s="298" t="s">
        <v>496</v>
      </c>
      <c r="B12" s="303" t="s">
        <v>497</v>
      </c>
      <c r="C12" s="236" t="s">
        <v>498</v>
      </c>
      <c r="D12" s="236" t="s">
        <v>499</v>
      </c>
      <c r="E12" s="236" t="s">
        <v>500</v>
      </c>
      <c r="F12" s="260" t="str">
        <f>+CONCATENATE(C12," ",D12," ",E12)</f>
        <v>Posibilidad de perdida economica y reputacional por incumplimiento de la Ley 594 de 2000 (ley de archivo) e insuficiencia de recursos para operación debido a deficiencia de recursos, control y adecuacion de archivo  e inadecuada infraestructura y logistica de puestos de trabajo, ocasionando vencimiento de términos de los expedientes y derechos de petición de competencia del subproceso, así como afectación de recaudo tributario e incumpliento de metas.</v>
      </c>
      <c r="G12" s="236" t="s">
        <v>501</v>
      </c>
      <c r="H12" s="236" t="s">
        <v>502</v>
      </c>
      <c r="I12" s="236" t="s">
        <v>502</v>
      </c>
      <c r="J12" s="237" t="str">
        <f>+H12&amp;H12</f>
        <v>ProcesosProcesos</v>
      </c>
      <c r="K12" s="238">
        <v>52</v>
      </c>
      <c r="L12" s="245" t="str">
        <f>IF(K12&lt;=0,"",IF(K12&lt;=2,"Muy Baja",IF(K12&lt;=24,"Baja",IF(K12&lt;=500,"Media",IF(K12&lt;=5000,"Alta","Muy Alta")))))</f>
        <v>Media</v>
      </c>
      <c r="M12" s="261">
        <f>IF(L12="","",IF(L12="Muy Baja",0.2,IF(L12="Baja",0.4,IF(L12="Media",0.6,IF(L12="Alta",0.8,IF(L12="Muy Alta",1,))))))</f>
        <v>0.6</v>
      </c>
      <c r="N12" s="262" t="s">
        <v>503</v>
      </c>
      <c r="O12" s="261">
        <f>IF(N12="","",IF(N12="menor a 10 SMLMV",0.2,IF(N12="ENTRE 10 Y 50 SMLMV",0.4,IF(N12="entre 50 y 100 SMLMV",0.6,IF(N12="entre 100 y 500 SMLMV",0.8,IF(N12="Mayor a 500 SMLMV",1,))))))</f>
        <v>0.6</v>
      </c>
      <c r="P12" s="245" t="str">
        <f>IF(O12&lt;=0,"",IF(O12&lt;=20%,"Leve",IF(O12&lt;=40%,"Menor",IF(O12&lt;=60%,"Moderado",IF(O12&lt;=80%,"Mayor","Catastrofico")))))</f>
        <v>Moderado</v>
      </c>
      <c r="Q12" s="299" t="s">
        <v>413</v>
      </c>
      <c r="R12" s="245" t="str">
        <f>IF(S12&lt;=0,"",IF(S12&lt;=20%,"Leve",IF(S12&lt;=40%,"Menor",IF(S12&lt;=60%,"Moderado",IF(S12&lt;=80%,"Mayor","Catastrofico")))))</f>
        <v>Moderado</v>
      </c>
      <c r="S12" s="233">
        <f>IF(Q12="","",IF(Q12="El riesgo afecta la imagen de algún área de la organización",0.2,IF(Q12="El riesgo afecta la imagen de la entidad internamente, de conocimiento general nivel interno, de junta directiva y accionistas y/o de proveedores",0.4,IF(Q12="El riesgo afecta la imagen de la entidad con algunos usuarios de relevancia frente al logro de los objetivos",0.6,IF(Q12="El riesgo afecta la imagen de la entidad con efecto publicitario sostenido a nivel de sector administrativo, nivel departamental o municipal",0.8,IF(Q12="El riesgo afecta la imagen de la entidad a nivel nacional, con efecto publicitario sostenido a nivel país",1,))))))</f>
        <v>0.6</v>
      </c>
      <c r="T12" s="228" t="str">
        <f>IF(U12&lt;=0,"",IF(U12&lt;=20%,"Leve",IF(U12&lt;=40%,"Menor",IF(U12&lt;=60%,"Moderado",IF(U12&lt;=80%,"Mayor","Catastrofico")))))</f>
        <v>Moderado</v>
      </c>
      <c r="U12" s="235">
        <f>+S12</f>
        <v>0.6</v>
      </c>
      <c r="V12" s="224" t="str">
        <f>IF(OR(AND(L12="Muy Baja",T12="Leve"),AND(L12="Muy Baja",T12="Menor"),AND(L12="Baja",T12="Leve")),"Bajo",IF(OR(AND(L12="Muy baja",T12="Moderado"),AND(L12="Baja",T12="Menor"),AND(L12="Baja",T12="Moderado"),AND(L12="Media",T12="Leve"),AND(L12="Media",T12="Menor"),AND(L12="Media",T12="Moderado"),AND(L12="Alta",T12="Leve"),AND(L12="Alta",T12="Menor")),"Moderado",IF(OR(AND(L12="Muy Baja",T12="Mayor"),AND(L12="Baja",T12="Mayor"),AND(L12="Media",T12="Mayor"),AND(L12="Alta",T12="Moderado"),AND(L12="Alta",T12="Mayor"),AND(L12="Muy Alta",T12="Leve"),AND(L12="Muy Alta",T12="Menor"),AND(L12="Muy Alta",T12="Moderado"),AND(L12="Muy Alta",T12="Mayor")),"Alto",IF(OR(AND(L12="Muy Baja",T12="Catastrofico"),AND(L12="Baja",T12="Catastrofico"),AND(L12="Media",T12="Catastrofico"),AND(L12="Alta",T12="Catastrofico"),AND(L12="Muy Alta",T12="Catastrofico")),"Extremo",))))</f>
        <v>Moderado</v>
      </c>
      <c r="W12" s="13">
        <v>1</v>
      </c>
      <c r="X12" s="49" t="s">
        <v>504</v>
      </c>
      <c r="Y12" s="67" t="s">
        <v>505</v>
      </c>
      <c r="Z12" s="67" t="s">
        <v>506</v>
      </c>
      <c r="AA12" s="13" t="str">
        <f t="shared" ref="AA12:AA26" si="0">+CONCATENATE(X12," ",Y12," ",Z12)</f>
        <v>Asesor Cód 105 Grado 55 Hacer seguimiento al inventario de recursos existentes necesarios para la gestión documental y de operación del subproceso, mediante mesas de trabajo con el equipo, dejando como evidencia un acta de reunión y relación de inventario de recursos. Si no hay o escasean los recursos necesarios se oficia al Despacho de la Secretaria de Hacienda. Se realiza trimestral.</v>
      </c>
      <c r="AB12" s="32" t="s">
        <v>507</v>
      </c>
      <c r="AC12" s="33">
        <f t="shared" ref="AC12:AC43" si="1">IF(AB12="","",IF(AB12="Preventivo",0.25,IF(AB12="Detectivo",0.15,IF(AB12="Correctivo",0.1,))))</f>
        <v>0.25</v>
      </c>
      <c r="AD12" s="14" t="str">
        <f>+IF(OR(AB12='[1]11 FORMULAS'!$O$4,AB12='[1]11 FORMULAS'!$O$5),'[1]11 FORMULAS'!$P$5,IF(AB12='[1]11 FORMULAS'!$O$6,'[1]11 FORMULAS'!$P$6,""))</f>
        <v>Probabilidad</v>
      </c>
      <c r="AE12" s="32" t="s">
        <v>508</v>
      </c>
      <c r="AF12" s="33">
        <f t="shared" ref="AF12:AF43" si="2">IF(AE12="","",IF(AE12="Manual",0.15,IF(AE12="Automatico",0.25,)))</f>
        <v>0.15</v>
      </c>
      <c r="AG12" s="34" t="s">
        <v>509</v>
      </c>
      <c r="AH12" s="34" t="s">
        <v>510</v>
      </c>
      <c r="AI12" s="34" t="s">
        <v>511</v>
      </c>
      <c r="AJ12" s="14">
        <f t="shared" ref="AJ12:AJ43" si="3">+AC12+AF12</f>
        <v>0.4</v>
      </c>
      <c r="AK12" s="14">
        <f>+M12*AJ12</f>
        <v>0.24</v>
      </c>
      <c r="AL12" s="14">
        <f>+M12-AK12</f>
        <v>0.36</v>
      </c>
      <c r="AM12" s="14">
        <f>IF(AD12='[1]11 FORMULAS'!$P$6,U12-(U12*AJ12),U12)</f>
        <v>0.6</v>
      </c>
      <c r="AN12" s="226">
        <f>+AL16</f>
        <v>0.36</v>
      </c>
      <c r="AO12" s="228" t="str">
        <f>IF(AN12&lt;=0,"",IF(AN12&lt;=20%,"Muy Baja",IF(AN12&lt;=40%,"Baja",IF(AN12&lt;=60%,"Media",IF(AN12&lt;=80%,"Alta","Muy Alta")))))</f>
        <v>Baja</v>
      </c>
      <c r="AP12" s="226">
        <f>+AM16</f>
        <v>0.6</v>
      </c>
      <c r="AQ12" s="228" t="str">
        <f>IF(AP12&lt;=0,"",IF(AP12&lt;=20%,"Leve",IF(AP12&lt;=40%,"Menor",IF(AP12&lt;=60%,"Moderado",IF(AP12&lt;=80%,"Mayor","Catastrofico")))))</f>
        <v>Moderado</v>
      </c>
      <c r="AR12" s="224" t="str">
        <f>IF(OR(AND(AO12="Muy Baja",AQ12="Leve"),AND(AO12="Muy Baja",AQ12="Menor"),AND(AO12="Baja",AQ12="Leve")),"Bajo",IF(OR(AND(AO12="Muy baja",AQ12="Moderado"),AND(AO12="Baja",AQ12="Menor"),AND(AO12="Baja",AQ12="Moderado"),AND(AO12="Media",AQ12="Leve"),AND(AO12="Media",AQ12="Menor"),AND(AO12="Media",AQ12="Moderado"),AND(AO12="Alta",AQ12="Leve"),AND(AO12="Alta",AQ12="Menor")),"Moderado",IF(OR(AND(AO12="Muy Baja",AQ12="Mayor"),AND(AO12="Baja",AQ12="Mayor"),AND(AO12="Media",AQ12="Mayor"),AND(AO12="Alta",AQ12="Moderado"),AND(AO12="Alta",AQ12="Mayor"),AND(AO12="Muy Alta",AQ12="Leve"),AND(AO12="Muy Alta",AQ12="Menor"),AND(AO12="Muy Alta",AQ12="Moderado"),AND(AO12="Muy Alta",AQ12="Mayor")),"Alto",IF(OR(AND(AO12="Muy Baja",AQ12="Catastrofico"),AND(AO12="Baja",AQ12="Catastrofico"),AND(AO12="Media",AQ12="Catastrofico"),AND(AO12="Alta",AQ12="Catastrofico"),AND(AO12="Muy Alta",AQ12="Catastrofico")),"Extremo",""))))</f>
        <v>Moderado</v>
      </c>
      <c r="AS12" s="230" t="s">
        <v>512</v>
      </c>
      <c r="AT12" s="218" t="s">
        <v>513</v>
      </c>
      <c r="AU12" s="218" t="s">
        <v>504</v>
      </c>
      <c r="AV12" s="218" t="s">
        <v>514</v>
      </c>
      <c r="AW12" s="218" t="s">
        <v>515</v>
      </c>
      <c r="AX12" s="244">
        <v>45747</v>
      </c>
      <c r="AY12" s="244">
        <v>45838</v>
      </c>
      <c r="AZ12" s="244">
        <v>45565</v>
      </c>
      <c r="BA12" s="218"/>
      <c r="BB12" s="218"/>
      <c r="BC12" s="221"/>
      <c r="BE12" s="27"/>
      <c r="BF12" s="263"/>
      <c r="BG12" s="264"/>
      <c r="BI12" s="9"/>
    </row>
    <row r="13" spans="1:61" s="15" customFormat="1" ht="35.25" customHeight="1">
      <c r="A13" s="298"/>
      <c r="B13" s="303"/>
      <c r="C13" s="236"/>
      <c r="D13" s="236"/>
      <c r="E13" s="236"/>
      <c r="F13" s="260"/>
      <c r="G13" s="236"/>
      <c r="H13" s="236"/>
      <c r="I13" s="236"/>
      <c r="J13" s="237"/>
      <c r="K13" s="238"/>
      <c r="L13" s="245"/>
      <c r="M13" s="234"/>
      <c r="N13" s="262"/>
      <c r="O13" s="234"/>
      <c r="P13" s="245"/>
      <c r="Q13" s="300"/>
      <c r="R13" s="245"/>
      <c r="S13" s="234"/>
      <c r="T13" s="228"/>
      <c r="U13" s="235"/>
      <c r="V13" s="224"/>
      <c r="W13" s="13">
        <v>2</v>
      </c>
      <c r="X13" s="49"/>
      <c r="Y13" s="49"/>
      <c r="Z13" s="49"/>
      <c r="AA13" s="13" t="str">
        <f t="shared" si="0"/>
        <v xml:space="preserve">  </v>
      </c>
      <c r="AB13" s="32" t="s">
        <v>404</v>
      </c>
      <c r="AC13" s="33">
        <f t="shared" si="1"/>
        <v>0</v>
      </c>
      <c r="AD13" s="14" t="str">
        <f>+IF(OR(AB13='[1]11 FORMULAS'!$O$4,AB13='[1]11 FORMULAS'!$O$5),'[1]11 FORMULAS'!$P$5,IF(AB13='[1]11 FORMULAS'!$O$6,'[1]11 FORMULAS'!$P$6,""))</f>
        <v/>
      </c>
      <c r="AE13" s="32" t="s">
        <v>404</v>
      </c>
      <c r="AF13" s="33">
        <f t="shared" si="2"/>
        <v>0</v>
      </c>
      <c r="AG13" s="34" t="s">
        <v>404</v>
      </c>
      <c r="AH13" s="34" t="s">
        <v>404</v>
      </c>
      <c r="AI13" s="34" t="s">
        <v>404</v>
      </c>
      <c r="AJ13" s="14">
        <f t="shared" si="3"/>
        <v>0</v>
      </c>
      <c r="AK13" s="14">
        <f>+AL12*AJ13</f>
        <v>0</v>
      </c>
      <c r="AL13" s="14">
        <f>+AL12-AK13</f>
        <v>0.36</v>
      </c>
      <c r="AM13" s="14">
        <f>IF(AD13='[1]11 FORMULAS'!$P$6,AM12-(AM12*AJ13),AM12)</f>
        <v>0.6</v>
      </c>
      <c r="AN13" s="226"/>
      <c r="AO13" s="228"/>
      <c r="AP13" s="226"/>
      <c r="AQ13" s="228"/>
      <c r="AR13" s="224"/>
      <c r="AS13" s="231"/>
      <c r="AT13" s="219"/>
      <c r="AU13" s="219"/>
      <c r="AV13" s="219"/>
      <c r="AW13" s="219"/>
      <c r="AX13" s="219"/>
      <c r="AY13" s="219"/>
      <c r="AZ13" s="219"/>
      <c r="BA13" s="219"/>
      <c r="BB13" s="219"/>
      <c r="BC13" s="222"/>
      <c r="BE13" s="28"/>
      <c r="BF13"/>
      <c r="BI13" s="9"/>
    </row>
    <row r="14" spans="1:61" s="15" customFormat="1" ht="35.25" customHeight="1">
      <c r="A14" s="298"/>
      <c r="B14" s="303"/>
      <c r="C14" s="236"/>
      <c r="D14" s="236"/>
      <c r="E14" s="236"/>
      <c r="F14" s="260"/>
      <c r="G14" s="236"/>
      <c r="H14" s="236"/>
      <c r="I14" s="236"/>
      <c r="J14" s="237"/>
      <c r="K14" s="238"/>
      <c r="L14" s="245"/>
      <c r="M14" s="234"/>
      <c r="N14" s="262"/>
      <c r="O14" s="234"/>
      <c r="P14" s="245"/>
      <c r="Q14" s="300"/>
      <c r="R14" s="245"/>
      <c r="S14" s="234"/>
      <c r="T14" s="228"/>
      <c r="U14" s="235"/>
      <c r="V14" s="224"/>
      <c r="W14" s="13">
        <v>3</v>
      </c>
      <c r="X14" s="49"/>
      <c r="Y14" s="49"/>
      <c r="Z14" s="49"/>
      <c r="AA14" s="13" t="str">
        <f t="shared" si="0"/>
        <v xml:space="preserve">  </v>
      </c>
      <c r="AB14" s="32" t="s">
        <v>404</v>
      </c>
      <c r="AC14" s="33">
        <f t="shared" si="1"/>
        <v>0</v>
      </c>
      <c r="AD14" s="14" t="str">
        <f>+IF(OR(AB14='[1]11 FORMULAS'!$O$4,AB14='[1]11 FORMULAS'!$O$5),'[1]11 FORMULAS'!$P$5,IF(AB14='[1]11 FORMULAS'!$O$6,'[1]11 FORMULAS'!$P$6,""))</f>
        <v/>
      </c>
      <c r="AE14" s="32" t="s">
        <v>404</v>
      </c>
      <c r="AF14" s="33">
        <f t="shared" si="2"/>
        <v>0</v>
      </c>
      <c r="AG14" s="34" t="s">
        <v>404</v>
      </c>
      <c r="AH14" s="34" t="s">
        <v>404</v>
      </c>
      <c r="AI14" s="34" t="s">
        <v>404</v>
      </c>
      <c r="AJ14" s="14">
        <f t="shared" si="3"/>
        <v>0</v>
      </c>
      <c r="AK14" s="14">
        <f>+AL13*AJ14</f>
        <v>0</v>
      </c>
      <c r="AL14" s="14">
        <f>+AL13-AK14</f>
        <v>0.36</v>
      </c>
      <c r="AM14" s="14">
        <f>IF(AD14='[1]11 FORMULAS'!$P$6,AM13-(AM13*AJ14),AM13)</f>
        <v>0.6</v>
      </c>
      <c r="AN14" s="226"/>
      <c r="AO14" s="228"/>
      <c r="AP14" s="226"/>
      <c r="AQ14" s="228"/>
      <c r="AR14" s="224"/>
      <c r="AS14" s="231"/>
      <c r="AT14" s="219"/>
      <c r="AU14" s="219"/>
      <c r="AV14" s="219"/>
      <c r="AW14" s="219"/>
      <c r="AX14" s="219"/>
      <c r="AY14" s="219"/>
      <c r="AZ14" s="219"/>
      <c r="BA14" s="219"/>
      <c r="BB14" s="219"/>
      <c r="BC14" s="222"/>
      <c r="BE14" s="28"/>
      <c r="BF14"/>
    </row>
    <row r="15" spans="1:61" s="15" customFormat="1" ht="35.25" customHeight="1">
      <c r="A15" s="298"/>
      <c r="B15" s="303"/>
      <c r="C15" s="236"/>
      <c r="D15" s="236"/>
      <c r="E15" s="236"/>
      <c r="F15" s="260"/>
      <c r="G15" s="236"/>
      <c r="H15" s="236"/>
      <c r="I15" s="236"/>
      <c r="J15" s="237"/>
      <c r="K15" s="238"/>
      <c r="L15" s="245"/>
      <c r="M15" s="234"/>
      <c r="N15" s="262"/>
      <c r="O15" s="234"/>
      <c r="P15" s="245"/>
      <c r="Q15" s="300"/>
      <c r="R15" s="245"/>
      <c r="S15" s="234"/>
      <c r="T15" s="228"/>
      <c r="U15" s="235"/>
      <c r="V15" s="224"/>
      <c r="W15" s="13">
        <v>4</v>
      </c>
      <c r="X15" s="49"/>
      <c r="Y15" s="49"/>
      <c r="Z15" s="49"/>
      <c r="AA15" s="13" t="str">
        <f t="shared" si="0"/>
        <v xml:space="preserve">  </v>
      </c>
      <c r="AB15" s="32" t="s">
        <v>404</v>
      </c>
      <c r="AC15" s="33">
        <f t="shared" si="1"/>
        <v>0</v>
      </c>
      <c r="AD15" s="14" t="str">
        <f>+IF(OR(AB15='[1]11 FORMULAS'!$O$4,AB15='[1]11 FORMULAS'!$O$5),'[1]11 FORMULAS'!$P$5,IF(AB15='[1]11 FORMULAS'!$O$6,'[1]11 FORMULAS'!$P$6,""))</f>
        <v/>
      </c>
      <c r="AE15" s="32" t="s">
        <v>404</v>
      </c>
      <c r="AF15" s="33">
        <f t="shared" si="2"/>
        <v>0</v>
      </c>
      <c r="AG15" s="34" t="s">
        <v>404</v>
      </c>
      <c r="AH15" s="34" t="s">
        <v>404</v>
      </c>
      <c r="AI15" s="34" t="s">
        <v>404</v>
      </c>
      <c r="AJ15" s="14">
        <f t="shared" si="3"/>
        <v>0</v>
      </c>
      <c r="AK15" s="14">
        <f>+AL14*AJ15</f>
        <v>0</v>
      </c>
      <c r="AL15" s="14">
        <f>+AL14-AK15</f>
        <v>0.36</v>
      </c>
      <c r="AM15" s="14">
        <f>IF(AD15='[1]11 FORMULAS'!$P$6,AM14-(AM14*AJ15),AM14)</f>
        <v>0.6</v>
      </c>
      <c r="AN15" s="226"/>
      <c r="AO15" s="228"/>
      <c r="AP15" s="226"/>
      <c r="AQ15" s="228"/>
      <c r="AR15" s="224"/>
      <c r="AS15" s="231"/>
      <c r="AT15" s="219"/>
      <c r="AU15" s="219"/>
      <c r="AV15" s="219"/>
      <c r="AW15" s="219"/>
      <c r="AX15" s="219"/>
      <c r="AY15" s="219"/>
      <c r="AZ15" s="219"/>
      <c r="BA15" s="219"/>
      <c r="BB15" s="219"/>
      <c r="BC15" s="222"/>
      <c r="BE15" s="28"/>
      <c r="BF15"/>
    </row>
    <row r="16" spans="1:61" s="15" customFormat="1" ht="35.25" customHeight="1">
      <c r="A16" s="298"/>
      <c r="B16" s="303"/>
      <c r="C16" s="236"/>
      <c r="D16" s="236"/>
      <c r="E16" s="236"/>
      <c r="F16" s="260"/>
      <c r="G16" s="236"/>
      <c r="H16" s="236"/>
      <c r="I16" s="236"/>
      <c r="J16" s="237"/>
      <c r="K16" s="238"/>
      <c r="L16" s="245"/>
      <c r="M16" s="234"/>
      <c r="N16" s="262"/>
      <c r="O16" s="234"/>
      <c r="P16" s="245"/>
      <c r="Q16" s="301"/>
      <c r="R16" s="245"/>
      <c r="S16" s="234"/>
      <c r="T16" s="228"/>
      <c r="U16" s="235"/>
      <c r="V16" s="224"/>
      <c r="W16" s="13"/>
      <c r="X16" s="13"/>
      <c r="Y16" s="13"/>
      <c r="Z16" s="13"/>
      <c r="AA16" s="13" t="str">
        <f t="shared" si="0"/>
        <v xml:space="preserve">  </v>
      </c>
      <c r="AB16" s="32" t="s">
        <v>404</v>
      </c>
      <c r="AC16" s="33">
        <f t="shared" si="1"/>
        <v>0</v>
      </c>
      <c r="AD16" s="14" t="str">
        <f>+IF(OR(AB16='[1]11 FORMULAS'!$O$4,AB16='[1]11 FORMULAS'!$O$5),'[1]11 FORMULAS'!$P$5,IF(AB16='[1]11 FORMULAS'!$O$6,'[1]11 FORMULAS'!$P$6,""))</f>
        <v/>
      </c>
      <c r="AE16" s="32" t="s">
        <v>404</v>
      </c>
      <c r="AF16" s="33">
        <f t="shared" si="2"/>
        <v>0</v>
      </c>
      <c r="AG16" s="34" t="s">
        <v>404</v>
      </c>
      <c r="AH16" s="34" t="s">
        <v>404</v>
      </c>
      <c r="AI16" s="34" t="s">
        <v>404</v>
      </c>
      <c r="AJ16" s="14">
        <f t="shared" si="3"/>
        <v>0</v>
      </c>
      <c r="AK16" s="14">
        <f>+AL15*AJ16</f>
        <v>0</v>
      </c>
      <c r="AL16" s="14">
        <f>+AL15-AK16</f>
        <v>0.36</v>
      </c>
      <c r="AM16" s="14">
        <f>IF(AD16='[1]11 FORMULAS'!$P$6,AM15-(AM15*AJ16),AM15)</f>
        <v>0.6</v>
      </c>
      <c r="AN16" s="226"/>
      <c r="AO16" s="228"/>
      <c r="AP16" s="226"/>
      <c r="AQ16" s="228"/>
      <c r="AR16" s="224"/>
      <c r="AS16" s="232"/>
      <c r="AT16" s="220"/>
      <c r="AU16" s="220"/>
      <c r="AV16" s="220"/>
      <c r="AW16" s="220"/>
      <c r="AX16" s="220"/>
      <c r="AY16" s="220"/>
      <c r="AZ16" s="220"/>
      <c r="BA16" s="220"/>
      <c r="BB16" s="220"/>
      <c r="BC16" s="223"/>
      <c r="BE16" s="29"/>
    </row>
    <row r="17" spans="1:61" s="15" customFormat="1" ht="84.75" customHeight="1">
      <c r="A17" s="298" t="s">
        <v>516</v>
      </c>
      <c r="B17" s="303" t="s">
        <v>517</v>
      </c>
      <c r="C17" s="236" t="s">
        <v>498</v>
      </c>
      <c r="D17" s="236" t="s">
        <v>518</v>
      </c>
      <c r="E17" s="236" t="s">
        <v>519</v>
      </c>
      <c r="F17" s="260" t="str">
        <f>+CONCATENATE(C17," ",D17," ",E17)</f>
        <v>Posibilidad de perdida economica y reputacional  por errores de digitación o errores de calculo en la actualización de la cuenta corriente de impuesto predial debido a  falta de capacitación.</v>
      </c>
      <c r="G17" s="236" t="s">
        <v>520</v>
      </c>
      <c r="H17" s="236" t="s">
        <v>502</v>
      </c>
      <c r="I17" s="236" t="s">
        <v>502</v>
      </c>
      <c r="J17" s="237" t="str">
        <f>+H17&amp;H17</f>
        <v>ProcesosProcesos</v>
      </c>
      <c r="K17" s="238">
        <v>4000</v>
      </c>
      <c r="L17" s="228" t="str">
        <f>IF(K17&lt;=0,"",IF(K17&lt;=2,"Muy Baja",IF(K17&lt;=24,"Baja",IF(K17&lt;=500,"Media",IF(K17&lt;=5000,"Alta","Muy Alta")))))</f>
        <v>Alta</v>
      </c>
      <c r="M17" s="233">
        <f>IF(L17="","",IF(L17="Muy Baja",0.2,IF(L17="Baja",0.4,IF(L17="Media",0.6,IF(L17="Alta",0.8,IF(L17="Muy Alta",1,))))))</f>
        <v>0.8</v>
      </c>
      <c r="N17" s="239" t="s">
        <v>521</v>
      </c>
      <c r="O17" s="233">
        <f>IF(N17="","",IF(N17="menor a 10 SMLMV",0.2,IF(N17="ENTRE 10 Y 50 SMLMV",0.4,IF(N17="entre 50 y 100 SMLMV",0.6,IF(N17="entre 100 y 500 SMLMV",0.8,IF(N17="Mayor a 500 SMLMV",1,))))))</f>
        <v>0.8</v>
      </c>
      <c r="P17" s="228" t="str">
        <f>IF(O17&lt;=0,"",IF(O17&lt;=20%,"Leve",IF(O17&lt;=40%,"Menor",IF(O17&lt;=60%,"Moderado",IF(O17&lt;=80%,"Mayor","Catastrofico")))))</f>
        <v>Mayor</v>
      </c>
      <c r="Q17" s="230" t="s">
        <v>410</v>
      </c>
      <c r="R17" s="228" t="str">
        <f>IF(S17&lt;=0,"",IF(S17&lt;=20%,"Leve",IF(S17&lt;=40%,"Menor",IF(S17&lt;=60%,"Moderado",IF(S17&lt;=80%,"Mayor","Catastrofico")))))</f>
        <v>Menor</v>
      </c>
      <c r="S17" s="233">
        <f>IF(Q17="","",IF(Q17="El riesgo afecta la imagen de algún área de la organización",0.2,IF(Q17="El riesgo afecta la imagen de la entidad internamente, de conocimiento general nivel interno, de junta directiva y accionistas y/o de proveedores",0.4,IF(Q17="El riesgo afecta la imagen de la entidad con algunos usuarios de relevancia frente al logro de los objetivos",0.6,IF(Q17="El riesgo afecta la imagen de la entidad con efecto publicitario sostenido a nivel de sector administrativo, nivel departamental o municipal",0.8,IF(Q17="El riesgo afecta la imagen de la entidad a nivel nacional, con efecto publicitario sostenido a nivel país",1,))))))</f>
        <v>0.4</v>
      </c>
      <c r="T17" s="228" t="str">
        <f>IF(U17&lt;=0,"",IF(U17&lt;=20%,"Leve",IF(U17&lt;=40%,"Menor",IF(U17&lt;=60%,"Moderado",IF(U17&lt;=80%,"Mayor","Catastrofico")))))</f>
        <v>Menor</v>
      </c>
      <c r="U17" s="235">
        <f>+S17</f>
        <v>0.4</v>
      </c>
      <c r="V17" s="224" t="str">
        <f>IF(OR(AND(L17="Muy Baja",T17="Leve"),AND(L17="Muy Baja",T17="Menor"),AND(L17="Baja",T17="Leve")),"Bajo",IF(OR(AND(L17="Muy baja",T17="Moderado"),AND(L17="Baja",T17="Menor"),AND(L17="Baja",T17="Moderado"),AND(L17="Media",T17="Leve"),AND(L17="Media",T17="Menor"),AND(L17="Media",T17="Moderado"),AND(L17="Alta",T17="Leve"),AND(L17="Alta",T17="Menor")),"Moderado",IF(OR(AND(L17="Muy Baja",T17="Mayor"),AND(L17="Baja",T17="Mayor"),AND(L17="Media",T17="Mayor"),AND(L17="Alta",T17="Moderado"),AND(L17="Alta",T17="Mayor"),AND(L17="Muy Alta",T17="Leve"),AND(L17="Muy Alta",T17="Menor"),AND(L17="Muy Alta",T17="Moderado"),AND(L17="Muy Alta",T17="Mayor")),"Alto",IF(OR(AND(L17="Muy Baja",T17="Catastrofico"),AND(L17="Baja",T17="Catastrofico"),AND(L17="Media",T17="Catastrofico"),AND(L17="Alta",T17="Catastrofico"),AND(L17="Muy Alta",T17="Catastrofico")),"Extremo",))))</f>
        <v>Moderado</v>
      </c>
      <c r="W17" s="13">
        <v>1</v>
      </c>
      <c r="X17" s="49" t="s">
        <v>522</v>
      </c>
      <c r="Y17" s="49" t="s">
        <v>523</v>
      </c>
      <c r="Z17" s="49" t="s">
        <v>524</v>
      </c>
      <c r="AA17" s="13" t="str">
        <f>+CONCATENATE(X17," ",Y17," ",Z17)</f>
        <v xml:space="preserve">Profesional Especializado Código 222 Grado 41  Verifica cada una de las liquidaciones realizadas de Impuesto Predial Unificado mediante la comparación del formato GHAGT05-F001 en físico y en magnético o el formato GHAGT05-F002 en físico y en magnético con el acto administrativo que soporta la modificación de la liquidación, dejando como evidencia el físico firmado con nombres del registro en físico GHAGT05-F001 o GHAGT05-F002, según el caso, por cada funcionario o contratista que verifica y valida. En caso de presentarse una salida No Conforme se devuelve el formato GHAGT05-F001 o GHAGt05-F002 en físico, según sea el caso, para ser reprocesado o corregido por el funcionario que realizó la liquidación. </v>
      </c>
      <c r="AB17" s="32" t="s">
        <v>507</v>
      </c>
      <c r="AC17" s="33">
        <f t="shared" si="1"/>
        <v>0.25</v>
      </c>
      <c r="AD17" s="14" t="str">
        <f>+IF(OR(AB17='[1]11 FORMULAS'!$O$4,AB17='[1]11 FORMULAS'!$O$5),'[1]11 FORMULAS'!$P$5,IF(AB17='[1]11 FORMULAS'!$O$6,'[1]11 FORMULAS'!$P$6,""))</f>
        <v>Probabilidad</v>
      </c>
      <c r="AE17" s="32" t="s">
        <v>508</v>
      </c>
      <c r="AF17" s="33">
        <f t="shared" si="2"/>
        <v>0.15</v>
      </c>
      <c r="AG17" s="34" t="s">
        <v>509</v>
      </c>
      <c r="AH17" s="34" t="s">
        <v>510</v>
      </c>
      <c r="AI17" s="34" t="s">
        <v>511</v>
      </c>
      <c r="AJ17" s="14">
        <f t="shared" si="3"/>
        <v>0.4</v>
      </c>
      <c r="AK17" s="14">
        <f>+M17*AJ17</f>
        <v>0.32000000000000006</v>
      </c>
      <c r="AL17" s="14">
        <f>+M17-AK17</f>
        <v>0.48</v>
      </c>
      <c r="AM17" s="14">
        <f>IF(AD17='[1]11 FORMULAS'!$P$6,U17-(U17*AJ17),U17)</f>
        <v>0.4</v>
      </c>
      <c r="AN17" s="226">
        <f>+AL21</f>
        <v>0.17279999999999998</v>
      </c>
      <c r="AO17" s="228" t="str">
        <f>IF(AN17&lt;=0,"",IF(AN17&lt;=20%,"Muy Baja",IF(AN17&lt;=40%,"Baja",IF(AN17&lt;=60%,"Media",IF(AN17&lt;=80%,"Alta","Muy Alta")))))</f>
        <v>Muy Baja</v>
      </c>
      <c r="AP17" s="226">
        <f>+AM21</f>
        <v>0.4</v>
      </c>
      <c r="AQ17" s="228" t="str">
        <f>IF(AP17&lt;=0,"",IF(AP17&lt;=20%,"Leve",IF(AP17&lt;=40%,"Menor",IF(AP17&lt;=60%,"Moderado",IF(AP17&lt;=80%,"Mayor","Catastrofico")))))</f>
        <v>Menor</v>
      </c>
      <c r="AR17" s="224" t="str">
        <f>IF(OR(AND(AO17="Muy Baja",AQ17="Leve"),AND(AO17="Muy Baja",AQ17="Menor"),AND(AO17="Baja",AQ17="Leve")),"Bajo",IF(OR(AND(AO17="Muy baja",AQ17="Moderado"),AND(AO17="Baja",AQ17="Menor"),AND(AO17="Baja",AQ17="Moderado"),AND(AO17="Media",AQ17="Leve"),AND(AO17="Media",AQ17="Menor"),AND(AO17="Media",AQ17="Moderado"),AND(AO17="Alta",AQ17="Leve"),AND(AO17="Alta",AQ17="Menor")),"Moderado",IF(OR(AND(AO17="Muy Baja",AQ17="Mayor"),AND(AO17="Baja",AQ17="Mayor"),AND(AO17="Media",AQ17="Mayor"),AND(AO17="Alta",AQ17="Moderado"),AND(AO17="Alta",AQ17="Mayor"),AND(AO17="Muy Alta",AQ17="Leve"),AND(AO17="Muy Alta",AQ17="Menor"),AND(AO17="Muy Alta",AQ17="Moderado"),AND(AO17="Muy Alta",AQ17="Mayor")),"Alto",IF(OR(AND(AO17="Muy Baja",AQ17="Catastrofico"),AND(AO17="Baja",AQ17="Catastrofico"),AND(AO17="Media",AQ17="Catastrofico"),AND(AO17="Alta",AQ17="Catastrofico"),AND(AO17="Muy Alta",AQ17="Catastrofico")),"Extremo",""))))</f>
        <v>Bajo</v>
      </c>
      <c r="AS17" s="230" t="s">
        <v>512</v>
      </c>
      <c r="AT17" s="218" t="s">
        <v>525</v>
      </c>
      <c r="AU17" s="218" t="s">
        <v>522</v>
      </c>
      <c r="AV17" s="218" t="s">
        <v>514</v>
      </c>
      <c r="AW17" s="218" t="s">
        <v>515</v>
      </c>
      <c r="AX17" s="244">
        <v>45777</v>
      </c>
      <c r="AY17" s="244">
        <v>45899</v>
      </c>
      <c r="AZ17" s="244">
        <v>46021</v>
      </c>
      <c r="BA17" s="218"/>
      <c r="BB17" s="218"/>
      <c r="BC17" s="221"/>
      <c r="BE17" s="27"/>
      <c r="BF17" s="263"/>
      <c r="BG17" s="264"/>
      <c r="BI17" s="9"/>
    </row>
    <row r="18" spans="1:61" s="15" customFormat="1" ht="35.25" customHeight="1">
      <c r="A18" s="298"/>
      <c r="B18" s="303"/>
      <c r="C18" s="236"/>
      <c r="D18" s="236"/>
      <c r="E18" s="236"/>
      <c r="F18" s="260"/>
      <c r="G18" s="236"/>
      <c r="H18" s="236"/>
      <c r="I18" s="236"/>
      <c r="J18" s="237"/>
      <c r="K18" s="238"/>
      <c r="L18" s="228"/>
      <c r="M18" s="234"/>
      <c r="N18" s="239"/>
      <c r="O18" s="234"/>
      <c r="P18" s="228"/>
      <c r="Q18" s="231"/>
      <c r="R18" s="228"/>
      <c r="S18" s="234"/>
      <c r="T18" s="228"/>
      <c r="U18" s="235"/>
      <c r="V18" s="224"/>
      <c r="W18" s="13">
        <v>2</v>
      </c>
      <c r="X18" s="49" t="s">
        <v>522</v>
      </c>
      <c r="Y18" s="49" t="s">
        <v>526</v>
      </c>
      <c r="Z18" s="49" t="s">
        <v>527</v>
      </c>
      <c r="AA18" s="13" t="str">
        <f>+CONCATENATE(X18," ",Y18," ",Z18)</f>
        <v xml:space="preserve">Profesional Especializado Código 222 Grado 41  Revisa que se estén realizando cada vez que se identifique la necesidad o mediante reuniones mensuales con el equipo de trabajo, las capacitaciones programadas en el Subproceso, dejando como evidencia actas de reunión. En caso de presentarse un retraso en las capacitaciones se reprogramaran las mismas dejando evidencia en el acta de reunión.  </v>
      </c>
      <c r="AB18" s="32" t="s">
        <v>507</v>
      </c>
      <c r="AC18" s="33">
        <f t="shared" si="1"/>
        <v>0.25</v>
      </c>
      <c r="AD18" s="14" t="str">
        <f>+IF(OR(AB18='[1]11 FORMULAS'!$O$4,AB18='[1]11 FORMULAS'!$O$5),'[1]11 FORMULAS'!$P$5,IF(AB18='[1]11 FORMULAS'!$O$6,'[1]11 FORMULAS'!$P$6,""))</f>
        <v>Probabilidad</v>
      </c>
      <c r="AE18" s="32" t="s">
        <v>508</v>
      </c>
      <c r="AF18" s="33">
        <f t="shared" si="2"/>
        <v>0.15</v>
      </c>
      <c r="AG18" s="34" t="s">
        <v>509</v>
      </c>
      <c r="AH18" s="34" t="s">
        <v>510</v>
      </c>
      <c r="AI18" s="34" t="s">
        <v>511</v>
      </c>
      <c r="AJ18" s="14">
        <f t="shared" si="3"/>
        <v>0.4</v>
      </c>
      <c r="AK18" s="14">
        <f>+AL17*AJ18</f>
        <v>0.192</v>
      </c>
      <c r="AL18" s="14">
        <f>+AL17-AK18</f>
        <v>0.28799999999999998</v>
      </c>
      <c r="AM18" s="14">
        <f>IF(AD18='[1]11 FORMULAS'!$P$6,AM17-(AM17*AJ18),AM17)</f>
        <v>0.4</v>
      </c>
      <c r="AN18" s="226"/>
      <c r="AO18" s="228"/>
      <c r="AP18" s="226"/>
      <c r="AQ18" s="228"/>
      <c r="AR18" s="224"/>
      <c r="AS18" s="231"/>
      <c r="AT18" s="219"/>
      <c r="AU18" s="219"/>
      <c r="AV18" s="219"/>
      <c r="AW18" s="219"/>
      <c r="AX18" s="219"/>
      <c r="AY18" s="219"/>
      <c r="AZ18" s="219"/>
      <c r="BA18" s="219"/>
      <c r="BB18" s="219"/>
      <c r="BC18" s="222"/>
      <c r="BE18" s="28"/>
      <c r="BF18"/>
      <c r="BI18" s="9"/>
    </row>
    <row r="19" spans="1:61" s="15" customFormat="1" ht="35.25" customHeight="1">
      <c r="A19" s="298"/>
      <c r="B19" s="303"/>
      <c r="C19" s="236"/>
      <c r="D19" s="236"/>
      <c r="E19" s="236"/>
      <c r="F19" s="260"/>
      <c r="G19" s="236"/>
      <c r="H19" s="236"/>
      <c r="I19" s="236"/>
      <c r="J19" s="237"/>
      <c r="K19" s="238"/>
      <c r="L19" s="228"/>
      <c r="M19" s="234"/>
      <c r="N19" s="239"/>
      <c r="O19" s="234"/>
      <c r="P19" s="228"/>
      <c r="Q19" s="231"/>
      <c r="R19" s="228"/>
      <c r="S19" s="234"/>
      <c r="T19" s="228"/>
      <c r="U19" s="235"/>
      <c r="V19" s="224"/>
      <c r="W19" s="13">
        <v>3</v>
      </c>
      <c r="X19" s="49" t="s">
        <v>522</v>
      </c>
      <c r="Y19" s="49" t="s">
        <v>528</v>
      </c>
      <c r="Z19" s="49" t="s">
        <v>529</v>
      </c>
      <c r="AA19" s="13" t="str">
        <f>+CONCATENATE(X19," ",Y19," ",Z19)</f>
        <v xml:space="preserve">Profesional Especializado Código 222 Grado 41  Verifica y valida cada vez que se va a aplicar una novedad de actualización catastral en el sistema tributario que afecta el impuesto predial, que lo registrado en el físico del formato GHAGT05-F001 sea idéntico al reporte que se genera en tiempo real de la misma novedad en el sistema tributario, y se deja evidencia al validar con la firma del coordinador en este formato. En caso que no se pueda verificar, debido a que el sistema tributario no genera el reporte en tiempo real de la novedad a aplicar, se suspende el proceso y se informa por correo electrónico al administrador de la base de datos de la oficina de informática para que corrija el error del sistema y se vuelve a realizar la operación de verificación al ser corregido.  </v>
      </c>
      <c r="AB19" s="32" t="s">
        <v>507</v>
      </c>
      <c r="AC19" s="33">
        <f t="shared" si="1"/>
        <v>0.25</v>
      </c>
      <c r="AD19" s="14" t="str">
        <f>+IF(OR(AB19='[1]11 FORMULAS'!$O$4,AB19='[1]11 FORMULAS'!$O$5),'[1]11 FORMULAS'!$P$5,IF(AB19='[1]11 FORMULAS'!$O$6,'[1]11 FORMULAS'!$P$6,""))</f>
        <v>Probabilidad</v>
      </c>
      <c r="AE19" s="32" t="s">
        <v>508</v>
      </c>
      <c r="AF19" s="33">
        <f t="shared" si="2"/>
        <v>0.15</v>
      </c>
      <c r="AG19" s="34" t="s">
        <v>509</v>
      </c>
      <c r="AH19" s="34" t="s">
        <v>510</v>
      </c>
      <c r="AI19" s="34" t="s">
        <v>511</v>
      </c>
      <c r="AJ19" s="14">
        <f t="shared" si="3"/>
        <v>0.4</v>
      </c>
      <c r="AK19" s="14">
        <f>+AL18*AJ19</f>
        <v>0.1152</v>
      </c>
      <c r="AL19" s="14">
        <f>+AL18-AK19</f>
        <v>0.17279999999999998</v>
      </c>
      <c r="AM19" s="14">
        <f>IF(AD19='[1]11 FORMULAS'!$P$6,AM18-(AM18*AJ19),AM18)</f>
        <v>0.4</v>
      </c>
      <c r="AN19" s="226"/>
      <c r="AO19" s="228"/>
      <c r="AP19" s="226"/>
      <c r="AQ19" s="228"/>
      <c r="AR19" s="224"/>
      <c r="AS19" s="231"/>
      <c r="AT19" s="219"/>
      <c r="AU19" s="219"/>
      <c r="AV19" s="219"/>
      <c r="AW19" s="219"/>
      <c r="AX19" s="219"/>
      <c r="AY19" s="219"/>
      <c r="AZ19" s="219"/>
      <c r="BA19" s="219"/>
      <c r="BB19" s="219"/>
      <c r="BC19" s="222"/>
      <c r="BE19" s="28"/>
      <c r="BF19"/>
    </row>
    <row r="20" spans="1:61" s="15" customFormat="1" ht="35.25" customHeight="1">
      <c r="A20" s="298"/>
      <c r="B20" s="303"/>
      <c r="C20" s="236"/>
      <c r="D20" s="236"/>
      <c r="E20" s="236"/>
      <c r="F20" s="260"/>
      <c r="G20" s="236"/>
      <c r="H20" s="236"/>
      <c r="I20" s="236"/>
      <c r="J20" s="237"/>
      <c r="K20" s="238"/>
      <c r="L20" s="228"/>
      <c r="M20" s="234"/>
      <c r="N20" s="239"/>
      <c r="O20" s="234"/>
      <c r="P20" s="228"/>
      <c r="Q20" s="231"/>
      <c r="R20" s="228"/>
      <c r="S20" s="234"/>
      <c r="T20" s="228"/>
      <c r="U20" s="235"/>
      <c r="V20" s="224"/>
      <c r="W20" s="13">
        <v>4</v>
      </c>
      <c r="X20" s="49"/>
      <c r="Y20" s="49"/>
      <c r="Z20" s="49"/>
      <c r="AA20" s="13" t="str">
        <f>+CONCATENATE(X20," ",Y20," ",Z20)</f>
        <v xml:space="preserve">  </v>
      </c>
      <c r="AB20" s="32" t="s">
        <v>404</v>
      </c>
      <c r="AC20" s="33">
        <f t="shared" si="1"/>
        <v>0</v>
      </c>
      <c r="AD20" s="14" t="str">
        <f>+IF(OR(AB20='[1]11 FORMULAS'!$O$4,AB20='[1]11 FORMULAS'!$O$5),'[1]11 FORMULAS'!$P$5,IF(AB20='[1]11 FORMULAS'!$O$6,'[1]11 FORMULAS'!$P$6,""))</f>
        <v/>
      </c>
      <c r="AE20" s="32" t="s">
        <v>404</v>
      </c>
      <c r="AF20" s="33">
        <f t="shared" si="2"/>
        <v>0</v>
      </c>
      <c r="AG20" s="34" t="s">
        <v>404</v>
      </c>
      <c r="AH20" s="34" t="s">
        <v>404</v>
      </c>
      <c r="AI20" s="34" t="s">
        <v>404</v>
      </c>
      <c r="AJ20" s="14">
        <f t="shared" si="3"/>
        <v>0</v>
      </c>
      <c r="AK20" s="14">
        <f>+AL19*AJ20</f>
        <v>0</v>
      </c>
      <c r="AL20" s="14">
        <f>+AL19-AK20</f>
        <v>0.17279999999999998</v>
      </c>
      <c r="AM20" s="14">
        <f>IF(AD20='[1]11 FORMULAS'!$P$6,AM19-(AM19*AJ20),AM19)</f>
        <v>0.4</v>
      </c>
      <c r="AN20" s="226"/>
      <c r="AO20" s="228"/>
      <c r="AP20" s="226"/>
      <c r="AQ20" s="228"/>
      <c r="AR20" s="224"/>
      <c r="AS20" s="231"/>
      <c r="AT20" s="219"/>
      <c r="AU20" s="219"/>
      <c r="AV20" s="219"/>
      <c r="AW20" s="219"/>
      <c r="AX20" s="219"/>
      <c r="AY20" s="219"/>
      <c r="AZ20" s="219"/>
      <c r="BA20" s="219"/>
      <c r="BB20" s="219"/>
      <c r="BC20" s="222"/>
      <c r="BE20" s="28"/>
      <c r="BF20"/>
    </row>
    <row r="21" spans="1:61" s="15" customFormat="1" ht="35.25" customHeight="1">
      <c r="A21" s="298"/>
      <c r="B21" s="303"/>
      <c r="C21" s="236"/>
      <c r="D21" s="236"/>
      <c r="E21" s="236"/>
      <c r="F21" s="260"/>
      <c r="G21" s="236"/>
      <c r="H21" s="236"/>
      <c r="I21" s="236"/>
      <c r="J21" s="237"/>
      <c r="K21" s="238"/>
      <c r="L21" s="228"/>
      <c r="M21" s="234"/>
      <c r="N21" s="239"/>
      <c r="O21" s="234"/>
      <c r="P21" s="228"/>
      <c r="Q21" s="232"/>
      <c r="R21" s="228"/>
      <c r="S21" s="234"/>
      <c r="T21" s="228"/>
      <c r="U21" s="235"/>
      <c r="V21" s="224"/>
      <c r="W21" s="13"/>
      <c r="X21" s="13"/>
      <c r="Y21" s="13"/>
      <c r="Z21" s="13"/>
      <c r="AA21" s="13" t="str">
        <f>+CONCATENATE(X21," ",Y21," ",Z21)</f>
        <v xml:space="preserve">  </v>
      </c>
      <c r="AB21" s="32" t="s">
        <v>404</v>
      </c>
      <c r="AC21" s="33">
        <f t="shared" si="1"/>
        <v>0</v>
      </c>
      <c r="AD21" s="14" t="str">
        <f>+IF(OR(AB21='[1]11 FORMULAS'!$O$4,AB21='[1]11 FORMULAS'!$O$5),'[1]11 FORMULAS'!$P$5,IF(AB21='[1]11 FORMULAS'!$O$6,'[1]11 FORMULAS'!$P$6,""))</f>
        <v/>
      </c>
      <c r="AE21" s="32" t="s">
        <v>404</v>
      </c>
      <c r="AF21" s="33">
        <f t="shared" si="2"/>
        <v>0</v>
      </c>
      <c r="AG21" s="34" t="s">
        <v>404</v>
      </c>
      <c r="AH21" s="34" t="s">
        <v>404</v>
      </c>
      <c r="AI21" s="34" t="s">
        <v>404</v>
      </c>
      <c r="AJ21" s="14">
        <f t="shared" si="3"/>
        <v>0</v>
      </c>
      <c r="AK21" s="14">
        <f>+AL20*AJ21</f>
        <v>0</v>
      </c>
      <c r="AL21" s="14">
        <f>+AL20-AK21</f>
        <v>0.17279999999999998</v>
      </c>
      <c r="AM21" s="14">
        <f>IF(AD21='[1]11 FORMULAS'!$P$6,AM20-(AM20*AJ21),AM20)</f>
        <v>0.4</v>
      </c>
      <c r="AN21" s="226"/>
      <c r="AO21" s="228"/>
      <c r="AP21" s="226"/>
      <c r="AQ21" s="228"/>
      <c r="AR21" s="224"/>
      <c r="AS21" s="232"/>
      <c r="AT21" s="220"/>
      <c r="AU21" s="220"/>
      <c r="AV21" s="220"/>
      <c r="AW21" s="220"/>
      <c r="AX21" s="220"/>
      <c r="AY21" s="220"/>
      <c r="AZ21" s="220"/>
      <c r="BA21" s="220"/>
      <c r="BB21" s="220"/>
      <c r="BC21" s="223"/>
      <c r="BE21" s="29"/>
    </row>
    <row r="22" spans="1:61" s="15" customFormat="1" ht="49.5" customHeight="1">
      <c r="A22" s="298" t="s">
        <v>530</v>
      </c>
      <c r="B22" s="303" t="s">
        <v>531</v>
      </c>
      <c r="C22" s="236" t="s">
        <v>498</v>
      </c>
      <c r="D22" s="257" t="s">
        <v>532</v>
      </c>
      <c r="E22" s="257" t="s">
        <v>533</v>
      </c>
      <c r="F22" s="260" t="str">
        <f>+CONCATENATE(C22," ",D22," ",E22)</f>
        <v>Posibilidad de perdida economica y reputacional por imposibilidad de hacer efectivo el cobro del impuesto predial unificado debido a la inadecuada  parametrización de los datos registrados en los Actos Adminsitrativos - Liquidaciones Factura.</v>
      </c>
      <c r="G22" s="236" t="s">
        <v>520</v>
      </c>
      <c r="H22" s="236" t="s">
        <v>502</v>
      </c>
      <c r="I22" s="236" t="s">
        <v>502</v>
      </c>
      <c r="J22" s="237" t="str">
        <f>+H22&amp;H22</f>
        <v>ProcesosProcesos</v>
      </c>
      <c r="K22" s="238">
        <v>1</v>
      </c>
      <c r="L22" s="228" t="str">
        <f>IF(K22&lt;=0,"",IF(K22&lt;=2,"Muy Baja",IF(K22&lt;=24,"Baja",IF(K22&lt;=500,"Media",IF(K22&lt;=5000,"Alta","Muy Alta")))))</f>
        <v>Muy Baja</v>
      </c>
      <c r="M22" s="233">
        <f>IF(L22="","",IF(L22="Muy Baja",0.2,IF(L22="Baja",0.4,IF(L22="Media",0.6,IF(L22="Alta",0.8,IF(L22="Muy Alta",1,))))))</f>
        <v>0.2</v>
      </c>
      <c r="N22" s="239" t="s">
        <v>534</v>
      </c>
      <c r="O22" s="233">
        <f>IF(N22="","",IF(N22="menor a 10 SMLMV",0.2,IF(N22="ENTRE 10 Y 50 SMLMV",0.4,IF(N22="entre 50 y 100 SMLMV",0.6,IF(N22="entre 100 y 500 SMLMV",0.8,IF(N22="Mayor a 500 SMLMV",1,))))))</f>
        <v>1</v>
      </c>
      <c r="P22" s="228" t="str">
        <f>IF(O22&lt;=0,"",IF(O22&lt;=20%,"Leve",IF(O22&lt;=40%,"Menor",IF(O22&lt;=60%,"Moderado",IF(O22&lt;=80%,"Mayor","Catastrofico")))))</f>
        <v>Catastrofico</v>
      </c>
      <c r="Q22" s="230" t="s">
        <v>410</v>
      </c>
      <c r="R22" s="228" t="str">
        <f>IF(S22&lt;=0,"",IF(S22&lt;=20%,"Leve",IF(S22&lt;=40%,"Menor",IF(S22&lt;=60%,"Moderado",IF(S22&lt;=80%,"Mayor","Catastrofico")))))</f>
        <v>Menor</v>
      </c>
      <c r="S22" s="233">
        <f>IF(Q22="","",IF(Q22="El riesgo afecta la imagen de algún área de la organización",0.2,IF(Q22="El riesgo afecta la imagen de la entidad internamente, de conocimiento general nivel interno, de junta directiva y accionistas y/o de proveedores",0.4,IF(Q22="El riesgo afecta la imagen de la entidad con algunos usuarios de relevancia frente al logro de los objetivos",0.6,IF(Q22="El riesgo afecta la imagen de la entidad con efecto publicitario sostenido a nivel de sector administrativo, nivel departamental o municipal",0.8,IF(Q22="El riesgo afecta la imagen de la entidad a nivel nacional, con efecto publicitario sostenido a nivel país",1,))))))</f>
        <v>0.4</v>
      </c>
      <c r="T22" s="228" t="str">
        <f>IF(U22&lt;=0,"",IF(U22&lt;=20%,"Leve",IF(U22&lt;=40%,"Menor",IF(U22&lt;=60%,"Moderado",IF(U22&lt;=80%,"Mayor","Catastrofico")))))</f>
        <v>Menor</v>
      </c>
      <c r="U22" s="235">
        <f>+S22</f>
        <v>0.4</v>
      </c>
      <c r="V22" s="224" t="str">
        <f>IF(OR(AND(L22="Muy Baja",T22="Leve"),AND(L22="Muy Baja",T22="Menor"),AND(L22="Baja",T22="Leve")),"Bajo",IF(OR(AND(L22="Muy baja",T22="Moderado"),AND(L22="Baja",T22="Menor"),AND(L22="Baja",T22="Moderado"),AND(L22="Media",T22="Leve"),AND(L22="Media",T22="Menor"),AND(L22="Media",T22="Moderado"),AND(L22="Alta",T22="Leve"),AND(L22="Alta",T22="Menor")),"Moderado",IF(OR(AND(L22="Muy Baja",T22="Mayor"),AND(L22="Baja",T22="Mayor"),AND(L22="Media",T22="Mayor"),AND(L22="Alta",T22="Moderado"),AND(L22="Alta",T22="Mayor"),AND(L22="Muy Alta",T22="Leve"),AND(L22="Muy Alta",T22="Menor"),AND(L22="Muy Alta",T22="Moderado"),AND(L22="Muy Alta",T22="Mayor")),"Alto",IF(OR(AND(L22="Muy Baja",T22="Catastrofico"),AND(L22="Baja",T22="Catastrofico"),AND(L22="Media",T22="Catastrofico"),AND(L22="Alta",T22="Catastrofico"),AND(L22="Muy Alta",T22="Catastrofico")),"Extremo",))))</f>
        <v>Bajo</v>
      </c>
      <c r="W22" s="13">
        <v>1</v>
      </c>
      <c r="X22" s="68" t="s">
        <v>535</v>
      </c>
      <c r="Y22" s="68" t="s">
        <v>536</v>
      </c>
      <c r="Z22" s="68" t="s">
        <v>537</v>
      </c>
      <c r="AA22" s="13" t="str">
        <f t="shared" si="0"/>
        <v>El Profesional Especializado Código 222 Grado 45 (Impuestos) Realiza la validación de la parametrizacion de los datos cargados en los Actos  Administrativos - Liquidación Factura del Impuesto Predial Unificado generados como prueba en la página web, escogiendo uno por cada grupo de vigencias, mediante mesas de trabajo con el equipo, dejando como evidencias actas de reunión e informe técnico. Si se encuentra alguna inconsistencia, se procede a requerir a través de Oficio de SIGOB o correo electrónico institucional.
Se realiza anualmente.</v>
      </c>
      <c r="AB22" s="32" t="s">
        <v>507</v>
      </c>
      <c r="AC22" s="33">
        <f t="shared" si="1"/>
        <v>0.25</v>
      </c>
      <c r="AD22" s="14" t="str">
        <f>+IF(OR(AB22='[1]11 FORMULAS'!$O$4,AB22='[1]11 FORMULAS'!$O$5),'[1]11 FORMULAS'!$P$5,IF(AB22='[1]11 FORMULAS'!$O$6,'[1]11 FORMULAS'!$P$6,""))</f>
        <v>Probabilidad</v>
      </c>
      <c r="AE22" s="32" t="s">
        <v>508</v>
      </c>
      <c r="AF22" s="33">
        <f t="shared" si="2"/>
        <v>0.15</v>
      </c>
      <c r="AG22" s="34" t="s">
        <v>509</v>
      </c>
      <c r="AH22" s="34" t="s">
        <v>510</v>
      </c>
      <c r="AI22" s="34" t="s">
        <v>511</v>
      </c>
      <c r="AJ22" s="14">
        <f t="shared" si="3"/>
        <v>0.4</v>
      </c>
      <c r="AK22" s="14">
        <f>+M22*AJ22</f>
        <v>8.0000000000000016E-2</v>
      </c>
      <c r="AL22" s="14">
        <f>+M22-AK22</f>
        <v>0.12</v>
      </c>
      <c r="AM22" s="14">
        <f>IF(AD22='[1]11 FORMULAS'!$P$6,U22-(U22*AJ22),U22)</f>
        <v>0.4</v>
      </c>
      <c r="AN22" s="226">
        <f>+AL26</f>
        <v>0.12</v>
      </c>
      <c r="AO22" s="228" t="str">
        <f>IF(AN22&lt;=0,"",IF(AN22&lt;=20%,"Muy Baja",IF(AN22&lt;=40%,"Baja",IF(AN22&lt;=60%,"Media",IF(AN22&lt;=80%,"Alta","Muy Alta")))))</f>
        <v>Muy Baja</v>
      </c>
      <c r="AP22" s="226">
        <f>+AM26</f>
        <v>0.4</v>
      </c>
      <c r="AQ22" s="228" t="str">
        <f>IF(AP22&lt;=0,"",IF(AP22&lt;=20%,"Leve",IF(AP22&lt;=40%,"Menor",IF(AP22&lt;=60%,"Moderado",IF(AP22&lt;=80%,"Mayor","Catastrofico")))))</f>
        <v>Menor</v>
      </c>
      <c r="AR22" s="224" t="str">
        <f>IF(OR(AND(AO22="Muy Baja",AQ22="Leve"),AND(AO22="Muy Baja",AQ22="Menor"),AND(AO22="Baja",AQ22="Leve")),"Bajo",IF(OR(AND(AO22="Muy baja",AQ22="Moderado"),AND(AO22="Baja",AQ22="Menor"),AND(AO22="Baja",AQ22="Moderado"),AND(AO22="Media",AQ22="Leve"),AND(AO22="Media",AQ22="Menor"),AND(AO22="Media",AQ22="Moderado"),AND(AO22="Alta",AQ22="Leve"),AND(AO22="Alta",AQ22="Menor")),"Moderado",IF(OR(AND(AO22="Muy Baja",AQ22="Mayor"),AND(AO22="Baja",AQ22="Mayor"),AND(AO22="Media",AQ22="Mayor"),AND(AO22="Alta",AQ22="Moderado"),AND(AO22="Alta",AQ22="Mayor"),AND(AO22="Muy Alta",AQ22="Leve"),AND(AO22="Muy Alta",AQ22="Menor"),AND(AO22="Muy Alta",AQ22="Moderado"),AND(AO22="Muy Alta",AQ22="Mayor")),"Alto",IF(OR(AND(AO22="Muy Baja",AQ22="Catastrofico"),AND(AO22="Baja",AQ22="Catastrofico"),AND(AO22="Media",AQ22="Catastrofico"),AND(AO22="Alta",AQ22="Catastrofico"),AND(AO22="Muy Alta",AQ22="Catastrofico")),"Extremo",""))))</f>
        <v>Bajo</v>
      </c>
      <c r="AS22" s="230" t="s">
        <v>512</v>
      </c>
      <c r="AT22" s="218" t="s">
        <v>538</v>
      </c>
      <c r="AU22" s="218" t="s">
        <v>539</v>
      </c>
      <c r="AV22" s="218" t="s">
        <v>540</v>
      </c>
      <c r="AW22" s="218" t="s">
        <v>541</v>
      </c>
      <c r="AX22" s="218" t="s">
        <v>542</v>
      </c>
      <c r="AY22" s="218" t="s">
        <v>543</v>
      </c>
      <c r="AZ22" s="218"/>
      <c r="BA22" s="218"/>
      <c r="BB22" s="218"/>
      <c r="BC22" s="221"/>
      <c r="BI22" s="9"/>
    </row>
    <row r="23" spans="1:61" s="15" customFormat="1" ht="33.75" customHeight="1">
      <c r="A23" s="298"/>
      <c r="B23" s="303"/>
      <c r="C23" s="236"/>
      <c r="D23" s="258"/>
      <c r="E23" s="258"/>
      <c r="F23" s="260"/>
      <c r="G23" s="236"/>
      <c r="H23" s="236"/>
      <c r="I23" s="236"/>
      <c r="J23" s="237"/>
      <c r="K23" s="238"/>
      <c r="L23" s="228"/>
      <c r="M23" s="234"/>
      <c r="N23" s="239"/>
      <c r="O23" s="234"/>
      <c r="P23" s="228"/>
      <c r="Q23" s="231"/>
      <c r="R23" s="228"/>
      <c r="S23" s="234"/>
      <c r="T23" s="228"/>
      <c r="U23" s="235"/>
      <c r="V23" s="224"/>
      <c r="W23" s="13">
        <v>2</v>
      </c>
      <c r="X23" s="49"/>
      <c r="Y23" s="49"/>
      <c r="Z23" s="49"/>
      <c r="AA23" s="13" t="str">
        <f t="shared" si="0"/>
        <v xml:space="preserve">  </v>
      </c>
      <c r="AB23" s="32" t="s">
        <v>404</v>
      </c>
      <c r="AC23" s="33">
        <f t="shared" si="1"/>
        <v>0</v>
      </c>
      <c r="AD23" s="14" t="str">
        <f>+IF(OR(AB23='[1]11 FORMULAS'!$O$4,AB23='[1]11 FORMULAS'!$O$5),'[1]11 FORMULAS'!$P$5,IF(AB23='[1]11 FORMULAS'!$O$6,'[1]11 FORMULAS'!$P$6,""))</f>
        <v/>
      </c>
      <c r="AE23" s="32" t="s">
        <v>404</v>
      </c>
      <c r="AF23" s="33">
        <f t="shared" si="2"/>
        <v>0</v>
      </c>
      <c r="AG23" s="34" t="s">
        <v>404</v>
      </c>
      <c r="AH23" s="34" t="s">
        <v>404</v>
      </c>
      <c r="AI23" s="34" t="s">
        <v>404</v>
      </c>
      <c r="AJ23" s="14">
        <f t="shared" si="3"/>
        <v>0</v>
      </c>
      <c r="AK23" s="14">
        <f>+AL22*AJ23</f>
        <v>0</v>
      </c>
      <c r="AL23" s="14">
        <f>+AL22-AK23</f>
        <v>0.12</v>
      </c>
      <c r="AM23" s="14">
        <f>IF(AD23='[1]11 FORMULAS'!$P$6,AM22-(AM22*AJ23),AM22)</f>
        <v>0.4</v>
      </c>
      <c r="AN23" s="226"/>
      <c r="AO23" s="228"/>
      <c r="AP23" s="226"/>
      <c r="AQ23" s="228"/>
      <c r="AR23" s="224"/>
      <c r="AS23" s="231"/>
      <c r="AT23" s="219"/>
      <c r="AU23" s="219"/>
      <c r="AV23" s="219"/>
      <c r="AW23" s="219"/>
      <c r="AX23" s="219"/>
      <c r="AY23" s="219"/>
      <c r="AZ23" s="219"/>
      <c r="BA23" s="219"/>
      <c r="BB23" s="219"/>
      <c r="BC23" s="222"/>
      <c r="BI23" s="77" t="s">
        <v>544</v>
      </c>
    </row>
    <row r="24" spans="1:61" s="15" customFormat="1" ht="33.75" customHeight="1">
      <c r="A24" s="298"/>
      <c r="B24" s="303"/>
      <c r="C24" s="236"/>
      <c r="D24" s="258"/>
      <c r="E24" s="258"/>
      <c r="F24" s="260"/>
      <c r="G24" s="236"/>
      <c r="H24" s="236"/>
      <c r="I24" s="236"/>
      <c r="J24" s="237"/>
      <c r="K24" s="238"/>
      <c r="L24" s="228"/>
      <c r="M24" s="234"/>
      <c r="N24" s="239"/>
      <c r="O24" s="234"/>
      <c r="P24" s="228"/>
      <c r="Q24" s="231"/>
      <c r="R24" s="228"/>
      <c r="S24" s="234"/>
      <c r="T24" s="228"/>
      <c r="U24" s="235"/>
      <c r="V24" s="224"/>
      <c r="W24" s="13">
        <v>3</v>
      </c>
      <c r="X24" s="49"/>
      <c r="Y24" s="49"/>
      <c r="Z24" s="49"/>
      <c r="AA24" s="13" t="str">
        <f t="shared" si="0"/>
        <v xml:space="preserve">  </v>
      </c>
      <c r="AB24" s="32" t="s">
        <v>404</v>
      </c>
      <c r="AC24" s="33">
        <f t="shared" si="1"/>
        <v>0</v>
      </c>
      <c r="AD24" s="14" t="str">
        <f>+IF(OR(AB24='[1]11 FORMULAS'!$O$4,AB24='[1]11 FORMULAS'!$O$5),'[1]11 FORMULAS'!$P$5,IF(AB24='[1]11 FORMULAS'!$O$6,'[1]11 FORMULAS'!$P$6,""))</f>
        <v/>
      </c>
      <c r="AE24" s="32" t="s">
        <v>404</v>
      </c>
      <c r="AF24" s="33">
        <f t="shared" si="2"/>
        <v>0</v>
      </c>
      <c r="AG24" s="34" t="s">
        <v>404</v>
      </c>
      <c r="AH24" s="34" t="s">
        <v>404</v>
      </c>
      <c r="AI24" s="34" t="s">
        <v>404</v>
      </c>
      <c r="AJ24" s="14">
        <f t="shared" si="3"/>
        <v>0</v>
      </c>
      <c r="AK24" s="14">
        <f>+AL23*AJ24</f>
        <v>0</v>
      </c>
      <c r="AL24" s="14">
        <f>+AL23-AK24</f>
        <v>0.12</v>
      </c>
      <c r="AM24" s="14">
        <f>IF(AD24='[1]11 FORMULAS'!$P$6,AM23-(AM23*AJ24),AM23)</f>
        <v>0.4</v>
      </c>
      <c r="AN24" s="226"/>
      <c r="AO24" s="228"/>
      <c r="AP24" s="226"/>
      <c r="AQ24" s="228"/>
      <c r="AR24" s="224"/>
      <c r="AS24" s="231"/>
      <c r="AT24" s="219"/>
      <c r="AU24" s="219"/>
      <c r="AV24" s="219"/>
      <c r="AW24" s="219"/>
      <c r="AX24" s="219"/>
      <c r="AY24" s="219"/>
      <c r="AZ24" s="219"/>
      <c r="BA24" s="219"/>
      <c r="BB24" s="219"/>
      <c r="BC24" s="222"/>
      <c r="BI24" s="9"/>
    </row>
    <row r="25" spans="1:61" s="15" customFormat="1" ht="33.75" customHeight="1">
      <c r="A25" s="298"/>
      <c r="B25" s="303"/>
      <c r="C25" s="236"/>
      <c r="D25" s="258"/>
      <c r="E25" s="258"/>
      <c r="F25" s="260"/>
      <c r="G25" s="236"/>
      <c r="H25" s="236"/>
      <c r="I25" s="236"/>
      <c r="J25" s="237"/>
      <c r="K25" s="238"/>
      <c r="L25" s="228"/>
      <c r="M25" s="234"/>
      <c r="N25" s="239"/>
      <c r="O25" s="234"/>
      <c r="P25" s="228"/>
      <c r="Q25" s="231"/>
      <c r="R25" s="228"/>
      <c r="S25" s="234"/>
      <c r="T25" s="228"/>
      <c r="U25" s="235"/>
      <c r="V25" s="224"/>
      <c r="W25" s="13">
        <v>4</v>
      </c>
      <c r="X25" s="49"/>
      <c r="Y25" s="49"/>
      <c r="Z25" s="49"/>
      <c r="AA25" s="13" t="str">
        <f t="shared" si="0"/>
        <v xml:space="preserve">  </v>
      </c>
      <c r="AB25" s="32" t="s">
        <v>404</v>
      </c>
      <c r="AC25" s="33">
        <f t="shared" si="1"/>
        <v>0</v>
      </c>
      <c r="AD25" s="14" t="str">
        <f>+IF(OR(AB25='[1]11 FORMULAS'!$O$4,AB25='[1]11 FORMULAS'!$O$5),'[1]11 FORMULAS'!$P$5,IF(AB25='[1]11 FORMULAS'!$O$6,'[1]11 FORMULAS'!$P$6,""))</f>
        <v/>
      </c>
      <c r="AE25" s="32" t="s">
        <v>404</v>
      </c>
      <c r="AF25" s="33">
        <f t="shared" si="2"/>
        <v>0</v>
      </c>
      <c r="AG25" s="34" t="s">
        <v>404</v>
      </c>
      <c r="AH25" s="34" t="s">
        <v>404</v>
      </c>
      <c r="AI25" s="34" t="s">
        <v>404</v>
      </c>
      <c r="AJ25" s="14">
        <f t="shared" si="3"/>
        <v>0</v>
      </c>
      <c r="AK25" s="14">
        <f>+AL24*AJ25</f>
        <v>0</v>
      </c>
      <c r="AL25" s="14">
        <f>+AL24-AK25</f>
        <v>0.12</v>
      </c>
      <c r="AM25" s="14">
        <f>IF(AD25='[1]11 FORMULAS'!$P$6,AM24-(AM24*AJ25),AM24)</f>
        <v>0.4</v>
      </c>
      <c r="AN25" s="226"/>
      <c r="AO25" s="228"/>
      <c r="AP25" s="226"/>
      <c r="AQ25" s="228"/>
      <c r="AR25" s="224"/>
      <c r="AS25" s="231"/>
      <c r="AT25" s="219"/>
      <c r="AU25" s="219"/>
      <c r="AV25" s="219"/>
      <c r="AW25" s="219"/>
      <c r="AX25" s="219"/>
      <c r="AY25" s="219"/>
      <c r="AZ25" s="219"/>
      <c r="BA25" s="219"/>
      <c r="BB25" s="219"/>
      <c r="BC25" s="222"/>
      <c r="BI25" s="9"/>
    </row>
    <row r="26" spans="1:61" s="15" customFormat="1" ht="33.75" customHeight="1">
      <c r="A26" s="298"/>
      <c r="B26" s="303"/>
      <c r="C26" s="236"/>
      <c r="D26" s="259"/>
      <c r="E26" s="259"/>
      <c r="F26" s="260"/>
      <c r="G26" s="236"/>
      <c r="H26" s="236"/>
      <c r="I26" s="236"/>
      <c r="J26" s="237"/>
      <c r="K26" s="238"/>
      <c r="L26" s="228"/>
      <c r="M26" s="234"/>
      <c r="N26" s="239"/>
      <c r="O26" s="234"/>
      <c r="P26" s="228"/>
      <c r="Q26" s="232"/>
      <c r="R26" s="228"/>
      <c r="S26" s="234"/>
      <c r="T26" s="228"/>
      <c r="U26" s="235"/>
      <c r="V26" s="224"/>
      <c r="W26" s="13"/>
      <c r="X26" s="13"/>
      <c r="Y26" s="13"/>
      <c r="Z26" s="13"/>
      <c r="AA26" s="13" t="str">
        <f t="shared" si="0"/>
        <v xml:space="preserve">  </v>
      </c>
      <c r="AB26" s="32" t="s">
        <v>404</v>
      </c>
      <c r="AC26" s="33">
        <f t="shared" si="1"/>
        <v>0</v>
      </c>
      <c r="AD26" s="14" t="str">
        <f>+IF(OR(AB26='[1]11 FORMULAS'!$O$4,AB26='[1]11 FORMULAS'!$O$5),'[1]11 FORMULAS'!$P$5,IF(AB26='[1]11 FORMULAS'!$O$6,'[1]11 FORMULAS'!$P$6,""))</f>
        <v/>
      </c>
      <c r="AE26" s="32" t="s">
        <v>404</v>
      </c>
      <c r="AF26" s="33">
        <f t="shared" si="2"/>
        <v>0</v>
      </c>
      <c r="AG26" s="34" t="s">
        <v>404</v>
      </c>
      <c r="AH26" s="34" t="s">
        <v>404</v>
      </c>
      <c r="AI26" s="34" t="s">
        <v>404</v>
      </c>
      <c r="AJ26" s="14">
        <f t="shared" si="3"/>
        <v>0</v>
      </c>
      <c r="AK26" s="14">
        <f>+AL25*AJ26</f>
        <v>0</v>
      </c>
      <c r="AL26" s="14">
        <f>+AL25-AK26</f>
        <v>0.12</v>
      </c>
      <c r="AM26" s="14">
        <f>IF(AD26='[1]11 FORMULAS'!$P$6,AM25-(AM25*AJ26),AM25)</f>
        <v>0.4</v>
      </c>
      <c r="AN26" s="226"/>
      <c r="AO26" s="228"/>
      <c r="AP26" s="226"/>
      <c r="AQ26" s="228"/>
      <c r="AR26" s="224"/>
      <c r="AS26" s="232"/>
      <c r="AT26" s="220"/>
      <c r="AU26" s="220"/>
      <c r="AV26" s="220"/>
      <c r="AW26" s="220"/>
      <c r="AX26" s="220"/>
      <c r="AY26" s="220"/>
      <c r="AZ26" s="220"/>
      <c r="BA26" s="220"/>
      <c r="BB26" s="220"/>
      <c r="BC26" s="223"/>
      <c r="BI26" s="9"/>
    </row>
    <row r="27" spans="1:61" s="15" customFormat="1" ht="49.5" customHeight="1">
      <c r="A27" s="298" t="s">
        <v>545</v>
      </c>
      <c r="B27" s="303" t="s">
        <v>546</v>
      </c>
      <c r="C27" s="236" t="s">
        <v>547</v>
      </c>
      <c r="D27" s="236" t="s">
        <v>548</v>
      </c>
      <c r="E27" s="236" t="s">
        <v>549</v>
      </c>
      <c r="F27" s="260" t="str">
        <f>+CONCATENATE(C27," ",D27," ",E27)</f>
        <v xml:space="preserve">Posibilidad de perdida reputacional Por inadecuada prestación del servicio en la atención al contribuyente. Debido al desconocimiento del instructivo y la normatividad legal vigente </v>
      </c>
      <c r="G27" s="236" t="s">
        <v>520</v>
      </c>
      <c r="H27" s="236" t="s">
        <v>502</v>
      </c>
      <c r="I27" s="236" t="s">
        <v>502</v>
      </c>
      <c r="J27" s="237" t="str">
        <f>+H27&amp;H27</f>
        <v>ProcesosProcesos</v>
      </c>
      <c r="K27" s="238">
        <v>260</v>
      </c>
      <c r="L27" s="228" t="str">
        <f>IF(K27&lt;=0,"",IF(K27&lt;=2,"Muy Baja",IF(K27&lt;=24,"Baja",IF(K27&lt;=500,"Media",IF(K27&lt;=5000,"Alta","Muy Alta")))))</f>
        <v>Media</v>
      </c>
      <c r="M27" s="233">
        <f>IF(L27="","",IF(L27="Muy Baja",0.2,IF(L27="Baja",0.4,IF(L27="Media",0.6,IF(L27="Alta",0.8,IF(L27="Muy Alta",1,))))))</f>
        <v>0.6</v>
      </c>
      <c r="N27" s="239" t="s">
        <v>550</v>
      </c>
      <c r="O27" s="233">
        <f>IF(N27="","",IF(N27="menor a 10 SMLMV",0.2,IF(N27="ENTRE 10 Y 50 SMLMV",0.4,IF(N27="entre 50 y 100 SMLMV",0.6,IF(N27="entre 100 y 500 SMLMV",0.8,IF(N27="Mayor a 500 SMLMV",1,))))))</f>
        <v>0</v>
      </c>
      <c r="P27" s="228" t="str">
        <f>IF(O27&lt;=0,"",IF(O27&lt;=20%,"Leve",IF(O27&lt;=40%,"Menor",IF(O27&lt;=60%,"Moderado",IF(O27&lt;=80%,"Mayor","Catastrofico")))))</f>
        <v/>
      </c>
      <c r="Q27" s="230" t="s">
        <v>413</v>
      </c>
      <c r="R27" s="228" t="str">
        <f>IF(S27&lt;=0,"",IF(S27&lt;=20%,"Leve",IF(S27&lt;=40%,"Menor",IF(S27&lt;=60%,"Moderado",IF(S27&lt;=80%,"Mayor","Catastrofico")))))</f>
        <v>Moderado</v>
      </c>
      <c r="S27" s="233">
        <f>IF(Q27="","",IF(Q27="El riesgo afecta la imagen de algún área de la organización",0.2,IF(Q27="El riesgo afecta la imagen de la entidad internamente, de conocimiento general nivel interno, de junta directiva y accionistas y/o de proveedores",0.4,IF(Q27="El riesgo afecta la imagen de la entidad con algunos usuarios de relevancia frente al logro de los objetivos",0.6,IF(Q27="El riesgo afecta la imagen de la entidad con efecto publicitario sostenido a nivel de sector administrativo, nivel departamental o municipal",0.8,IF(Q27="El riesgo afecta la imagen de la entidad a nivel nacional, con efecto publicitario sostenido a nivel país",1,))))))</f>
        <v>0.6</v>
      </c>
      <c r="T27" s="228" t="str">
        <f>IF(U27&lt;=0,"",IF(U27&lt;=20%,"Leve",IF(U27&lt;=40%,"Menor",IF(U27&lt;=60%,"Moderado",IF(U27&lt;=80%,"Mayor","Catastrofico")))))</f>
        <v>Moderado</v>
      </c>
      <c r="U27" s="235">
        <f>+S27</f>
        <v>0.6</v>
      </c>
      <c r="V27" s="224" t="str">
        <f>IF(OR(AND(L27="Muy Baja",T27="Leve"),AND(L27="Muy Baja",T27="Menor"),AND(L27="Baja",T27="Leve")),"Bajo",IF(OR(AND(L27="Muy baja",T27="Moderado"),AND(L27="Baja",T27="Menor"),AND(L27="Baja",T27="Moderado"),AND(L27="Media",T27="Leve"),AND(L27="Media",T27="Menor"),AND(L27="Media",T27="Moderado"),AND(L27="Alta",T27="Leve"),AND(L27="Alta",T27="Menor")),"Moderado",IF(OR(AND(L27="Muy Baja",T27="Mayor"),AND(L27="Baja",T27="Mayor"),AND(L27="Media",T27="Mayor"),AND(L27="Alta",T27="Moderado"),AND(L27="Alta",T27="Mayor"),AND(L27="Muy Alta",T27="Leve"),AND(L27="Muy Alta",T27="Menor"),AND(L27="Muy Alta",T27="Moderado"),AND(L27="Muy Alta",T27="Mayor")),"Alto",IF(OR(AND(L27="Muy Baja",T27="Catastrofico"),AND(L27="Baja",T27="Catastrofico"),AND(L27="Media",T27="Catastrofico"),AND(L27="Alta",T27="Catastrofico"),AND(L27="Muy Alta",T27="Catastrofico")),"Extremo",))))</f>
        <v>Moderado</v>
      </c>
      <c r="W27" s="13">
        <v>1</v>
      </c>
      <c r="X27" s="49" t="s">
        <v>551</v>
      </c>
      <c r="Y27" s="49" t="s">
        <v>552</v>
      </c>
      <c r="Z27" s="49" t="s">
        <v>553</v>
      </c>
      <c r="AA27" s="13" t="str">
        <f t="shared" ref="AA27:AA61" si="4">+CONCATENATE(X27," ",Y27," ",Z27)</f>
        <v>Profesional Especializado
Codigo 222 Grado 41 Revisar cada vez que sea necesario el instructivo GHAGT04-I001: Instructivo expedición de recibos de pago de las obligaciones tributarias y la normatividad legal vigente capacitando al personal de atención al contribuyente para que tengan los conocimientos necesarios con el fin brindar una atención adecuada, dejando evidencia en el formato  GDOGC01-F001: acta de reunión. De no darse la mesa de trabajo se socializara la información de las acciones de mejora mendiante correo electronico institucional o SIGOB.</v>
      </c>
      <c r="AB27" s="32" t="s">
        <v>507</v>
      </c>
      <c r="AC27" s="33">
        <f t="shared" si="1"/>
        <v>0.25</v>
      </c>
      <c r="AD27" s="14" t="str">
        <f>+IF(OR(AB27='[1]11 FORMULAS'!$O$4,AB27='[1]11 FORMULAS'!$O$5),'[1]11 FORMULAS'!$P$5,IF(AB27='[1]11 FORMULAS'!$O$6,'[1]11 FORMULAS'!$P$6,""))</f>
        <v>Probabilidad</v>
      </c>
      <c r="AE27" s="32" t="s">
        <v>508</v>
      </c>
      <c r="AF27" s="33">
        <f t="shared" si="2"/>
        <v>0.15</v>
      </c>
      <c r="AG27" s="34" t="s">
        <v>509</v>
      </c>
      <c r="AH27" s="34" t="s">
        <v>510</v>
      </c>
      <c r="AI27" s="34" t="s">
        <v>511</v>
      </c>
      <c r="AJ27" s="14">
        <f t="shared" si="3"/>
        <v>0.4</v>
      </c>
      <c r="AK27" s="14">
        <f>+M27*AJ27</f>
        <v>0.24</v>
      </c>
      <c r="AL27" s="14">
        <f>+M27-AK27</f>
        <v>0.36</v>
      </c>
      <c r="AM27" s="14">
        <f>IF(AD27='[1]11 FORMULAS'!$P$6,U27-(U27*AJ27),U27)</f>
        <v>0.6</v>
      </c>
      <c r="AN27" s="226">
        <f>+AL31</f>
        <v>0.216</v>
      </c>
      <c r="AO27" s="228" t="str">
        <f>IF(AN27&lt;=0,"",IF(AN27&lt;=20%,"Muy Baja",IF(AN27&lt;=40%,"Baja",IF(AN27&lt;=60%,"Media",IF(AN27&lt;=80%,"Alta","Muy Alta")))))</f>
        <v>Baja</v>
      </c>
      <c r="AP27" s="226">
        <f>+AM31</f>
        <v>0.6</v>
      </c>
      <c r="AQ27" s="228" t="str">
        <f>IF(AP27&lt;=0,"",IF(AP27&lt;=20%,"Leve",IF(AP27&lt;=40%,"Menor",IF(AP27&lt;=60%,"Moderado",IF(AP27&lt;=80%,"Mayor","Catastrofico")))))</f>
        <v>Moderado</v>
      </c>
      <c r="AR27" s="224" t="str">
        <f>IF(OR(AND(AO27="Muy Baja",AQ27="Leve"),AND(AO27="Muy Baja",AQ27="Menor"),AND(AO27="Baja",AQ27="Leve")),"Bajo",IF(OR(AND(AO27="Muy baja",AQ27="Moderado"),AND(AO27="Baja",AQ27="Menor"),AND(AO27="Baja",AQ27="Moderado"),AND(AO27="Media",AQ27="Leve"),AND(AO27="Media",AQ27="Menor"),AND(AO27="Media",AQ27="Moderado"),AND(AO27="Alta",AQ27="Leve"),AND(AO27="Alta",AQ27="Menor")),"Moderado",IF(OR(AND(AO27="Muy Baja",AQ27="Mayor"),AND(AO27="Baja",AQ27="Mayor"),AND(AO27="Media",AQ27="Mayor"),AND(AO27="Alta",AQ27="Moderado"),AND(AO27="Alta",AQ27="Mayor"),AND(AO27="Muy Alta",AQ27="Leve"),AND(AO27="Muy Alta",AQ27="Menor"),AND(AO27="Muy Alta",AQ27="Moderado"),AND(AO27="Muy Alta",AQ27="Mayor")),"Alto",IF(OR(AND(AO27="Muy Baja",AQ27="Catastrofico"),AND(AO27="Baja",AQ27="Catastrofico"),AND(AO27="Media",AQ27="Catastrofico"),AND(AO27="Alta",AQ27="Catastrofico"),AND(AO27="Muy Alta",AQ27="Catastrofico")),"Extremo",""))))</f>
        <v>Moderado</v>
      </c>
      <c r="AS27" s="230" t="s">
        <v>512</v>
      </c>
      <c r="AT27" s="218" t="s">
        <v>554</v>
      </c>
      <c r="AU27" s="218" t="s">
        <v>551</v>
      </c>
      <c r="AV27" s="218" t="s">
        <v>555</v>
      </c>
      <c r="AW27" s="218" t="s">
        <v>556</v>
      </c>
      <c r="AX27" s="218" t="s">
        <v>557</v>
      </c>
      <c r="AY27" s="218" t="s">
        <v>558</v>
      </c>
      <c r="AZ27" s="218" t="s">
        <v>559</v>
      </c>
      <c r="BA27" s="218"/>
      <c r="BB27" s="218"/>
      <c r="BC27" s="221"/>
      <c r="BI27" s="9"/>
    </row>
    <row r="28" spans="1:61" s="15" customFormat="1" ht="33.75" customHeight="1">
      <c r="A28" s="298"/>
      <c r="B28" s="303"/>
      <c r="C28" s="236"/>
      <c r="D28" s="236"/>
      <c r="E28" s="236"/>
      <c r="F28" s="260"/>
      <c r="G28" s="236"/>
      <c r="H28" s="236"/>
      <c r="I28" s="236"/>
      <c r="J28" s="237"/>
      <c r="K28" s="238"/>
      <c r="L28" s="228"/>
      <c r="M28" s="234"/>
      <c r="N28" s="239"/>
      <c r="O28" s="234"/>
      <c r="P28" s="228"/>
      <c r="Q28" s="231"/>
      <c r="R28" s="228"/>
      <c r="S28" s="234"/>
      <c r="T28" s="228"/>
      <c r="U28" s="235"/>
      <c r="V28" s="224"/>
      <c r="W28" s="13">
        <v>2</v>
      </c>
      <c r="X28" s="49" t="s">
        <v>551</v>
      </c>
      <c r="Y28" s="49" t="s">
        <v>560</v>
      </c>
      <c r="Z28" s="49" t="s">
        <v>561</v>
      </c>
      <c r="AA28" s="13" t="str">
        <f t="shared" si="4"/>
        <v>Profesional Especializado
Codigo 222 Grado 41 Verificar quincenalmente mediante mesa de trabajo con el equipo las acciones de mejorar que se definan con base al informe de resultados de las encuestas de atención al contribuyente y las situaciones que impacten la prestación del servicio, dejando evidencia en el formato  GDOGC01-F001: acta de reunión. De no darse la mesa de trabajo se socializara la información de las acciones de mejora mendiante correo electronico institucional.</v>
      </c>
      <c r="AB28" s="32" t="s">
        <v>507</v>
      </c>
      <c r="AC28" s="33">
        <f t="shared" si="1"/>
        <v>0.25</v>
      </c>
      <c r="AD28" s="14" t="str">
        <f>+IF(OR(AB28='[1]11 FORMULAS'!$O$4,AB28='[1]11 FORMULAS'!$O$5),'[1]11 FORMULAS'!$P$5,IF(AB28='[1]11 FORMULAS'!$O$6,'[1]11 FORMULAS'!$P$6,""))</f>
        <v>Probabilidad</v>
      </c>
      <c r="AE28" s="32" t="s">
        <v>508</v>
      </c>
      <c r="AF28" s="33">
        <f t="shared" si="2"/>
        <v>0.15</v>
      </c>
      <c r="AG28" s="34" t="s">
        <v>509</v>
      </c>
      <c r="AH28" s="34" t="s">
        <v>510</v>
      </c>
      <c r="AI28" s="34" t="s">
        <v>511</v>
      </c>
      <c r="AJ28" s="14">
        <f t="shared" si="3"/>
        <v>0.4</v>
      </c>
      <c r="AK28" s="14">
        <f>+AL27*AJ28</f>
        <v>0.14399999999999999</v>
      </c>
      <c r="AL28" s="14">
        <f>+AL27-AK28</f>
        <v>0.216</v>
      </c>
      <c r="AM28" s="14">
        <f>IF(AD28='[1]11 FORMULAS'!$P$6,AM27-(AM27*AJ28),AM27)</f>
        <v>0.6</v>
      </c>
      <c r="AN28" s="226"/>
      <c r="AO28" s="228"/>
      <c r="AP28" s="226"/>
      <c r="AQ28" s="228"/>
      <c r="AR28" s="224"/>
      <c r="AS28" s="231"/>
      <c r="AT28" s="219"/>
      <c r="AU28" s="219"/>
      <c r="AV28" s="219"/>
      <c r="AW28" s="219"/>
      <c r="AX28" s="219"/>
      <c r="AY28" s="219"/>
      <c r="AZ28" s="219"/>
      <c r="BA28" s="219"/>
      <c r="BB28" s="219"/>
      <c r="BC28" s="222"/>
      <c r="BI28" s="9"/>
    </row>
    <row r="29" spans="1:61" s="15" customFormat="1" ht="33.75" customHeight="1">
      <c r="A29" s="298"/>
      <c r="B29" s="303"/>
      <c r="C29" s="236"/>
      <c r="D29" s="236"/>
      <c r="E29" s="236"/>
      <c r="F29" s="260"/>
      <c r="G29" s="236"/>
      <c r="H29" s="236"/>
      <c r="I29" s="236"/>
      <c r="J29" s="237"/>
      <c r="K29" s="238"/>
      <c r="L29" s="228"/>
      <c r="M29" s="234"/>
      <c r="N29" s="239"/>
      <c r="O29" s="234"/>
      <c r="P29" s="228"/>
      <c r="Q29" s="231"/>
      <c r="R29" s="228"/>
      <c r="S29" s="234"/>
      <c r="T29" s="228"/>
      <c r="U29" s="235"/>
      <c r="V29" s="224"/>
      <c r="W29" s="13">
        <v>3</v>
      </c>
      <c r="X29" s="49"/>
      <c r="Y29" s="49"/>
      <c r="Z29" s="49"/>
      <c r="AA29" s="13" t="str">
        <f t="shared" si="4"/>
        <v xml:space="preserve">  </v>
      </c>
      <c r="AB29" s="32" t="s">
        <v>404</v>
      </c>
      <c r="AC29" s="33">
        <f t="shared" si="1"/>
        <v>0</v>
      </c>
      <c r="AD29" s="14" t="str">
        <f>+IF(OR(AB29='[1]11 FORMULAS'!$O$4,AB29='[1]11 FORMULAS'!$O$5),'[1]11 FORMULAS'!$P$5,IF(AB29='[1]11 FORMULAS'!$O$6,'[1]11 FORMULAS'!$P$6,""))</f>
        <v/>
      </c>
      <c r="AE29" s="32" t="s">
        <v>404</v>
      </c>
      <c r="AF29" s="33">
        <f t="shared" si="2"/>
        <v>0</v>
      </c>
      <c r="AG29" s="34" t="s">
        <v>404</v>
      </c>
      <c r="AH29" s="34" t="s">
        <v>404</v>
      </c>
      <c r="AI29" s="34" t="s">
        <v>404</v>
      </c>
      <c r="AJ29" s="14">
        <f t="shared" si="3"/>
        <v>0</v>
      </c>
      <c r="AK29" s="14">
        <f>+AL28*AJ29</f>
        <v>0</v>
      </c>
      <c r="AL29" s="14">
        <f>+AL28-AK29</f>
        <v>0.216</v>
      </c>
      <c r="AM29" s="14">
        <f>IF(AD29='[1]11 FORMULAS'!$P$6,AM28-(AM28*AJ29),AM28)</f>
        <v>0.6</v>
      </c>
      <c r="AN29" s="226"/>
      <c r="AO29" s="228"/>
      <c r="AP29" s="226"/>
      <c r="AQ29" s="228"/>
      <c r="AR29" s="224"/>
      <c r="AS29" s="231"/>
      <c r="AT29" s="219"/>
      <c r="AU29" s="219"/>
      <c r="AV29" s="219"/>
      <c r="AW29" s="219"/>
      <c r="AX29" s="219"/>
      <c r="AY29" s="219"/>
      <c r="AZ29" s="219"/>
      <c r="BA29" s="219"/>
      <c r="BB29" s="219"/>
      <c r="BC29" s="222"/>
      <c r="BI29" s="9"/>
    </row>
    <row r="30" spans="1:61" s="15" customFormat="1" ht="33.75" customHeight="1">
      <c r="A30" s="298"/>
      <c r="B30" s="303"/>
      <c r="C30" s="236"/>
      <c r="D30" s="236"/>
      <c r="E30" s="236"/>
      <c r="F30" s="260"/>
      <c r="G30" s="236"/>
      <c r="H30" s="236"/>
      <c r="I30" s="236"/>
      <c r="J30" s="237"/>
      <c r="K30" s="238"/>
      <c r="L30" s="228"/>
      <c r="M30" s="234"/>
      <c r="N30" s="239"/>
      <c r="O30" s="234"/>
      <c r="P30" s="228"/>
      <c r="Q30" s="231"/>
      <c r="R30" s="228"/>
      <c r="S30" s="234"/>
      <c r="T30" s="228"/>
      <c r="U30" s="235"/>
      <c r="V30" s="224"/>
      <c r="W30" s="13">
        <v>4</v>
      </c>
      <c r="X30" s="49"/>
      <c r="Y30" s="49"/>
      <c r="Z30" s="49"/>
      <c r="AA30" s="13" t="str">
        <f t="shared" si="4"/>
        <v xml:space="preserve">  </v>
      </c>
      <c r="AB30" s="32" t="s">
        <v>404</v>
      </c>
      <c r="AC30" s="33">
        <f t="shared" si="1"/>
        <v>0</v>
      </c>
      <c r="AD30" s="14" t="str">
        <f>+IF(OR(AB30='[1]11 FORMULAS'!$O$4,AB30='[1]11 FORMULAS'!$O$5),'[1]11 FORMULAS'!$P$5,IF(AB30='[1]11 FORMULAS'!$O$6,'[1]11 FORMULAS'!$P$6,""))</f>
        <v/>
      </c>
      <c r="AE30" s="32" t="s">
        <v>404</v>
      </c>
      <c r="AF30" s="33">
        <f t="shared" si="2"/>
        <v>0</v>
      </c>
      <c r="AG30" s="34" t="s">
        <v>404</v>
      </c>
      <c r="AH30" s="34" t="s">
        <v>404</v>
      </c>
      <c r="AI30" s="34" t="s">
        <v>404</v>
      </c>
      <c r="AJ30" s="14">
        <f t="shared" si="3"/>
        <v>0</v>
      </c>
      <c r="AK30" s="14">
        <f>+AL29*AJ30</f>
        <v>0</v>
      </c>
      <c r="AL30" s="14">
        <f>+AL29-AK30</f>
        <v>0.216</v>
      </c>
      <c r="AM30" s="14">
        <f>IF(AD30='[1]11 FORMULAS'!$P$6,AM29-(AM29*AJ30),AM29)</f>
        <v>0.6</v>
      </c>
      <c r="AN30" s="226"/>
      <c r="AO30" s="228"/>
      <c r="AP30" s="226"/>
      <c r="AQ30" s="228"/>
      <c r="AR30" s="224"/>
      <c r="AS30" s="231"/>
      <c r="AT30" s="219"/>
      <c r="AU30" s="219"/>
      <c r="AV30" s="219"/>
      <c r="AW30" s="219"/>
      <c r="AX30" s="219"/>
      <c r="AY30" s="219"/>
      <c r="AZ30" s="219"/>
      <c r="BA30" s="219"/>
      <c r="BB30" s="219"/>
      <c r="BC30" s="222"/>
      <c r="BI30" s="9"/>
    </row>
    <row r="31" spans="1:61" s="15" customFormat="1" ht="33.75" customHeight="1">
      <c r="A31" s="302"/>
      <c r="B31" s="307"/>
      <c r="C31" s="257"/>
      <c r="D31" s="257"/>
      <c r="E31" s="257"/>
      <c r="F31" s="308"/>
      <c r="G31" s="236"/>
      <c r="H31" s="236"/>
      <c r="I31" s="236"/>
      <c r="J31" s="237"/>
      <c r="K31" s="238"/>
      <c r="L31" s="228"/>
      <c r="M31" s="234"/>
      <c r="N31" s="239"/>
      <c r="O31" s="234"/>
      <c r="P31" s="228"/>
      <c r="Q31" s="232"/>
      <c r="R31" s="228"/>
      <c r="S31" s="234"/>
      <c r="T31" s="228"/>
      <c r="U31" s="235"/>
      <c r="V31" s="224"/>
      <c r="W31" s="13"/>
      <c r="X31" s="13"/>
      <c r="Y31" s="13"/>
      <c r="Z31" s="13"/>
      <c r="AA31" s="13" t="str">
        <f t="shared" si="4"/>
        <v xml:space="preserve">  </v>
      </c>
      <c r="AB31" s="32" t="s">
        <v>404</v>
      </c>
      <c r="AC31" s="33">
        <f t="shared" si="1"/>
        <v>0</v>
      </c>
      <c r="AD31" s="14" t="str">
        <f>+IF(OR(AB31='[1]11 FORMULAS'!$O$4,AB31='[1]11 FORMULAS'!$O$5),'[1]11 FORMULAS'!$P$5,IF(AB31='[1]11 FORMULAS'!$O$6,'[1]11 FORMULAS'!$P$6,""))</f>
        <v/>
      </c>
      <c r="AE31" s="32" t="s">
        <v>404</v>
      </c>
      <c r="AF31" s="33">
        <f t="shared" si="2"/>
        <v>0</v>
      </c>
      <c r="AG31" s="34" t="s">
        <v>404</v>
      </c>
      <c r="AH31" s="34" t="s">
        <v>404</v>
      </c>
      <c r="AI31" s="34" t="s">
        <v>404</v>
      </c>
      <c r="AJ31" s="14">
        <f t="shared" si="3"/>
        <v>0</v>
      </c>
      <c r="AK31" s="14">
        <f>+AL30*AJ31</f>
        <v>0</v>
      </c>
      <c r="AL31" s="14">
        <f>+AL30-AK31</f>
        <v>0.216</v>
      </c>
      <c r="AM31" s="14">
        <f>IF(AD31='[1]11 FORMULAS'!$P$6,AM30-(AM30*AJ31),AM30)</f>
        <v>0.6</v>
      </c>
      <c r="AN31" s="226"/>
      <c r="AO31" s="228"/>
      <c r="AP31" s="226"/>
      <c r="AQ31" s="228"/>
      <c r="AR31" s="224"/>
      <c r="AS31" s="232"/>
      <c r="AT31" s="220"/>
      <c r="AU31" s="220"/>
      <c r="AV31" s="220"/>
      <c r="AW31" s="220"/>
      <c r="AX31" s="220"/>
      <c r="AY31" s="220"/>
      <c r="AZ31" s="220"/>
      <c r="BA31" s="220"/>
      <c r="BB31" s="220"/>
      <c r="BC31" s="223"/>
      <c r="BI31" s="9"/>
    </row>
    <row r="32" spans="1:61" s="15" customFormat="1" ht="49.5" customHeight="1">
      <c r="A32" s="302" t="s">
        <v>562</v>
      </c>
      <c r="B32" s="325" t="s">
        <v>563</v>
      </c>
      <c r="C32" s="325" t="s">
        <v>547</v>
      </c>
      <c r="D32" s="325" t="s">
        <v>564</v>
      </c>
      <c r="E32" s="325" t="s">
        <v>565</v>
      </c>
      <c r="F32" s="328" t="str">
        <f>+CONCATENATE(C32," ",D32," ",E32)</f>
        <v>Posibilidad de perdida reputacional Por demora en la aplicación de las novedades en los estados de cuenta  solicitadas por los clientes externos. (Ajustes en los estados de cuenta, Aplicación de actos administrativos) Debido a fallas y /o demoras en la transferencia de las solicitudes por parte del cliente interno y  documentos de soporte de las solicitudes del contribuyente incompletos.</v>
      </c>
      <c r="G32" s="331" t="s">
        <v>520</v>
      </c>
      <c r="H32" s="257" t="s">
        <v>502</v>
      </c>
      <c r="I32" s="257" t="s">
        <v>502</v>
      </c>
      <c r="J32" s="237" t="str">
        <f>+H32&amp;H32</f>
        <v>ProcesosProcesos</v>
      </c>
      <c r="K32" s="335">
        <v>246</v>
      </c>
      <c r="L32" s="213" t="str">
        <f>IF(K32&lt;=0,"",IF(K32&lt;=2,"Muy Baja",IF(K32&lt;=24,"Baja",IF(K32&lt;=500,"Media",IF(K32&lt;=5000,"Alta","Muy Alta")))))</f>
        <v>Media</v>
      </c>
      <c r="M32" s="338">
        <f>IF(L32="","",IF(L32="Muy Baja",0.2,IF(L32="Baja",0.4,IF(L32="Media",0.6,IF(L32="Alta",0.8,IF(L32="Muy Alta",1,))))))</f>
        <v>0.6</v>
      </c>
      <c r="N32" s="230" t="s">
        <v>550</v>
      </c>
      <c r="O32" s="338">
        <f>IF(N32="","",IF(N32="menor a 10 SMLMV",0.2,IF(N32="ENTRE 10 Y 50 SMLMV",0.4,IF(N32="entre 50 y 100 SMLMV",0.6,IF(N32="entre 100 y 500 SMLMV",0.8,IF(N32="Mayor a 500 SMLMV",1,))))))</f>
        <v>0</v>
      </c>
      <c r="P32" s="213" t="str">
        <f>IF(O32&lt;=0,"",IF(O32&lt;=20%,"Leve",IF(O32&lt;=40%,"Menor",IF(O32&lt;=60%,"Moderado",IF(O32&lt;=80%,"Mayor","Catastrofico")))))</f>
        <v/>
      </c>
      <c r="Q32" s="230" t="s">
        <v>410</v>
      </c>
      <c r="R32" s="213" t="str">
        <f>IF(S32&lt;=0,"",IF(S32&lt;=20%,"Leve",IF(S32&lt;=40%,"Menor",IF(S32&lt;=60%,"Moderado",IF(S32&lt;=80%,"Mayor","Catastrofico")))))</f>
        <v>Menor</v>
      </c>
      <c r="S32" s="338">
        <f>IF(Q32="","",IF(Q32="El riesgo afecta la imagen de algún área de la organización",0.2,IF(Q32="El riesgo afecta la imagen de la entidad internamente, de conocimiento general nivel interno, de junta directiva y accionistas y/o de proveedores",0.4,IF(Q32="El riesgo afecta la imagen de la entidad con algunos usuarios de relevancia frente al logro de los objetivos",0.6,IF(Q32="El riesgo afecta la imagen de la entidad con efecto publicitario sostenido a nivel de sector administrativo, nivel departamental o municipal",0.8,IF(Q32="El riesgo afecta la imagen de la entidad a nivel nacional, con efecto publicitario sostenido a nivel país",1,))))))</f>
        <v>0.4</v>
      </c>
      <c r="T32" s="213" t="str">
        <f>IF(U32&lt;=0,"",IF(U32&lt;=20%,"Leve",IF(U32&lt;=40%,"Menor",IF(U32&lt;=60%,"Moderado",IF(U32&lt;=80%,"Mayor","Catastrofico")))))</f>
        <v>Menor</v>
      </c>
      <c r="U32" s="341">
        <f>+S32</f>
        <v>0.4</v>
      </c>
      <c r="V32" s="344" t="str">
        <f>IF(OR(AND(L32="Muy Baja",T32="Leve"),AND(L32="Muy Baja",T32="Menor"),AND(L32="Baja",T32="Leve")),"Bajo",IF(OR(AND(L32="Muy baja",T32="Moderado"),AND(L32="Baja",T32="Menor"),AND(L32="Baja",T32="Moderado"),AND(L32="Media",T32="Leve"),AND(L32="Media",T32="Menor"),AND(L32="Media",T32="Moderado"),AND(L32="Alta",T32="Leve"),AND(L32="Alta",T32="Menor")),"Moderado",IF(OR(AND(L32="Muy Baja",T32="Mayor"),AND(L32="Baja",T32="Mayor"),AND(L32="Media",T32="Mayor"),AND(L32="Alta",T32="Moderado"),AND(L32="Alta",T32="Mayor"),AND(L32="Muy Alta",T32="Leve"),AND(L32="Muy Alta",T32="Menor"),AND(L32="Muy Alta",T32="Moderado"),AND(L32="Muy Alta",T32="Mayor")),"Alto",IF(OR(AND(L32="Muy Baja",T32="Catastrofico"),AND(L32="Baja",T32="Catastrofico"),AND(L32="Media",T32="Catastrofico"),AND(L32="Alta",T32="Catastrofico"),AND(L32="Muy Alta",T32="Catastrofico")),"Extremo",))))</f>
        <v>Moderado</v>
      </c>
      <c r="W32" s="13">
        <v>1</v>
      </c>
      <c r="X32" s="49" t="s">
        <v>566</v>
      </c>
      <c r="Y32" s="69" t="s">
        <v>567</v>
      </c>
      <c r="Z32" s="69" t="s">
        <v>568</v>
      </c>
      <c r="AA32" s="13" t="str">
        <f>+CONCATENATE(X32," ",Y32," ",Z32)</f>
        <v xml:space="preserve">Profesional Especializado, Código
222 Grado 41 Revisa el sistema de correspondecia SIGOB y el sistema de Información MATEO contra  el Formato de Seguimiento de Correspondencia SIGOB GHAGT01-F005 Diariamente- en el caso que se evidencia errores en la respuesta de la solicitud del peticionario, esta petición o solicitud sera devuelta a la persona que fue asignada inicialmente la PQRS </v>
      </c>
      <c r="AB32" s="32" t="s">
        <v>569</v>
      </c>
      <c r="AC32" s="33">
        <f t="shared" si="1"/>
        <v>0.15</v>
      </c>
      <c r="AD32" s="14" t="str">
        <f>+IF(OR(AB32='[1]11 FORMULAS'!$O$4,AB32='[1]11 FORMULAS'!$O$5),'[1]11 FORMULAS'!$P$5,IF(AB32='[1]11 FORMULAS'!$O$6,'[1]11 FORMULAS'!$P$6,""))</f>
        <v>Probabilidad</v>
      </c>
      <c r="AE32" s="32" t="s">
        <v>508</v>
      </c>
      <c r="AF32" s="33">
        <f t="shared" si="2"/>
        <v>0.15</v>
      </c>
      <c r="AG32" s="34" t="s">
        <v>509</v>
      </c>
      <c r="AH32" s="34" t="s">
        <v>510</v>
      </c>
      <c r="AI32" s="34" t="s">
        <v>511</v>
      </c>
      <c r="AJ32" s="14">
        <f t="shared" si="3"/>
        <v>0.3</v>
      </c>
      <c r="AK32" s="14">
        <f>+M32*AJ32</f>
        <v>0.18</v>
      </c>
      <c r="AL32" s="14">
        <f>+M32-AK32</f>
        <v>0.42</v>
      </c>
      <c r="AM32" s="14">
        <f>IF(AD32='[1]11 FORMULAS'!$P$6,U32-(U32*AJ32),U32)</f>
        <v>0.4</v>
      </c>
      <c r="AN32" s="210">
        <f>+AL36</f>
        <v>0.252</v>
      </c>
      <c r="AO32" s="213" t="str">
        <f>IF(AN32&lt;=0,"",IF(AN32&lt;=20%,"Muy Baja",IF(AN32&lt;=40%,"Baja",IF(AN32&lt;=60%,"Media",IF(AN32&lt;=80%,"Alta","Muy Alta")))))</f>
        <v>Baja</v>
      </c>
      <c r="AP32" s="210">
        <f>+AM36</f>
        <v>0.4</v>
      </c>
      <c r="AQ32" s="213" t="str">
        <f>IF(AP32&lt;=0,"",IF(AP32&lt;=20%,"Leve",IF(AP32&lt;=40%,"Menor",IF(AP32&lt;=60%,"Moderado",IF(AP32&lt;=80%,"Mayor","Catastrofico")))))</f>
        <v>Menor</v>
      </c>
      <c r="AR32" s="344" t="str">
        <f>IF(OR(AND(AO32="Muy Baja",AQ32="Leve"),AND(AO32="Muy Baja",AQ32="Menor"),AND(AO32="Baja",AQ32="Leve")),"Bajo",IF(OR(AND(AO32="Muy baja",AQ32="Moderado"),AND(AO32="Baja",AQ32="Menor"),AND(AO32="Baja",AQ32="Moderado"),AND(AO32="Media",AQ32="Leve"),AND(AO32="Media",AQ32="Menor"),AND(AO32="Media",AQ32="Moderado"),AND(AO32="Alta",AQ32="Leve"),AND(AO32="Alta",AQ32="Menor")),"Moderado",IF(OR(AND(AO32="Muy Baja",AQ32="Mayor"),AND(AO32="Baja",AQ32="Mayor"),AND(AO32="Media",AQ32="Mayor"),AND(AO32="Alta",AQ32="Moderado"),AND(AO32="Alta",AQ32="Mayor"),AND(AO32="Muy Alta",AQ32="Leve"),AND(AO32="Muy Alta",AQ32="Menor"),AND(AO32="Muy Alta",AQ32="Moderado"),AND(AO32="Muy Alta",AQ32="Mayor")),"Alto",IF(OR(AND(AO32="Muy Baja",AQ32="Catastrofico"),AND(AO32="Baja",AQ32="Catastrofico"),AND(AO32="Media",AQ32="Catastrofico"),AND(AO32="Alta",AQ32="Catastrofico"),AND(AO32="Muy Alta",AQ32="Catastrofico")),"Extremo",""))))</f>
        <v>Moderado</v>
      </c>
      <c r="AS32" s="230" t="s">
        <v>512</v>
      </c>
      <c r="AT32" s="218" t="s">
        <v>570</v>
      </c>
      <c r="AU32" s="244">
        <v>45597</v>
      </c>
      <c r="AV32" s="244">
        <v>46022</v>
      </c>
      <c r="AW32" s="218"/>
      <c r="AX32" s="218" t="s">
        <v>571</v>
      </c>
      <c r="AY32" s="218" t="s">
        <v>571</v>
      </c>
      <c r="AZ32" s="218" t="s">
        <v>571</v>
      </c>
      <c r="BA32" s="218"/>
      <c r="BB32" s="218"/>
      <c r="BC32" s="221"/>
    </row>
    <row r="33" spans="1:61" s="15" customFormat="1" ht="33.75" customHeight="1">
      <c r="A33" s="323"/>
      <c r="B33" s="326"/>
      <c r="C33" s="326"/>
      <c r="D33" s="326"/>
      <c r="E33" s="326"/>
      <c r="F33" s="329"/>
      <c r="G33" s="332"/>
      <c r="H33" s="258"/>
      <c r="I33" s="258"/>
      <c r="J33" s="237"/>
      <c r="K33" s="336"/>
      <c r="L33" s="214"/>
      <c r="M33" s="339"/>
      <c r="N33" s="231"/>
      <c r="O33" s="339"/>
      <c r="P33" s="214"/>
      <c r="Q33" s="231"/>
      <c r="R33" s="214"/>
      <c r="S33" s="339"/>
      <c r="T33" s="214"/>
      <c r="U33" s="342"/>
      <c r="V33" s="345"/>
      <c r="W33" s="13">
        <v>2</v>
      </c>
      <c r="X33" s="49" t="s">
        <v>566</v>
      </c>
      <c r="Y33" s="69" t="s">
        <v>572</v>
      </c>
      <c r="Z33" s="69" t="s">
        <v>573</v>
      </c>
      <c r="AA33" s="13" t="str">
        <f>+CONCATENATE(X33," ",Y33," ",Z33)</f>
        <v xml:space="preserve">Profesional Especializado, Código
222 Grado 41 Coteja contra el formato de Formato Novedades Impuesto de ICA  Y Retenciones, Formato cancelación de impuesto y retenciones,  registros y novedades que todos los documentos de soporte proporcionados por los contribuyentes sean completos y estén correctamente relacionados con la solicitud, Diariamente- en caso de que la documentación sea suministrada con inconsistencias, se devuelve la correspondencia al peticionario  solicitando la información faltante </v>
      </c>
      <c r="AB33" s="32" t="s">
        <v>507</v>
      </c>
      <c r="AC33" s="33">
        <f t="shared" si="1"/>
        <v>0.25</v>
      </c>
      <c r="AD33" s="14" t="str">
        <f>+IF(OR(AB33='[1]11 FORMULAS'!$O$4,AB33='[1]11 FORMULAS'!$O$5),'[1]11 FORMULAS'!$P$5,IF(AB33='[1]11 FORMULAS'!$O$6,'[1]11 FORMULAS'!$P$6,""))</f>
        <v>Probabilidad</v>
      </c>
      <c r="AE33" s="32" t="s">
        <v>508</v>
      </c>
      <c r="AF33" s="33">
        <f t="shared" si="2"/>
        <v>0.15</v>
      </c>
      <c r="AG33" s="34" t="s">
        <v>509</v>
      </c>
      <c r="AH33" s="34" t="s">
        <v>510</v>
      </c>
      <c r="AI33" s="34" t="s">
        <v>511</v>
      </c>
      <c r="AJ33" s="14">
        <f t="shared" si="3"/>
        <v>0.4</v>
      </c>
      <c r="AK33" s="14">
        <f>+AL32*AJ33</f>
        <v>0.16800000000000001</v>
      </c>
      <c r="AL33" s="14">
        <f>+AL32-AK33</f>
        <v>0.252</v>
      </c>
      <c r="AM33" s="14">
        <f>IF(AD33='[1]11 FORMULAS'!$P$6,AM32-(AM32*AJ33),AM32)</f>
        <v>0.4</v>
      </c>
      <c r="AN33" s="211"/>
      <c r="AO33" s="214"/>
      <c r="AP33" s="211"/>
      <c r="AQ33" s="214"/>
      <c r="AR33" s="345"/>
      <c r="AS33" s="231"/>
      <c r="AT33" s="219"/>
      <c r="AU33" s="219"/>
      <c r="AV33" s="219"/>
      <c r="AW33" s="219"/>
      <c r="AX33" s="219"/>
      <c r="AY33" s="219"/>
      <c r="AZ33" s="219"/>
      <c r="BA33" s="219"/>
      <c r="BB33" s="219"/>
      <c r="BC33" s="222"/>
      <c r="BI33" s="77"/>
    </row>
    <row r="34" spans="1:61" s="15" customFormat="1" ht="33.75" customHeight="1">
      <c r="A34" s="323"/>
      <c r="B34" s="326"/>
      <c r="C34" s="326"/>
      <c r="D34" s="326"/>
      <c r="E34" s="326"/>
      <c r="F34" s="329"/>
      <c r="G34" s="332"/>
      <c r="H34" s="258"/>
      <c r="I34" s="258"/>
      <c r="J34" s="237"/>
      <c r="K34" s="336"/>
      <c r="L34" s="214"/>
      <c r="M34" s="339"/>
      <c r="N34" s="231"/>
      <c r="O34" s="339"/>
      <c r="P34" s="214"/>
      <c r="Q34" s="231"/>
      <c r="R34" s="214"/>
      <c r="S34" s="339"/>
      <c r="T34" s="214"/>
      <c r="U34" s="342"/>
      <c r="V34" s="345"/>
      <c r="W34" s="13">
        <v>3</v>
      </c>
      <c r="X34" s="49"/>
      <c r="Y34" s="49"/>
      <c r="Z34" s="49"/>
      <c r="AA34" s="13" t="str">
        <f>+CONCATENATE(X34," ",Y34," ",Z34)</f>
        <v xml:space="preserve">  </v>
      </c>
      <c r="AB34" s="32" t="s">
        <v>404</v>
      </c>
      <c r="AC34" s="33">
        <f t="shared" si="1"/>
        <v>0</v>
      </c>
      <c r="AD34" s="14" t="str">
        <f>+IF(OR(AB34='[1]11 FORMULAS'!$O$4,AB34='[1]11 FORMULAS'!$O$5),'[1]11 FORMULAS'!$P$5,IF(AB34='[1]11 FORMULAS'!$O$6,'[1]11 FORMULAS'!$P$6,""))</f>
        <v/>
      </c>
      <c r="AE34" s="32" t="s">
        <v>404</v>
      </c>
      <c r="AF34" s="33">
        <f t="shared" si="2"/>
        <v>0</v>
      </c>
      <c r="AG34" s="34" t="s">
        <v>404</v>
      </c>
      <c r="AH34" s="34" t="s">
        <v>404</v>
      </c>
      <c r="AI34" s="34" t="s">
        <v>404</v>
      </c>
      <c r="AJ34" s="14">
        <f t="shared" si="3"/>
        <v>0</v>
      </c>
      <c r="AK34" s="14">
        <f>+AL33*AJ34</f>
        <v>0</v>
      </c>
      <c r="AL34" s="14">
        <f>+AL33-AK34</f>
        <v>0.252</v>
      </c>
      <c r="AM34" s="14">
        <f>IF(AD34='[1]11 FORMULAS'!$P$6,AM33-(AM33*AJ34),AM33)</f>
        <v>0.4</v>
      </c>
      <c r="AN34" s="211"/>
      <c r="AO34" s="214"/>
      <c r="AP34" s="211"/>
      <c r="AQ34" s="214"/>
      <c r="AR34" s="345"/>
      <c r="AS34" s="231"/>
      <c r="AT34" s="219"/>
      <c r="AU34" s="219"/>
      <c r="AV34" s="219"/>
      <c r="AW34" s="219"/>
      <c r="AX34" s="219"/>
      <c r="AY34" s="219"/>
      <c r="AZ34" s="219"/>
      <c r="BA34" s="219"/>
      <c r="BB34" s="219"/>
      <c r="BC34" s="222"/>
      <c r="BI34" s="9"/>
    </row>
    <row r="35" spans="1:61" s="15" customFormat="1" ht="33.75" customHeight="1">
      <c r="A35" s="323"/>
      <c r="B35" s="326"/>
      <c r="C35" s="326"/>
      <c r="D35" s="326"/>
      <c r="E35" s="326"/>
      <c r="F35" s="329"/>
      <c r="G35" s="332"/>
      <c r="H35" s="258"/>
      <c r="I35" s="258"/>
      <c r="J35" s="237"/>
      <c r="K35" s="336"/>
      <c r="L35" s="214"/>
      <c r="M35" s="339"/>
      <c r="N35" s="231"/>
      <c r="O35" s="339"/>
      <c r="P35" s="214"/>
      <c r="Q35" s="231"/>
      <c r="R35" s="214"/>
      <c r="S35" s="339"/>
      <c r="T35" s="214"/>
      <c r="U35" s="342"/>
      <c r="V35" s="345"/>
      <c r="W35" s="13">
        <v>4</v>
      </c>
      <c r="X35" s="49"/>
      <c r="Y35" s="49"/>
      <c r="Z35" s="49"/>
      <c r="AA35" s="13" t="str">
        <f>+CONCATENATE(X35," ",Y35," ",Z35)</f>
        <v xml:space="preserve">  </v>
      </c>
      <c r="AB35" s="32" t="s">
        <v>404</v>
      </c>
      <c r="AC35" s="33">
        <f t="shared" si="1"/>
        <v>0</v>
      </c>
      <c r="AD35" s="14" t="str">
        <f>+IF(OR(AB35='[1]11 FORMULAS'!$O$4,AB35='[1]11 FORMULAS'!$O$5),'[1]11 FORMULAS'!$P$5,IF(AB35='[1]11 FORMULAS'!$O$6,'[1]11 FORMULAS'!$P$6,""))</f>
        <v/>
      </c>
      <c r="AE35" s="32" t="s">
        <v>404</v>
      </c>
      <c r="AF35" s="33">
        <f t="shared" si="2"/>
        <v>0</v>
      </c>
      <c r="AG35" s="34" t="s">
        <v>404</v>
      </c>
      <c r="AH35" s="34" t="s">
        <v>404</v>
      </c>
      <c r="AI35" s="34" t="s">
        <v>404</v>
      </c>
      <c r="AJ35" s="14">
        <f t="shared" si="3"/>
        <v>0</v>
      </c>
      <c r="AK35" s="14">
        <f>+AL34*AJ35</f>
        <v>0</v>
      </c>
      <c r="AL35" s="14">
        <f>+AL34-AK35</f>
        <v>0.252</v>
      </c>
      <c r="AM35" s="14">
        <f>IF(AD35='[1]11 FORMULAS'!$P$6,AM34-(AM34*AJ35),AM34)</f>
        <v>0.4</v>
      </c>
      <c r="AN35" s="211"/>
      <c r="AO35" s="214"/>
      <c r="AP35" s="211"/>
      <c r="AQ35" s="214"/>
      <c r="AR35" s="345"/>
      <c r="AS35" s="231"/>
      <c r="AT35" s="219"/>
      <c r="AU35" s="219"/>
      <c r="AV35" s="219"/>
      <c r="AW35" s="219"/>
      <c r="AX35" s="219"/>
      <c r="AY35" s="219"/>
      <c r="AZ35" s="219"/>
      <c r="BA35" s="219"/>
      <c r="BB35" s="219"/>
      <c r="BC35" s="222"/>
      <c r="BI35" s="9"/>
    </row>
    <row r="36" spans="1:61" s="15" customFormat="1" ht="33.75" customHeight="1" thickBot="1">
      <c r="A36" s="324"/>
      <c r="B36" s="327"/>
      <c r="C36" s="327"/>
      <c r="D36" s="327"/>
      <c r="E36" s="327"/>
      <c r="F36" s="330"/>
      <c r="G36" s="333"/>
      <c r="H36" s="334"/>
      <c r="I36" s="334"/>
      <c r="J36" s="237"/>
      <c r="K36" s="337"/>
      <c r="L36" s="215"/>
      <c r="M36" s="340"/>
      <c r="N36" s="319"/>
      <c r="O36" s="340"/>
      <c r="P36" s="215"/>
      <c r="Q36" s="319"/>
      <c r="R36" s="215"/>
      <c r="S36" s="340"/>
      <c r="T36" s="215"/>
      <c r="U36" s="343"/>
      <c r="V36" s="346"/>
      <c r="W36" s="50"/>
      <c r="X36" s="50"/>
      <c r="Y36" s="50"/>
      <c r="Z36" s="50"/>
      <c r="AA36" s="50" t="str">
        <f>+CONCATENATE(X36," ",Y36," ",Z36)</f>
        <v xml:space="preserve">  </v>
      </c>
      <c r="AB36" s="51" t="s">
        <v>404</v>
      </c>
      <c r="AC36" s="52">
        <f t="shared" si="1"/>
        <v>0</v>
      </c>
      <c r="AD36" s="53" t="str">
        <f>+IF(OR(AB36='[1]11 FORMULAS'!$O$4,AB36='[1]11 FORMULAS'!$O$5),'[1]11 FORMULAS'!$P$5,IF(AB36='[1]11 FORMULAS'!$O$6,'[1]11 FORMULAS'!$P$6,""))</f>
        <v/>
      </c>
      <c r="AE36" s="51" t="s">
        <v>404</v>
      </c>
      <c r="AF36" s="52">
        <f t="shared" si="2"/>
        <v>0</v>
      </c>
      <c r="AG36" s="54" t="s">
        <v>404</v>
      </c>
      <c r="AH36" s="55" t="s">
        <v>404</v>
      </c>
      <c r="AI36" s="55" t="s">
        <v>404</v>
      </c>
      <c r="AJ36" s="56">
        <f t="shared" si="3"/>
        <v>0</v>
      </c>
      <c r="AK36" s="56">
        <f>+AL35*AJ36</f>
        <v>0</v>
      </c>
      <c r="AL36" s="56">
        <f>+AL35-AK36</f>
        <v>0.252</v>
      </c>
      <c r="AM36" s="56">
        <f>IF(AD36='[1]11 FORMULAS'!$P$6,AM35-(AM35*AJ36),AM35)</f>
        <v>0.4</v>
      </c>
      <c r="AN36" s="212"/>
      <c r="AO36" s="215"/>
      <c r="AP36" s="212"/>
      <c r="AQ36" s="215"/>
      <c r="AR36" s="346"/>
      <c r="AS36" s="319"/>
      <c r="AT36" s="321"/>
      <c r="AU36" s="220"/>
      <c r="AV36" s="220"/>
      <c r="AW36" s="321"/>
      <c r="AX36" s="321"/>
      <c r="AY36" s="321"/>
      <c r="AZ36" s="321"/>
      <c r="BA36" s="321"/>
      <c r="BB36" s="321"/>
      <c r="BC36" s="322"/>
      <c r="BI36" s="9"/>
    </row>
    <row r="37" spans="1:61" s="15" customFormat="1" ht="49.5" customHeight="1">
      <c r="A37" s="302" t="s">
        <v>574</v>
      </c>
      <c r="B37" s="325" t="s">
        <v>575</v>
      </c>
      <c r="C37" s="325" t="s">
        <v>547</v>
      </c>
      <c r="D37" s="325" t="s">
        <v>576</v>
      </c>
      <c r="E37" s="325" t="s">
        <v>577</v>
      </c>
      <c r="F37" s="328" t="str">
        <f>+CONCATENATE(C37," ",D37," ",E37)</f>
        <v xml:space="preserve">Posibilidad de perdida reputacional Por incumplimiento en la actualización e inconsistencias en la la base de datos tributaria (declaraciones /pagos) Debido al insuficiente control y seguimiento a Fiducias y Entidades Bancarias </v>
      </c>
      <c r="G37" s="331" t="s">
        <v>520</v>
      </c>
      <c r="H37" s="257" t="s">
        <v>502</v>
      </c>
      <c r="I37" s="257" t="s">
        <v>502</v>
      </c>
      <c r="J37" s="237" t="str">
        <f>+H37&amp;H37</f>
        <v>ProcesosProcesos</v>
      </c>
      <c r="K37" s="335">
        <v>246</v>
      </c>
      <c r="L37" s="213" t="str">
        <f>IF(K37&lt;=0,"",IF(K37&lt;=2,"Muy Baja",IF(K37&lt;=24,"Baja",IF(K37&lt;=500,"Media",IF(K37&lt;=5000,"Alta","Muy Alta")))))</f>
        <v>Media</v>
      </c>
      <c r="M37" s="338">
        <f>IF(L37="","",IF(L37="Muy Baja",0.2,IF(L37="Baja",0.4,IF(L37="Media",0.6,IF(L37="Alta",0.8,IF(L37="Muy Alta",1,))))))</f>
        <v>0.6</v>
      </c>
      <c r="N37" s="230" t="s">
        <v>578</v>
      </c>
      <c r="O37" s="338">
        <f>IF(N37="","",IF(N37="menor a 10 SMLMV",0.2,IF(N37="ENTRE 10 Y 50 SMLMV",0.4,IF(N37="entre 50 y 100 SMLMV",0.6,IF(N37="entre 100 y 500 SMLMV",0.8,IF(N37="Mayor a 500 SMLMV",1,))))))</f>
        <v>0.2</v>
      </c>
      <c r="P37" s="213" t="str">
        <f>IF(O37&lt;=0,"",IF(O37&lt;=20%,"Leve",IF(O37&lt;=40%,"Menor",IF(O37&lt;=60%,"Moderado",IF(O37&lt;=80%,"Mayor","Catastrofico")))))</f>
        <v>Leve</v>
      </c>
      <c r="Q37" s="230" t="s">
        <v>407</v>
      </c>
      <c r="R37" s="213" t="str">
        <f>IF(S37&lt;=0,"",IF(S37&lt;=20%,"Leve",IF(S37&lt;=40%,"Menor",IF(S37&lt;=60%,"Moderado",IF(S37&lt;=80%,"Mayor","Catastrofico")))))</f>
        <v>Leve</v>
      </c>
      <c r="S37" s="338">
        <f>IF(Q37="","",IF(Q37="El riesgo afecta la imagen de algún área de la organización",0.2,IF(Q37="El riesgo afecta la imagen de la entidad internamente, de conocimiento general nivel interno, de junta directiva y accionistas y/o de proveedores",0.4,IF(Q37="El riesgo afecta la imagen de la entidad con algunos usuarios de relevancia frente al logro de los objetivos",0.6,IF(Q37="El riesgo afecta la imagen de la entidad con efecto publicitario sostenido a nivel de sector administrativo, nivel departamental o municipal",0.8,IF(Q37="El riesgo afecta la imagen de la entidad a nivel nacional, con efecto publicitario sostenido a nivel país",1,))))))</f>
        <v>0.2</v>
      </c>
      <c r="T37" s="213" t="str">
        <f>IF(U37&lt;=0,"",IF(U37&lt;=20%,"Leve",IF(U37&lt;=40%,"Menor",IF(U37&lt;=60%,"Moderado",IF(U37&lt;=80%,"Mayor","Catastrofico")))))</f>
        <v>Leve</v>
      </c>
      <c r="U37" s="341">
        <f>+S37</f>
        <v>0.2</v>
      </c>
      <c r="V37" s="344" t="str">
        <f>IF(OR(AND(L37="Muy Baja",T37="Leve"),AND(L37="Muy Baja",T37="Menor"),AND(L37="Baja",T37="Leve")),"Bajo",IF(OR(AND(L37="Muy baja",T37="Moderado"),AND(L37="Baja",T37="Menor"),AND(L37="Baja",T37="Moderado"),AND(L37="Media",T37="Leve"),AND(L37="Media",T37="Menor"),AND(L37="Media",T37="Moderado"),AND(L37="Alta",T37="Leve"),AND(L37="Alta",T37="Menor")),"Moderado",IF(OR(AND(L37="Muy Baja",T37="Mayor"),AND(L37="Baja",T37="Mayor"),AND(L37="Media",T37="Mayor"),AND(L37="Alta",T37="Moderado"),AND(L37="Alta",T37="Mayor"),AND(L37="Muy Alta",T37="Leve"),AND(L37="Muy Alta",T37="Menor"),AND(L37="Muy Alta",T37="Moderado"),AND(L37="Muy Alta",T37="Mayor")),"Alto",IF(OR(AND(L37="Muy Baja",T37="Catastrofico"),AND(L37="Baja",T37="Catastrofico"),AND(L37="Media",T37="Catastrofico"),AND(L37="Alta",T37="Catastrofico"),AND(L37="Muy Alta",T37="Catastrofico")),"Extremo",))))</f>
        <v>Moderado</v>
      </c>
      <c r="W37" s="13">
        <v>1</v>
      </c>
      <c r="X37" s="70" t="s">
        <v>579</v>
      </c>
      <c r="Y37" s="70" t="s">
        <v>580</v>
      </c>
      <c r="Z37" s="70" t="s">
        <v>581</v>
      </c>
      <c r="AA37" s="13" t="str">
        <f t="shared" si="4"/>
        <v>PROFESIONAL UNIVERSITARIO GRADO 219 GRADO 35/TECNICO OPERATIVO CODIGO 314 GARDO 21 CONFRONTAR DOCUMENTOS TRIBUTARIOS RECIBIDOS DE BANCOS (FÍSICOS/ MAGNÉTICOS) VS RECAUDOS REPORTADOS POR LA FIDUCIA, MEDIANTE EL FORMATO GHAGT03-F026: INCONSISTENCIA DURANTE EL PUNTEO. SE REALIZA DIARIAMENTE - EN CASO DE NO REALIZAR LA ACTIVIDAD PODRIA OCASIONAR BASE DE DATOS DESACTUALIZADA</v>
      </c>
      <c r="AB37" s="32" t="s">
        <v>569</v>
      </c>
      <c r="AC37" s="33">
        <f t="shared" si="1"/>
        <v>0.15</v>
      </c>
      <c r="AD37" s="14" t="str">
        <f>+IF(OR(AB37='[1]11 FORMULAS'!$O$4,AB37='[1]11 FORMULAS'!$O$5),'[1]11 FORMULAS'!$P$5,IF(AB37='[1]11 FORMULAS'!$O$6,'[1]11 FORMULAS'!$P$6,""))</f>
        <v>Probabilidad</v>
      </c>
      <c r="AE37" s="32" t="s">
        <v>508</v>
      </c>
      <c r="AF37" s="33">
        <f t="shared" si="2"/>
        <v>0.15</v>
      </c>
      <c r="AG37" s="34" t="s">
        <v>509</v>
      </c>
      <c r="AH37" s="34" t="s">
        <v>510</v>
      </c>
      <c r="AI37" s="34" t="s">
        <v>511</v>
      </c>
      <c r="AJ37" s="14">
        <f t="shared" si="3"/>
        <v>0.3</v>
      </c>
      <c r="AK37" s="14">
        <f>+M37*AJ37</f>
        <v>0.18</v>
      </c>
      <c r="AL37" s="14">
        <f>+M37-AK37</f>
        <v>0.42</v>
      </c>
      <c r="AM37" s="14">
        <f>IF(AD37='[1]11 FORMULAS'!$P$6,U37-(U37*AJ37),U37)</f>
        <v>0.2</v>
      </c>
      <c r="AN37" s="210">
        <f>+AL41</f>
        <v>0.189</v>
      </c>
      <c r="AO37" s="213" t="str">
        <f>IF(AN37&lt;=0,"",IF(AN37&lt;=20%,"Muy Baja",IF(AN37&lt;=40%,"Baja",IF(AN37&lt;=60%,"Media",IF(AN37&lt;=80%,"Alta","Muy Alta")))))</f>
        <v>Muy Baja</v>
      </c>
      <c r="AP37" s="210">
        <f>+AM41</f>
        <v>0.15000000000000002</v>
      </c>
      <c r="AQ37" s="213" t="str">
        <f>IF(AP37&lt;=0,"",IF(AP37&lt;=20%,"Leve",IF(AP37&lt;=40%,"Menor",IF(AP37&lt;=60%,"Moderado",IF(AP37&lt;=80%,"Mayor","Catastrofico")))))</f>
        <v>Leve</v>
      </c>
      <c r="AR37" s="344" t="str">
        <f>IF(OR(AND(AO37="Muy Baja",AQ37="Leve"),AND(AO37="Muy Baja",AQ37="Menor"),AND(AO37="Baja",AQ37="Leve")),"Bajo",IF(OR(AND(AO37="Muy baja",AQ37="Moderado"),AND(AO37="Baja",AQ37="Menor"),AND(AO37="Baja",AQ37="Moderado"),AND(AO37="Media",AQ37="Leve"),AND(AO37="Media",AQ37="Menor"),AND(AO37="Media",AQ37="Moderado"),AND(AO37="Alta",AQ37="Leve"),AND(AO37="Alta",AQ37="Menor")),"Moderado",IF(OR(AND(AO37="Muy Baja",AQ37="Mayor"),AND(AO37="Baja",AQ37="Mayor"),AND(AO37="Media",AQ37="Mayor"),AND(AO37="Alta",AQ37="Moderado"),AND(AO37="Alta",AQ37="Mayor"),AND(AO37="Muy Alta",AQ37="Leve"),AND(AO37="Muy Alta",AQ37="Menor"),AND(AO37="Muy Alta",AQ37="Moderado"),AND(AO37="Muy Alta",AQ37="Mayor")),"Alto",IF(OR(AND(AO37="Muy Baja",AQ37="Catastrofico"),AND(AO37="Baja",AQ37="Catastrofico"),AND(AO37="Media",AQ37="Catastrofico"),AND(AO37="Alta",AQ37="Catastrofico"),AND(AO37="Muy Alta",AQ37="Catastrofico")),"Extremo",""))))</f>
        <v>Bajo</v>
      </c>
      <c r="AS37" s="230" t="s">
        <v>512</v>
      </c>
      <c r="AT37" s="218" t="s">
        <v>582</v>
      </c>
      <c r="AU37" s="218" t="s">
        <v>583</v>
      </c>
      <c r="AV37" s="244">
        <v>45627</v>
      </c>
      <c r="AW37" s="244">
        <v>45717</v>
      </c>
      <c r="AX37" s="244">
        <v>45748</v>
      </c>
      <c r="AY37" s="244">
        <v>45754</v>
      </c>
      <c r="AZ37" s="244">
        <v>45931</v>
      </c>
      <c r="BA37" s="218"/>
      <c r="BB37" s="218"/>
      <c r="BC37" s="221"/>
      <c r="BI37" s="9"/>
    </row>
    <row r="38" spans="1:61" s="15" customFormat="1" ht="33.75" customHeight="1">
      <c r="A38" s="323"/>
      <c r="B38" s="326"/>
      <c r="C38" s="326"/>
      <c r="D38" s="326"/>
      <c r="E38" s="326"/>
      <c r="F38" s="329"/>
      <c r="G38" s="332"/>
      <c r="H38" s="258"/>
      <c r="I38" s="258"/>
      <c r="J38" s="237"/>
      <c r="K38" s="336"/>
      <c r="L38" s="214"/>
      <c r="M38" s="339"/>
      <c r="N38" s="231"/>
      <c r="O38" s="339"/>
      <c r="P38" s="214"/>
      <c r="Q38" s="231"/>
      <c r="R38" s="214"/>
      <c r="S38" s="339"/>
      <c r="T38" s="214"/>
      <c r="U38" s="342"/>
      <c r="V38" s="345"/>
      <c r="W38" s="13">
        <v>2</v>
      </c>
      <c r="X38" s="70" t="s">
        <v>584</v>
      </c>
      <c r="Y38" s="70" t="s">
        <v>585</v>
      </c>
      <c r="Z38" s="70" t="s">
        <v>586</v>
      </c>
      <c r="AA38" s="13" t="str">
        <f t="shared" si="4"/>
        <v>PROFESIONAL ESPECIALIZADO CODIGO 222 GRADO 41 COMPRUEBA EL FUNCIONAMIENTO DE LOS SISTEMAS DE TIC QUE INTERVIENE EN EL RECAUDO Y PROCESAMIENTO DE LOS IMPUESTOS DISTRITALES, MEDIANTE CORREO ELECTRONICO INSTITUCINAL. SE REALIZA DIARIAMENTE  - EN CASO DE NO REALIZAR LA ACTIVIDAD FALLAS EN LOS SISTEMAS DE RECAUDO</v>
      </c>
      <c r="AB38" s="32" t="s">
        <v>507</v>
      </c>
      <c r="AC38" s="33">
        <f t="shared" si="1"/>
        <v>0.25</v>
      </c>
      <c r="AD38" s="14" t="str">
        <f>+IF(OR(AB38='[1]11 FORMULAS'!$O$4,AB38='[1]11 FORMULAS'!$O$5),'[1]11 FORMULAS'!$P$5,IF(AB38='[1]11 FORMULAS'!$O$6,'[1]11 FORMULAS'!$P$6,""))</f>
        <v>Probabilidad</v>
      </c>
      <c r="AE38" s="32" t="s">
        <v>508</v>
      </c>
      <c r="AF38" s="33">
        <f t="shared" si="2"/>
        <v>0.15</v>
      </c>
      <c r="AG38" s="34" t="s">
        <v>509</v>
      </c>
      <c r="AH38" s="34" t="s">
        <v>587</v>
      </c>
      <c r="AI38" s="71" t="s">
        <v>511</v>
      </c>
      <c r="AJ38" s="14">
        <f t="shared" si="3"/>
        <v>0.4</v>
      </c>
      <c r="AK38" s="14">
        <f>+AL37*AJ38</f>
        <v>0.16800000000000001</v>
      </c>
      <c r="AL38" s="14">
        <f>+AL37-AK38</f>
        <v>0.252</v>
      </c>
      <c r="AM38" s="14">
        <f>IF(AD38='[1]11 FORMULAS'!$P$6,AM37-(AM37*AJ38),AM37)</f>
        <v>0.2</v>
      </c>
      <c r="AN38" s="211"/>
      <c r="AO38" s="214"/>
      <c r="AP38" s="211"/>
      <c r="AQ38" s="214"/>
      <c r="AR38" s="345"/>
      <c r="AS38" s="231"/>
      <c r="AT38" s="219"/>
      <c r="AU38" s="219"/>
      <c r="AV38" s="219"/>
      <c r="AW38" s="219"/>
      <c r="AX38" s="219"/>
      <c r="AY38" s="219"/>
      <c r="AZ38" s="219"/>
      <c r="BA38" s="219"/>
      <c r="BB38" s="219"/>
      <c r="BC38" s="222"/>
      <c r="BI38" s="9"/>
    </row>
    <row r="39" spans="1:61" s="15" customFormat="1" ht="33.75" customHeight="1">
      <c r="A39" s="323"/>
      <c r="B39" s="326"/>
      <c r="C39" s="326"/>
      <c r="D39" s="326"/>
      <c r="E39" s="326"/>
      <c r="F39" s="329"/>
      <c r="G39" s="332"/>
      <c r="H39" s="258"/>
      <c r="I39" s="258"/>
      <c r="J39" s="237"/>
      <c r="K39" s="336"/>
      <c r="L39" s="214"/>
      <c r="M39" s="339"/>
      <c r="N39" s="231"/>
      <c r="O39" s="339"/>
      <c r="P39" s="214"/>
      <c r="Q39" s="231"/>
      <c r="R39" s="214"/>
      <c r="S39" s="339"/>
      <c r="T39" s="214"/>
      <c r="U39" s="342"/>
      <c r="V39" s="345"/>
      <c r="W39" s="13">
        <v>3</v>
      </c>
      <c r="X39" s="70" t="s">
        <v>584</v>
      </c>
      <c r="Y39" s="70" t="s">
        <v>588</v>
      </c>
      <c r="Z39" s="70" t="s">
        <v>589</v>
      </c>
      <c r="AA39" s="13" t="str">
        <f t="shared" si="4"/>
        <v>PROFESIONAL ESPECIALIZADO CODIGO 222 GRADO 41 VERIFICA LAS INCONSISTENCIAS EN EL PROCESO. ANALIZA ERRORES (RECEPCIÓN, DIGITACIÓN, PUNTEO, ETC) PARA IMPLEMENTAR CORRECTIVOS, MEDIANTE CORREO ELECTRONICO INSTITUCINAL. SE REALIZA CUANDO SE DETECTEN INCONSISTENCIAS- EN CASO DE NO REALIZAR LA ACTIVIDAD PODRIA OCASIONAR BASE DE DATOS DESACTUALIZADA</v>
      </c>
      <c r="AB39" s="32" t="s">
        <v>590</v>
      </c>
      <c r="AC39" s="33">
        <f t="shared" si="1"/>
        <v>0.1</v>
      </c>
      <c r="AD39" s="14" t="str">
        <f>+IF(OR(AB39='[1]11 FORMULAS'!$O$4,AB39='[1]11 FORMULAS'!$O$5),'[1]11 FORMULAS'!$P$5,IF(AB39='[1]11 FORMULAS'!$O$6,'[1]11 FORMULAS'!$P$6,""))</f>
        <v>Impacto</v>
      </c>
      <c r="AE39" s="32" t="s">
        <v>508</v>
      </c>
      <c r="AF39" s="33">
        <f t="shared" si="2"/>
        <v>0.15</v>
      </c>
      <c r="AG39" s="34" t="s">
        <v>509</v>
      </c>
      <c r="AH39" s="34" t="s">
        <v>510</v>
      </c>
      <c r="AI39" s="34" t="s">
        <v>511</v>
      </c>
      <c r="AJ39" s="14">
        <f t="shared" si="3"/>
        <v>0.25</v>
      </c>
      <c r="AK39" s="14">
        <f>+AL38*AJ39</f>
        <v>6.3E-2</v>
      </c>
      <c r="AL39" s="14">
        <f>+AL38-AK39</f>
        <v>0.189</v>
      </c>
      <c r="AM39" s="14">
        <f>IF(AD39='[1]11 FORMULAS'!$P$6,AM38-(AM38*AJ39),AM38)</f>
        <v>0.15000000000000002</v>
      </c>
      <c r="AN39" s="211"/>
      <c r="AO39" s="214"/>
      <c r="AP39" s="211"/>
      <c r="AQ39" s="214"/>
      <c r="AR39" s="345"/>
      <c r="AS39" s="231"/>
      <c r="AT39" s="219"/>
      <c r="AU39" s="219"/>
      <c r="AV39" s="219"/>
      <c r="AW39" s="219"/>
      <c r="AX39" s="219"/>
      <c r="AY39" s="219"/>
      <c r="AZ39" s="219"/>
      <c r="BA39" s="219"/>
      <c r="BB39" s="219"/>
      <c r="BC39" s="222"/>
      <c r="BI39" s="9"/>
    </row>
    <row r="40" spans="1:61" s="15" customFormat="1" ht="33.75" customHeight="1">
      <c r="A40" s="323"/>
      <c r="B40" s="326"/>
      <c r="C40" s="326"/>
      <c r="D40" s="326"/>
      <c r="E40" s="326"/>
      <c r="F40" s="329"/>
      <c r="G40" s="332"/>
      <c r="H40" s="258"/>
      <c r="I40" s="258"/>
      <c r="J40" s="237"/>
      <c r="K40" s="336"/>
      <c r="L40" s="214"/>
      <c r="M40" s="339"/>
      <c r="N40" s="231"/>
      <c r="O40" s="339"/>
      <c r="P40" s="214"/>
      <c r="Q40" s="231"/>
      <c r="R40" s="214"/>
      <c r="S40" s="339"/>
      <c r="T40" s="214"/>
      <c r="U40" s="342"/>
      <c r="V40" s="345"/>
      <c r="W40" s="13">
        <v>4</v>
      </c>
      <c r="X40" s="49"/>
      <c r="Y40" s="49"/>
      <c r="Z40" s="49"/>
      <c r="AA40" s="13" t="str">
        <f t="shared" si="4"/>
        <v xml:space="preserve">  </v>
      </c>
      <c r="AB40" s="32" t="s">
        <v>404</v>
      </c>
      <c r="AC40" s="33">
        <f t="shared" si="1"/>
        <v>0</v>
      </c>
      <c r="AD40" s="14" t="str">
        <f>+IF(OR(AB40='[1]11 FORMULAS'!$O$4,AB40='[1]11 FORMULAS'!$O$5),'[1]11 FORMULAS'!$P$5,IF(AB40='[1]11 FORMULAS'!$O$6,'[1]11 FORMULAS'!$P$6,""))</f>
        <v/>
      </c>
      <c r="AE40" s="32" t="s">
        <v>404</v>
      </c>
      <c r="AF40" s="33">
        <f t="shared" si="2"/>
        <v>0</v>
      </c>
      <c r="AG40" s="34" t="s">
        <v>404</v>
      </c>
      <c r="AH40" s="34" t="s">
        <v>404</v>
      </c>
      <c r="AI40" s="34" t="s">
        <v>404</v>
      </c>
      <c r="AJ40" s="14">
        <f t="shared" si="3"/>
        <v>0</v>
      </c>
      <c r="AK40" s="14">
        <f>+AL39*AJ40</f>
        <v>0</v>
      </c>
      <c r="AL40" s="14">
        <f>+AL39-AK40</f>
        <v>0.189</v>
      </c>
      <c r="AM40" s="14">
        <f>IF(AD40='[1]11 FORMULAS'!$P$6,AM39-(AM39*AJ40),AM39)</f>
        <v>0.15000000000000002</v>
      </c>
      <c r="AN40" s="211"/>
      <c r="AO40" s="214"/>
      <c r="AP40" s="211"/>
      <c r="AQ40" s="214"/>
      <c r="AR40" s="345"/>
      <c r="AS40" s="231"/>
      <c r="AT40" s="219"/>
      <c r="AU40" s="219"/>
      <c r="AV40" s="219"/>
      <c r="AW40" s="219"/>
      <c r="AX40" s="219"/>
      <c r="AY40" s="219"/>
      <c r="AZ40" s="219"/>
      <c r="BA40" s="219"/>
      <c r="BB40" s="219"/>
      <c r="BC40" s="222"/>
      <c r="BI40" s="9"/>
    </row>
    <row r="41" spans="1:61" s="15" customFormat="1" ht="33.75" customHeight="1" thickBot="1">
      <c r="A41" s="324"/>
      <c r="B41" s="327"/>
      <c r="C41" s="327"/>
      <c r="D41" s="327"/>
      <c r="E41" s="327"/>
      <c r="F41" s="330"/>
      <c r="G41" s="333"/>
      <c r="H41" s="334"/>
      <c r="I41" s="334"/>
      <c r="J41" s="237"/>
      <c r="K41" s="337"/>
      <c r="L41" s="215"/>
      <c r="M41" s="340"/>
      <c r="N41" s="319"/>
      <c r="O41" s="340"/>
      <c r="P41" s="215"/>
      <c r="Q41" s="319"/>
      <c r="R41" s="215"/>
      <c r="S41" s="340"/>
      <c r="T41" s="215"/>
      <c r="U41" s="343"/>
      <c r="V41" s="346"/>
      <c r="W41" s="50"/>
      <c r="X41" s="50"/>
      <c r="Y41" s="50"/>
      <c r="Z41" s="50"/>
      <c r="AA41" s="50" t="str">
        <f t="shared" si="4"/>
        <v xml:space="preserve">  </v>
      </c>
      <c r="AB41" s="51" t="s">
        <v>404</v>
      </c>
      <c r="AC41" s="52">
        <f t="shared" si="1"/>
        <v>0</v>
      </c>
      <c r="AD41" s="53" t="str">
        <f>+IF(OR(AB41='[1]11 FORMULAS'!$O$4,AB41='[1]11 FORMULAS'!$O$5),'[1]11 FORMULAS'!$P$5,IF(AB41='[1]11 FORMULAS'!$O$6,'[1]11 FORMULAS'!$P$6,""))</f>
        <v/>
      </c>
      <c r="AE41" s="51" t="s">
        <v>404</v>
      </c>
      <c r="AF41" s="52">
        <f t="shared" si="2"/>
        <v>0</v>
      </c>
      <c r="AG41" s="54" t="s">
        <v>404</v>
      </c>
      <c r="AH41" s="55" t="s">
        <v>404</v>
      </c>
      <c r="AI41" s="55" t="s">
        <v>404</v>
      </c>
      <c r="AJ41" s="56">
        <f t="shared" si="3"/>
        <v>0</v>
      </c>
      <c r="AK41" s="56">
        <f>+AL40*AJ41</f>
        <v>0</v>
      </c>
      <c r="AL41" s="56">
        <f>+AL40-AK41</f>
        <v>0.189</v>
      </c>
      <c r="AM41" s="56">
        <f>IF(AD41='[1]11 FORMULAS'!$P$6,AM40-(AM40*AJ41),AM40)</f>
        <v>0.15000000000000002</v>
      </c>
      <c r="AN41" s="212"/>
      <c r="AO41" s="215"/>
      <c r="AP41" s="212"/>
      <c r="AQ41" s="215"/>
      <c r="AR41" s="346"/>
      <c r="AS41" s="319"/>
      <c r="AT41" s="220"/>
      <c r="AU41" s="220"/>
      <c r="AV41" s="220"/>
      <c r="AW41" s="220"/>
      <c r="AX41" s="220"/>
      <c r="AY41" s="220"/>
      <c r="AZ41" s="220"/>
      <c r="BA41" s="321"/>
      <c r="BB41" s="321"/>
      <c r="BC41" s="322"/>
      <c r="BI41" s="9"/>
    </row>
    <row r="42" spans="1:61" s="15" customFormat="1" ht="49.5" customHeight="1">
      <c r="A42" s="298" t="s">
        <v>591</v>
      </c>
      <c r="B42" s="310" t="s">
        <v>592</v>
      </c>
      <c r="C42" s="310" t="s">
        <v>547</v>
      </c>
      <c r="D42" s="236" t="s">
        <v>593</v>
      </c>
      <c r="E42" s="236" t="s">
        <v>594</v>
      </c>
      <c r="F42" s="312" t="str">
        <f>+CONCATENATE(C42," ",D42," ",E42)</f>
        <v>Posibilidad de perdida reputacional por demora en el suministro de bienes y servicios necesarios e insuficiente personal de planta para la ejecución de  las actividades del subproceso de Cultura Tributaria debido a la falta de presupuesto y escasa asignación de talento humano.</v>
      </c>
      <c r="G42" s="303" t="s">
        <v>520</v>
      </c>
      <c r="H42" s="236" t="s">
        <v>502</v>
      </c>
      <c r="I42" s="236" t="s">
        <v>502</v>
      </c>
      <c r="J42" s="237" t="str">
        <f>+H42&amp;H42</f>
        <v>ProcesosProcesos</v>
      </c>
      <c r="K42" s="238">
        <v>12</v>
      </c>
      <c r="L42" s="228" t="str">
        <f>IF(K42&lt;=0,"",IF(K42&lt;=2,"Muy Baja",IF(K42&lt;=24,"Baja",IF(K42&lt;=500,"Media",IF(K42&lt;=5000,"Alta","Muy Alta")))))</f>
        <v>Baja</v>
      </c>
      <c r="M42" s="233">
        <f>IF(L42="","",IF(L42="Muy Baja",0.2,IF(L42="Baja",0.4,IF(L42="Media",0.6,IF(L42="Alta",0.8,IF(L42="Muy Alta",1,))))))</f>
        <v>0.4</v>
      </c>
      <c r="N42" s="239" t="s">
        <v>578</v>
      </c>
      <c r="O42" s="233">
        <f>IF(N42="","",IF(N42="menor a 10 SMLMV",0.2,IF(N42="ENTRE 10 Y 50 SMLMV",0.4,IF(N42="entre 50 y 100 SMLMV",0.6,IF(N42="entre 100 y 500 SMLMV",0.8,IF(N42="Mayor a 500 SMLMV",1,))))))</f>
        <v>0.2</v>
      </c>
      <c r="P42" s="228" t="str">
        <f>IF(O42&lt;=0,"",IF(O42&lt;=20%,"Leve",IF(O42&lt;=40%,"Menor",IF(O42&lt;=60%,"Moderado",IF(O42&lt;=80%,"Mayor","Catastrofico")))))</f>
        <v>Leve</v>
      </c>
      <c r="Q42" s="230" t="s">
        <v>410</v>
      </c>
      <c r="R42" s="228" t="str">
        <f>IF(S42&lt;=0,"",IF(S42&lt;=20%,"Leve",IF(S42&lt;=40%,"Menor",IF(S42&lt;=60%,"Moderado",IF(S42&lt;=80%,"Mayor","Catastrofico")))))</f>
        <v>Menor</v>
      </c>
      <c r="S42" s="233">
        <f>IF(Q42="","",IF(Q42="El riesgo afecta la imagen de algún área de la organización",0.2,IF(Q42="El riesgo afecta la imagen de la entidad internamente, de conocimiento general nivel interno, de junta directiva y accionistas y/o de proveedores",0.4,IF(Q42="El riesgo afecta la imagen de la entidad con algunos usuarios de relevancia frente al logro de los objetivos",0.6,IF(Q42="El riesgo afecta la imagen de la entidad con efecto publicitario sostenido a nivel de sector administrativo, nivel departamental o municipal",0.8,IF(Q42="El riesgo afecta la imagen de la entidad a nivel nacional, con efecto publicitario sostenido a nivel país",1,))))))</f>
        <v>0.4</v>
      </c>
      <c r="T42" s="228" t="str">
        <f>IF(U42&lt;=0,"",IF(U42&lt;=20%,"Leve",IF(U42&lt;=40%,"Menor",IF(U42&lt;=60%,"Moderado",IF(U42&lt;=80%,"Mayor","Catastrofico")))))</f>
        <v>Menor</v>
      </c>
      <c r="U42" s="235">
        <f>+S42</f>
        <v>0.4</v>
      </c>
      <c r="V42" s="224" t="str">
        <f>IF(OR(AND(L42="Muy Baja",T42="Leve"),AND(L42="Muy Baja",T42="Menor"),AND(L42="Baja",T42="Leve")),"Bajo",IF(OR(AND(L42="Muy baja",T42="Moderado"),AND(L42="Baja",T42="Menor"),AND(L42="Baja",T42="Moderado"),AND(L42="Media",T42="Leve"),AND(L42="Media",T42="Menor"),AND(L42="Media",T42="Moderado"),AND(L42="Alta",T42="Leve"),AND(L42="Alta",T42="Menor")),"Moderado",IF(OR(AND(L42="Muy Baja",T42="Mayor"),AND(L42="Baja",T42="Mayor"),AND(L42="Media",T42="Mayor"),AND(L42="Alta",T42="Moderado"),AND(L42="Alta",T42="Mayor"),AND(L42="Muy Alta",T42="Leve"),AND(L42="Muy Alta",T42="Menor"),AND(L42="Muy Alta",T42="Moderado"),AND(L42="Muy Alta",T42="Mayor")),"Alto",IF(OR(AND(L42="Muy Baja",T42="Catastrofico"),AND(L42="Baja",T42="Catastrofico"),AND(L42="Media",T42="Catastrofico"),AND(L42="Alta",T42="Catastrofico"),AND(L42="Muy Alta",T42="Catastrofico")),"Extremo",))))</f>
        <v>Moderado</v>
      </c>
      <c r="W42" s="13">
        <v>1</v>
      </c>
      <c r="X42" s="49" t="s">
        <v>595</v>
      </c>
      <c r="Y42" s="49" t="s">
        <v>596</v>
      </c>
      <c r="Z42" s="49" t="s">
        <v>597</v>
      </c>
      <c r="AA42" s="13" t="str">
        <f>+CONCATENATE(X42," ",Y42," ",Z42)</f>
        <v xml:space="preserve">
El profesional Universitario
Código 219 Grado 35 Planea y revisa semestralmente con el fin de conocer cuales son los requerimientos y necesidades en términos de bienes, servicios e insumos y personal necesarios para el desarrollo de las actividades del subproceso de cultura tributaria mediante mesas de trabajo dejando como evidencia actas de reunion, correos y/o oficios sigob. Semestralmente</v>
      </c>
      <c r="AB42" s="32" t="s">
        <v>507</v>
      </c>
      <c r="AC42" s="33">
        <f t="shared" si="1"/>
        <v>0.25</v>
      </c>
      <c r="AD42" s="14" t="str">
        <f>+IF(OR(AB42='[1]11 FORMULAS'!$O$4,AB42='[1]11 FORMULAS'!$O$5),'[1]11 FORMULAS'!$P$5,IF(AB42='[1]11 FORMULAS'!$O$6,'[1]11 FORMULAS'!$P$6,""))</f>
        <v>Probabilidad</v>
      </c>
      <c r="AE42" s="32" t="s">
        <v>508</v>
      </c>
      <c r="AF42" s="33">
        <f t="shared" si="2"/>
        <v>0.15</v>
      </c>
      <c r="AG42" s="34" t="s">
        <v>509</v>
      </c>
      <c r="AH42" s="34" t="s">
        <v>510</v>
      </c>
      <c r="AI42" s="34" t="s">
        <v>511</v>
      </c>
      <c r="AJ42" s="14">
        <f t="shared" si="3"/>
        <v>0.4</v>
      </c>
      <c r="AK42" s="14">
        <f>+M42*AJ42</f>
        <v>0.16000000000000003</v>
      </c>
      <c r="AL42" s="14">
        <f>+M42-AK42</f>
        <v>0.24</v>
      </c>
      <c r="AM42" s="14">
        <f>IF(AD42='[1]11 FORMULAS'!$P$6,U42-(U42*AJ42),U42)</f>
        <v>0.4</v>
      </c>
      <c r="AN42" s="226">
        <f>+AL46</f>
        <v>0.14399999999999999</v>
      </c>
      <c r="AO42" s="228" t="str">
        <f>IF(AN42&lt;=0,"",IF(AN42&lt;=20%,"Muy Baja",IF(AN42&lt;=40%,"Baja",IF(AN42&lt;=60%,"Media",IF(AN42&lt;=80%,"Alta","Muy Alta")))))</f>
        <v>Muy Baja</v>
      </c>
      <c r="AP42" s="226">
        <f>+AM46</f>
        <v>0.4</v>
      </c>
      <c r="AQ42" s="228" t="str">
        <f>IF(AP42&lt;=0,"",IF(AP42&lt;=20%,"Leve",IF(AP42&lt;=40%,"Menor",IF(AP42&lt;=60%,"Moderado",IF(AP42&lt;=80%,"Mayor","Catastrofico")))))</f>
        <v>Menor</v>
      </c>
      <c r="AR42" s="224" t="str">
        <f>IF(OR(AND(AO42="Muy Baja",AQ42="Leve"),AND(AO42="Muy Baja",AQ42="Menor"),AND(AO42="Baja",AQ42="Leve")),"Bajo",IF(OR(AND(AO42="Muy baja",AQ42="Moderado"),AND(AO42="Baja",AQ42="Menor"),AND(AO42="Baja",AQ42="Moderado"),AND(AO42="Media",AQ42="Leve"),AND(AO42="Media",AQ42="Menor"),AND(AO42="Media",AQ42="Moderado"),AND(AO42="Alta",AQ42="Leve"),AND(AO42="Alta",AQ42="Menor")),"Moderado",IF(OR(AND(AO42="Muy Baja",AQ42="Mayor"),AND(AO42="Baja",AQ42="Mayor"),AND(AO42="Media",AQ42="Mayor"),AND(AO42="Alta",AQ42="Moderado"),AND(AO42="Alta",AQ42="Mayor"),AND(AO42="Muy Alta",AQ42="Leve"),AND(AO42="Muy Alta",AQ42="Menor"),AND(AO42="Muy Alta",AQ42="Moderado"),AND(AO42="Muy Alta",AQ42="Mayor")),"Alto",IF(OR(AND(AO42="Muy Baja",AQ42="Catastrofico"),AND(AO42="Baja",AQ42="Catastrofico"),AND(AO42="Media",AQ42="Catastrofico"),AND(AO42="Alta",AQ42="Catastrofico"),AND(AO42="Muy Alta",AQ42="Catastrofico")),"Extremo",""))))</f>
        <v>Bajo</v>
      </c>
      <c r="AS42" s="230" t="s">
        <v>512</v>
      </c>
      <c r="AT42" s="218" t="s">
        <v>598</v>
      </c>
      <c r="AU42" s="218" t="s">
        <v>595</v>
      </c>
      <c r="AV42" s="244">
        <v>45582</v>
      </c>
      <c r="AW42" s="218"/>
      <c r="AX42" s="218" t="s">
        <v>599</v>
      </c>
      <c r="AY42" s="218" t="s">
        <v>599</v>
      </c>
      <c r="AZ42" s="218" t="s">
        <v>599</v>
      </c>
      <c r="BA42" s="218"/>
      <c r="BB42" s="218"/>
      <c r="BC42" s="221"/>
      <c r="BI42" s="9"/>
    </row>
    <row r="43" spans="1:61" s="15" customFormat="1" ht="33.75" customHeight="1">
      <c r="A43" s="298"/>
      <c r="B43" s="310"/>
      <c r="C43" s="310"/>
      <c r="D43" s="236"/>
      <c r="E43" s="236"/>
      <c r="F43" s="312"/>
      <c r="G43" s="303"/>
      <c r="H43" s="236"/>
      <c r="I43" s="236"/>
      <c r="J43" s="237"/>
      <c r="K43" s="238"/>
      <c r="L43" s="228"/>
      <c r="M43" s="234"/>
      <c r="N43" s="239"/>
      <c r="O43" s="234"/>
      <c r="P43" s="228"/>
      <c r="Q43" s="231"/>
      <c r="R43" s="228"/>
      <c r="S43" s="234"/>
      <c r="T43" s="228"/>
      <c r="U43" s="235"/>
      <c r="V43" s="224"/>
      <c r="W43" s="13">
        <v>2</v>
      </c>
      <c r="X43" s="49" t="s">
        <v>595</v>
      </c>
      <c r="Y43" s="49" t="s">
        <v>600</v>
      </c>
      <c r="Z43" s="49" t="s">
        <v>601</v>
      </c>
      <c r="AA43" s="13" t="str">
        <f>+CONCATENATE(X43," ",Y43," ",Z43)</f>
        <v xml:space="preserve">
El profesional Universitario
Código 219 Grado 35 Envía anualmente a la Dirección de Impuestos las necesidades de contratación para la ejecución de campañas de sensibilización con el fin de crear hábitos de pago en las diferentes localidades y barrios de la ciudad de Cartagena a través de oficios sigob y/o correos electrónicos. Anualmente, en caso de no ser atendidas oportunamente se envía comunicación a través de aplicativo SIGOB para hacer seguimiento al requerimiento </v>
      </c>
      <c r="AB43" s="32" t="s">
        <v>507</v>
      </c>
      <c r="AC43" s="33">
        <f t="shared" si="1"/>
        <v>0.25</v>
      </c>
      <c r="AD43" s="14" t="str">
        <f>+IF(OR(AB43='[1]11 FORMULAS'!$O$4,AB43='[1]11 FORMULAS'!$O$5),'[1]11 FORMULAS'!$P$5,IF(AB43='[1]11 FORMULAS'!$O$6,'[1]11 FORMULAS'!$P$6,""))</f>
        <v>Probabilidad</v>
      </c>
      <c r="AE43" s="32" t="s">
        <v>508</v>
      </c>
      <c r="AF43" s="33">
        <f t="shared" si="2"/>
        <v>0.15</v>
      </c>
      <c r="AG43" s="34" t="s">
        <v>509</v>
      </c>
      <c r="AH43" s="34" t="s">
        <v>510</v>
      </c>
      <c r="AI43" s="34" t="s">
        <v>511</v>
      </c>
      <c r="AJ43" s="14">
        <f t="shared" si="3"/>
        <v>0.4</v>
      </c>
      <c r="AK43" s="14">
        <f>+AL42*AJ43</f>
        <v>9.6000000000000002E-2</v>
      </c>
      <c r="AL43" s="14">
        <f>+AL42-AK43</f>
        <v>0.14399999999999999</v>
      </c>
      <c r="AM43" s="14">
        <f>IF(AD43='[1]11 FORMULAS'!$P$6,AM42-(AM42*AJ43),AM42)</f>
        <v>0.4</v>
      </c>
      <c r="AN43" s="226"/>
      <c r="AO43" s="228"/>
      <c r="AP43" s="226"/>
      <c r="AQ43" s="228"/>
      <c r="AR43" s="224"/>
      <c r="AS43" s="231"/>
      <c r="AT43" s="219"/>
      <c r="AU43" s="219"/>
      <c r="AV43" s="219"/>
      <c r="AW43" s="219"/>
      <c r="AX43" s="219"/>
      <c r="AY43" s="219"/>
      <c r="AZ43" s="219"/>
      <c r="BA43" s="219"/>
      <c r="BB43" s="219"/>
      <c r="BC43" s="222"/>
      <c r="BI43" s="9"/>
    </row>
    <row r="44" spans="1:61" s="15" customFormat="1" ht="33.75" customHeight="1">
      <c r="A44" s="298"/>
      <c r="B44" s="310"/>
      <c r="C44" s="310"/>
      <c r="D44" s="236"/>
      <c r="E44" s="236"/>
      <c r="F44" s="312"/>
      <c r="G44" s="303"/>
      <c r="H44" s="236"/>
      <c r="I44" s="236"/>
      <c r="J44" s="237"/>
      <c r="K44" s="238"/>
      <c r="L44" s="228"/>
      <c r="M44" s="234"/>
      <c r="N44" s="239"/>
      <c r="O44" s="234"/>
      <c r="P44" s="228"/>
      <c r="Q44" s="231"/>
      <c r="R44" s="228"/>
      <c r="S44" s="234"/>
      <c r="T44" s="228"/>
      <c r="U44" s="235"/>
      <c r="V44" s="224"/>
      <c r="W44" s="13">
        <v>3</v>
      </c>
      <c r="X44" s="49"/>
      <c r="Y44" s="49"/>
      <c r="Z44" s="49"/>
      <c r="AA44" s="13" t="str">
        <f>+CONCATENATE(X44," ",Y44," ",Z44)</f>
        <v xml:space="preserve">  </v>
      </c>
      <c r="AB44" s="32" t="s">
        <v>404</v>
      </c>
      <c r="AC44" s="33">
        <f t="shared" ref="AC44:AC61" si="5">IF(AB44="","",IF(AB44="Preventivo",0.25,IF(AB44="Detectivo",0.15,IF(AB44="Correctivo",0.1,))))</f>
        <v>0</v>
      </c>
      <c r="AD44" s="14" t="str">
        <f>+IF(OR(AB44='[1]11 FORMULAS'!$O$4,AB44='[1]11 FORMULAS'!$O$5),'[1]11 FORMULAS'!$P$5,IF(AB44='[1]11 FORMULAS'!$O$6,'[1]11 FORMULAS'!$P$6,""))</f>
        <v/>
      </c>
      <c r="AE44" s="32" t="s">
        <v>404</v>
      </c>
      <c r="AF44" s="33">
        <f t="shared" ref="AF44:AF61" si="6">IF(AE44="","",IF(AE44="Manual",0.15,IF(AE44="Automatico",0.25,)))</f>
        <v>0</v>
      </c>
      <c r="AG44" s="34" t="s">
        <v>404</v>
      </c>
      <c r="AH44" s="34" t="s">
        <v>404</v>
      </c>
      <c r="AI44" s="34" t="s">
        <v>404</v>
      </c>
      <c r="AJ44" s="14">
        <f t="shared" ref="AJ44:AJ61" si="7">+AC44+AF44</f>
        <v>0</v>
      </c>
      <c r="AK44" s="14">
        <f>+AL43*AJ44</f>
        <v>0</v>
      </c>
      <c r="AL44" s="14">
        <f>+AL43-AK44</f>
        <v>0.14399999999999999</v>
      </c>
      <c r="AM44" s="14">
        <f>IF(AD44='[1]11 FORMULAS'!$P$6,AM43-(AM43*AJ44),AM43)</f>
        <v>0.4</v>
      </c>
      <c r="AN44" s="226"/>
      <c r="AO44" s="228"/>
      <c r="AP44" s="226"/>
      <c r="AQ44" s="228"/>
      <c r="AR44" s="224"/>
      <c r="AS44" s="231"/>
      <c r="AT44" s="219"/>
      <c r="AU44" s="219"/>
      <c r="AV44" s="219"/>
      <c r="AW44" s="219"/>
      <c r="AX44" s="219"/>
      <c r="AY44" s="219"/>
      <c r="AZ44" s="219"/>
      <c r="BA44" s="219"/>
      <c r="BB44" s="219"/>
      <c r="BC44" s="222"/>
      <c r="BI44" s="77" t="s">
        <v>602</v>
      </c>
    </row>
    <row r="45" spans="1:61" s="15" customFormat="1" ht="33.75" customHeight="1">
      <c r="A45" s="298"/>
      <c r="B45" s="310"/>
      <c r="C45" s="310"/>
      <c r="D45" s="236"/>
      <c r="E45" s="236"/>
      <c r="F45" s="312"/>
      <c r="G45" s="303"/>
      <c r="H45" s="236"/>
      <c r="I45" s="236"/>
      <c r="J45" s="237"/>
      <c r="K45" s="238"/>
      <c r="L45" s="228"/>
      <c r="M45" s="234"/>
      <c r="N45" s="239"/>
      <c r="O45" s="234"/>
      <c r="P45" s="228"/>
      <c r="Q45" s="231"/>
      <c r="R45" s="228"/>
      <c r="S45" s="234"/>
      <c r="T45" s="228"/>
      <c r="U45" s="235"/>
      <c r="V45" s="224"/>
      <c r="W45" s="13">
        <v>4</v>
      </c>
      <c r="X45" s="49"/>
      <c r="Y45" s="49"/>
      <c r="Z45" s="49"/>
      <c r="AA45" s="13" t="str">
        <f>+CONCATENATE(X45," ",Y45," ",Z45)</f>
        <v xml:space="preserve">  </v>
      </c>
      <c r="AB45" s="32" t="s">
        <v>404</v>
      </c>
      <c r="AC45" s="33">
        <f t="shared" si="5"/>
        <v>0</v>
      </c>
      <c r="AD45" s="14" t="str">
        <f>+IF(OR(AB45='[1]11 FORMULAS'!$O$4,AB45='[1]11 FORMULAS'!$O$5),'[1]11 FORMULAS'!$P$5,IF(AB45='[1]11 FORMULAS'!$O$6,'[1]11 FORMULAS'!$P$6,""))</f>
        <v/>
      </c>
      <c r="AE45" s="32" t="s">
        <v>404</v>
      </c>
      <c r="AF45" s="33">
        <f t="shared" si="6"/>
        <v>0</v>
      </c>
      <c r="AG45" s="34" t="s">
        <v>404</v>
      </c>
      <c r="AH45" s="34" t="s">
        <v>404</v>
      </c>
      <c r="AI45" s="34" t="s">
        <v>404</v>
      </c>
      <c r="AJ45" s="14">
        <f t="shared" si="7"/>
        <v>0</v>
      </c>
      <c r="AK45" s="14">
        <f>+AL44*AJ45</f>
        <v>0</v>
      </c>
      <c r="AL45" s="14">
        <f>+AL44-AK45</f>
        <v>0.14399999999999999</v>
      </c>
      <c r="AM45" s="14">
        <f>IF(AD45='[1]11 FORMULAS'!$P$6,AM44-(AM44*AJ45),AM44)</f>
        <v>0.4</v>
      </c>
      <c r="AN45" s="226"/>
      <c r="AO45" s="228"/>
      <c r="AP45" s="226"/>
      <c r="AQ45" s="228"/>
      <c r="AR45" s="224"/>
      <c r="AS45" s="231"/>
      <c r="AT45" s="219"/>
      <c r="AU45" s="219"/>
      <c r="AV45" s="219"/>
      <c r="AW45" s="219"/>
      <c r="AX45" s="219"/>
      <c r="AY45" s="219"/>
      <c r="AZ45" s="219"/>
      <c r="BA45" s="219"/>
      <c r="BB45" s="219"/>
      <c r="BC45" s="222"/>
      <c r="BI45" s="9"/>
    </row>
    <row r="46" spans="1:61" s="15" customFormat="1" ht="33.75" customHeight="1" thickBot="1">
      <c r="A46" s="309"/>
      <c r="B46" s="311"/>
      <c r="C46" s="311"/>
      <c r="D46" s="236"/>
      <c r="E46" s="236"/>
      <c r="F46" s="313"/>
      <c r="G46" s="314"/>
      <c r="H46" s="315"/>
      <c r="I46" s="315"/>
      <c r="J46" s="237"/>
      <c r="K46" s="316"/>
      <c r="L46" s="229"/>
      <c r="M46" s="317"/>
      <c r="N46" s="318"/>
      <c r="O46" s="317"/>
      <c r="P46" s="229"/>
      <c r="Q46" s="319"/>
      <c r="R46" s="229"/>
      <c r="S46" s="317"/>
      <c r="T46" s="229"/>
      <c r="U46" s="320"/>
      <c r="V46" s="225"/>
      <c r="W46" s="50"/>
      <c r="X46" s="50"/>
      <c r="Y46" s="50"/>
      <c r="Z46" s="50"/>
      <c r="AA46" s="50" t="str">
        <f>+CONCATENATE(X46," ",Y46," ",Z46)</f>
        <v xml:space="preserve">  </v>
      </c>
      <c r="AB46" s="51" t="s">
        <v>404</v>
      </c>
      <c r="AC46" s="52">
        <f t="shared" si="5"/>
        <v>0</v>
      </c>
      <c r="AD46" s="53" t="str">
        <f>+IF(OR(AB46='[1]11 FORMULAS'!$O$4,AB46='[1]11 FORMULAS'!$O$5),'[1]11 FORMULAS'!$P$5,IF(AB46='[1]11 FORMULAS'!$O$6,'[1]11 FORMULAS'!$P$6,""))</f>
        <v/>
      </c>
      <c r="AE46" s="51" t="s">
        <v>404</v>
      </c>
      <c r="AF46" s="52">
        <f t="shared" si="6"/>
        <v>0</v>
      </c>
      <c r="AG46" s="54" t="s">
        <v>404</v>
      </c>
      <c r="AH46" s="55" t="s">
        <v>404</v>
      </c>
      <c r="AI46" s="55" t="s">
        <v>404</v>
      </c>
      <c r="AJ46" s="56">
        <f t="shared" si="7"/>
        <v>0</v>
      </c>
      <c r="AK46" s="56">
        <f>+AL45*AJ46</f>
        <v>0</v>
      </c>
      <c r="AL46" s="56">
        <f>+AL45-AK46</f>
        <v>0.14399999999999999</v>
      </c>
      <c r="AM46" s="56">
        <f>IF(AD46='[1]11 FORMULAS'!$P$6,AM45-(AM45*AJ46),AM45)</f>
        <v>0.4</v>
      </c>
      <c r="AN46" s="227"/>
      <c r="AO46" s="229"/>
      <c r="AP46" s="227"/>
      <c r="AQ46" s="229"/>
      <c r="AR46" s="225"/>
      <c r="AS46" s="319"/>
      <c r="AT46" s="220"/>
      <c r="AU46" s="220"/>
      <c r="AV46" s="220"/>
      <c r="AW46" s="321"/>
      <c r="AX46" s="321"/>
      <c r="AY46" s="321"/>
      <c r="AZ46" s="321"/>
      <c r="BA46" s="321"/>
      <c r="BB46" s="321"/>
      <c r="BC46" s="322"/>
      <c r="BI46" s="9"/>
    </row>
    <row r="47" spans="1:61" s="15" customFormat="1" ht="49.5" customHeight="1">
      <c r="A47" s="298" t="s">
        <v>603</v>
      </c>
      <c r="B47" s="310" t="s">
        <v>604</v>
      </c>
      <c r="C47" s="310" t="s">
        <v>498</v>
      </c>
      <c r="D47" s="236" t="s">
        <v>605</v>
      </c>
      <c r="E47" s="236" t="s">
        <v>606</v>
      </c>
      <c r="F47" s="312" t="str">
        <f>+CONCATENATE(C47," ",D47," ",E47)</f>
        <v>Posibilidad de perdida economica y reputacional por la imposibilidad de lograr el acercamiento con el contribuyente para persuadirlo del pago de sus obligaciones tributarias debido a que las fuentes de informacion para cobro del subproceso dependen de otras areas y pueden haber desactualizaciones catastrales debido al crecimiento demografico de la ciudad de Cartagena.</v>
      </c>
      <c r="G47" s="303" t="s">
        <v>520</v>
      </c>
      <c r="H47" s="236" t="s">
        <v>502</v>
      </c>
      <c r="I47" s="236" t="s">
        <v>502</v>
      </c>
      <c r="J47" s="237" t="str">
        <f>+H47&amp;H47</f>
        <v>ProcesosProcesos</v>
      </c>
      <c r="K47" s="238">
        <v>12</v>
      </c>
      <c r="L47" s="228" t="str">
        <f>IF(K47&lt;=0,"",IF(K47&lt;=2,"Muy Baja",IF(K47&lt;=24,"Baja",IF(K47&lt;=500,"Media",IF(K47&lt;=5000,"Alta","Muy Alta")))))</f>
        <v>Baja</v>
      </c>
      <c r="M47" s="233">
        <f>IF(L47="","",IF(L47="Muy Baja",0.2,IF(L47="Baja",0.4,IF(L47="Media",0.6,IF(L47="Alta",0.8,IF(L47="Muy Alta",1,))))))</f>
        <v>0.4</v>
      </c>
      <c r="N47" s="239" t="s">
        <v>521</v>
      </c>
      <c r="O47" s="233">
        <f>IF(N47="","",IF(N47="menor a 10 SMLMV",0.2,IF(N47="ENTRE 10 Y 50 SMLMV",0.4,IF(N47="entre 50 y 100 SMLMV",0.6,IF(N47="entre 100 y 500 SMLMV",0.8,IF(N47="Mayor a 500 SMLMV",1,))))))</f>
        <v>0.8</v>
      </c>
      <c r="P47" s="228" t="str">
        <f>IF(O47&lt;=0,"",IF(O47&lt;=20%,"Leve",IF(O47&lt;=40%,"Menor",IF(O47&lt;=60%,"Moderado",IF(O47&lt;=80%,"Mayor","Catastrofico")))))</f>
        <v>Mayor</v>
      </c>
      <c r="Q47" s="230" t="s">
        <v>413</v>
      </c>
      <c r="R47" s="228" t="str">
        <f>IF(S47&lt;=0,"",IF(S47&lt;=20%,"Leve",IF(S47&lt;=40%,"Menor",IF(S47&lt;=60%,"Moderado",IF(S47&lt;=80%,"Mayor","Catastrofico")))))</f>
        <v>Moderado</v>
      </c>
      <c r="S47" s="233">
        <f>IF(Q47="","",IF(Q47="El riesgo afecta la imagen de algún área de la organización",0.2,IF(Q47="El riesgo afecta la imagen de la entidad internamente, de conocimiento general nivel interno, de junta directiva y accionistas y/o de proveedores",0.4,IF(Q47="El riesgo afecta la imagen de la entidad con algunos usuarios de relevancia frente al logro de los objetivos",0.6,IF(Q47="El riesgo afecta la imagen de la entidad con efecto publicitario sostenido a nivel de sector administrativo, nivel departamental o municipal",0.8,IF(Q47="El riesgo afecta la imagen de la entidad a nivel nacional, con efecto publicitario sostenido a nivel país",1,))))))</f>
        <v>0.6</v>
      </c>
      <c r="T47" s="228" t="str">
        <f>IF(U47&lt;=0,"",IF(U47&lt;=20%,"Leve",IF(U47&lt;=40%,"Menor",IF(U47&lt;=60%,"Moderado",IF(U47&lt;=80%,"Mayor","Catastrofico")))))</f>
        <v>Moderado</v>
      </c>
      <c r="U47" s="235">
        <f>+S47</f>
        <v>0.6</v>
      </c>
      <c r="V47" s="224" t="str">
        <f>IF(OR(AND(L47="Muy Baja",T47="Leve"),AND(L47="Muy Baja",T47="Menor"),AND(L47="Baja",T47="Leve")),"Bajo",IF(OR(AND(L47="Muy baja",T47="Moderado"),AND(L47="Baja",T47="Menor"),AND(L47="Baja",T47="Moderado"),AND(L47="Media",T47="Leve"),AND(L47="Media",T47="Menor"),AND(L47="Media",T47="Moderado"),AND(L47="Alta",T47="Leve"),AND(L47="Alta",T47="Menor")),"Moderado",IF(OR(AND(L47="Muy Baja",T47="Mayor"),AND(L47="Baja",T47="Mayor"),AND(L47="Media",T47="Mayor"),AND(L47="Alta",T47="Moderado"),AND(L47="Alta",T47="Mayor"),AND(L47="Muy Alta",T47="Leve"),AND(L47="Muy Alta",T47="Menor"),AND(L47="Muy Alta",T47="Moderado"),AND(L47="Muy Alta",T47="Mayor")),"Alto",IF(OR(AND(L47="Muy Baja",T47="Catastrofico"),AND(L47="Baja",T47="Catastrofico"),AND(L47="Media",T47="Catastrofico"),AND(L47="Alta",T47="Catastrofico"),AND(L47="Muy Alta",T47="Catastrofico")),"Extremo",))))</f>
        <v>Moderado</v>
      </c>
      <c r="W47" s="13">
        <v>1</v>
      </c>
      <c r="X47" s="49" t="s">
        <v>607</v>
      </c>
      <c r="Y47" s="49" t="s">
        <v>608</v>
      </c>
      <c r="Z47" s="49" t="s">
        <v>609</v>
      </c>
      <c r="AA47" s="13" t="str">
        <f t="shared" si="4"/>
        <v xml:space="preserve">El Profesional especializado cod 222 grado 41 Verifica que la bases de datos enviadas por la oficina de Sistematizacion tributaria cumplan con los criterios solicitados a traves de los oficios y correos electronicos  mensualmente, para poder contactar a los contribuyentes y persuadirlos  para el pago de su obligaciòn tributaria y/o a la suscripción de un acuerdo de pago. En caso de que haga falta alguno de los criterios de informacion solicitados se procede a enviar correo electronico solicitando la informacion faltante. </v>
      </c>
      <c r="AB47" s="32" t="s">
        <v>507</v>
      </c>
      <c r="AC47" s="33">
        <f t="shared" si="5"/>
        <v>0.25</v>
      </c>
      <c r="AD47" s="14" t="str">
        <f>+IF(OR(AB47='[1]11 FORMULAS'!$O$4,AB47='[1]11 FORMULAS'!$O$5),'[1]11 FORMULAS'!$P$5,IF(AB47='[1]11 FORMULAS'!$O$6,'[1]11 FORMULAS'!$P$6,""))</f>
        <v>Probabilidad</v>
      </c>
      <c r="AE47" s="32" t="s">
        <v>508</v>
      </c>
      <c r="AF47" s="33">
        <f t="shared" si="6"/>
        <v>0.15</v>
      </c>
      <c r="AG47" s="34" t="s">
        <v>509</v>
      </c>
      <c r="AH47" s="34" t="s">
        <v>510</v>
      </c>
      <c r="AI47" s="34" t="s">
        <v>511</v>
      </c>
      <c r="AJ47" s="14">
        <f t="shared" si="7"/>
        <v>0.4</v>
      </c>
      <c r="AK47" s="14">
        <f>+M47*AJ47</f>
        <v>0.16000000000000003</v>
      </c>
      <c r="AL47" s="14">
        <f>+M47-AK47</f>
        <v>0.24</v>
      </c>
      <c r="AM47" s="14">
        <f>IF(AD47='[1]11 FORMULAS'!$P$6,U47-(U47*AJ47),U47)</f>
        <v>0.6</v>
      </c>
      <c r="AN47" s="226">
        <f>+AL51</f>
        <v>0.24</v>
      </c>
      <c r="AO47" s="228" t="str">
        <f>IF(AN47&lt;=0,"",IF(AN47&lt;=20%,"Muy Baja",IF(AN47&lt;=40%,"Baja",IF(AN47&lt;=60%,"Media",IF(AN47&lt;=80%,"Alta","Muy Alta")))))</f>
        <v>Baja</v>
      </c>
      <c r="AP47" s="226">
        <f>+AM51</f>
        <v>0.6</v>
      </c>
      <c r="AQ47" s="228" t="str">
        <f>IF(AP47&lt;=0,"",IF(AP47&lt;=20%,"Leve",IF(AP47&lt;=40%,"Menor",IF(AP47&lt;=60%,"Moderado",IF(AP47&lt;=80%,"Mayor","Catastrofico")))))</f>
        <v>Moderado</v>
      </c>
      <c r="AR47" s="224" t="str">
        <f>IF(OR(AND(AO47="Muy Baja",AQ47="Leve"),AND(AO47="Muy Baja",AQ47="Menor"),AND(AO47="Baja",AQ47="Leve")),"Bajo",IF(OR(AND(AO47="Muy baja",AQ47="Moderado"),AND(AO47="Baja",AQ47="Menor"),AND(AO47="Baja",AQ47="Moderado"),AND(AO47="Media",AQ47="Leve"),AND(AO47="Media",AQ47="Menor"),AND(AO47="Media",AQ47="Moderado"),AND(AO47="Alta",AQ47="Leve"),AND(AO47="Alta",AQ47="Menor")),"Moderado",IF(OR(AND(AO47="Muy Baja",AQ47="Mayor"),AND(AO47="Baja",AQ47="Mayor"),AND(AO47="Media",AQ47="Mayor"),AND(AO47="Alta",AQ47="Moderado"),AND(AO47="Alta",AQ47="Mayor"),AND(AO47="Muy Alta",AQ47="Leve"),AND(AO47="Muy Alta",AQ47="Menor"),AND(AO47="Muy Alta",AQ47="Moderado"),AND(AO47="Muy Alta",AQ47="Mayor")),"Alto",IF(OR(AND(AO47="Muy Baja",AQ47="Catastrofico"),AND(AO47="Baja",AQ47="Catastrofico"),AND(AO47="Media",AQ47="Catastrofico"),AND(AO47="Alta",AQ47="Catastrofico"),AND(AO47="Muy Alta",AQ47="Catastrofico")),"Extremo",""))))</f>
        <v>Moderado</v>
      </c>
      <c r="AS47" s="230" t="s">
        <v>512</v>
      </c>
      <c r="AT47" s="218" t="s">
        <v>610</v>
      </c>
      <c r="AU47" s="218" t="s">
        <v>611</v>
      </c>
      <c r="AV47" s="218"/>
      <c r="AW47" s="218"/>
      <c r="AX47" s="218" t="s">
        <v>599</v>
      </c>
      <c r="AY47" s="218" t="s">
        <v>599</v>
      </c>
      <c r="AZ47" s="218" t="s">
        <v>599</v>
      </c>
      <c r="BA47" s="218"/>
      <c r="BB47" s="218"/>
      <c r="BC47" s="221"/>
      <c r="BI47" s="9"/>
    </row>
    <row r="48" spans="1:61" s="15" customFormat="1" ht="33.75" customHeight="1">
      <c r="A48" s="298"/>
      <c r="B48" s="310"/>
      <c r="C48" s="310"/>
      <c r="D48" s="236"/>
      <c r="E48" s="236"/>
      <c r="F48" s="312"/>
      <c r="G48" s="303"/>
      <c r="H48" s="236"/>
      <c r="I48" s="236"/>
      <c r="J48" s="237"/>
      <c r="K48" s="238"/>
      <c r="L48" s="228"/>
      <c r="M48" s="234"/>
      <c r="N48" s="239"/>
      <c r="O48" s="234"/>
      <c r="P48" s="228"/>
      <c r="Q48" s="231"/>
      <c r="R48" s="228"/>
      <c r="S48" s="234"/>
      <c r="T48" s="228"/>
      <c r="U48" s="235"/>
      <c r="V48" s="224"/>
      <c r="W48" s="13">
        <v>2</v>
      </c>
      <c r="X48" s="49"/>
      <c r="Y48" s="49"/>
      <c r="Z48" s="49"/>
      <c r="AA48" s="13" t="str">
        <f t="shared" si="4"/>
        <v xml:space="preserve">  </v>
      </c>
      <c r="AB48" s="32" t="s">
        <v>404</v>
      </c>
      <c r="AC48" s="33">
        <f t="shared" si="5"/>
        <v>0</v>
      </c>
      <c r="AD48" s="14" t="str">
        <f>+IF(OR(AB48='[1]11 FORMULAS'!$O$4,AB48='[1]11 FORMULAS'!$O$5),'[1]11 FORMULAS'!$P$5,IF(AB48='[1]11 FORMULAS'!$O$6,'[1]11 FORMULAS'!$P$6,""))</f>
        <v/>
      </c>
      <c r="AE48" s="32" t="s">
        <v>404</v>
      </c>
      <c r="AF48" s="33">
        <f t="shared" si="6"/>
        <v>0</v>
      </c>
      <c r="AG48" s="34" t="s">
        <v>404</v>
      </c>
      <c r="AH48" s="34" t="s">
        <v>404</v>
      </c>
      <c r="AI48" s="34" t="s">
        <v>404</v>
      </c>
      <c r="AJ48" s="14">
        <f t="shared" si="7"/>
        <v>0</v>
      </c>
      <c r="AK48" s="14">
        <f>+AL47*AJ48</f>
        <v>0</v>
      </c>
      <c r="AL48" s="14">
        <f>+AL47-AK48</f>
        <v>0.24</v>
      </c>
      <c r="AM48" s="14">
        <f>IF(AD48='[1]11 FORMULAS'!$P$6,AM47-(AM47*AJ48),AM47)</f>
        <v>0.6</v>
      </c>
      <c r="AN48" s="226"/>
      <c r="AO48" s="228"/>
      <c r="AP48" s="226"/>
      <c r="AQ48" s="228"/>
      <c r="AR48" s="224"/>
      <c r="AS48" s="231"/>
      <c r="AT48" s="219"/>
      <c r="AU48" s="219"/>
      <c r="AV48" s="219"/>
      <c r="AW48" s="219"/>
      <c r="AX48" s="219"/>
      <c r="AY48" s="219"/>
      <c r="AZ48" s="219"/>
      <c r="BA48" s="219"/>
      <c r="BB48" s="219"/>
      <c r="BC48" s="222"/>
      <c r="BI48" s="9"/>
    </row>
    <row r="49" spans="1:61" s="15" customFormat="1" ht="33.75" customHeight="1">
      <c r="A49" s="298"/>
      <c r="B49" s="310"/>
      <c r="C49" s="310"/>
      <c r="D49" s="236"/>
      <c r="E49" s="236"/>
      <c r="F49" s="312"/>
      <c r="G49" s="303"/>
      <c r="H49" s="236"/>
      <c r="I49" s="236"/>
      <c r="J49" s="237"/>
      <c r="K49" s="238"/>
      <c r="L49" s="228"/>
      <c r="M49" s="234"/>
      <c r="N49" s="239"/>
      <c r="O49" s="234"/>
      <c r="P49" s="228"/>
      <c r="Q49" s="231"/>
      <c r="R49" s="228"/>
      <c r="S49" s="234"/>
      <c r="T49" s="228"/>
      <c r="U49" s="235"/>
      <c r="V49" s="224"/>
      <c r="W49" s="13">
        <v>3</v>
      </c>
      <c r="X49" s="49"/>
      <c r="Y49" s="49"/>
      <c r="Z49" s="49"/>
      <c r="AA49" s="13" t="str">
        <f t="shared" si="4"/>
        <v xml:space="preserve">  </v>
      </c>
      <c r="AB49" s="32" t="s">
        <v>404</v>
      </c>
      <c r="AC49" s="33">
        <f t="shared" si="5"/>
        <v>0</v>
      </c>
      <c r="AD49" s="14" t="str">
        <f>+IF(OR(AB49='[1]11 FORMULAS'!$O$4,AB49='[1]11 FORMULAS'!$O$5),'[1]11 FORMULAS'!$P$5,IF(AB49='[1]11 FORMULAS'!$O$6,'[1]11 FORMULAS'!$P$6,""))</f>
        <v/>
      </c>
      <c r="AE49" s="32" t="s">
        <v>404</v>
      </c>
      <c r="AF49" s="33">
        <f t="shared" si="6"/>
        <v>0</v>
      </c>
      <c r="AG49" s="34" t="s">
        <v>404</v>
      </c>
      <c r="AH49" s="34" t="s">
        <v>404</v>
      </c>
      <c r="AI49" s="34" t="s">
        <v>404</v>
      </c>
      <c r="AJ49" s="14">
        <f t="shared" si="7"/>
        <v>0</v>
      </c>
      <c r="AK49" s="14">
        <f>+AL48*AJ49</f>
        <v>0</v>
      </c>
      <c r="AL49" s="14">
        <f>+AL48-AK49</f>
        <v>0.24</v>
      </c>
      <c r="AM49" s="14">
        <f>IF(AD49='[1]11 FORMULAS'!$P$6,AM48-(AM48*AJ49),AM48)</f>
        <v>0.6</v>
      </c>
      <c r="AN49" s="226"/>
      <c r="AO49" s="228"/>
      <c r="AP49" s="226"/>
      <c r="AQ49" s="228"/>
      <c r="AR49" s="224"/>
      <c r="AS49" s="231"/>
      <c r="AT49" s="219"/>
      <c r="AU49" s="219"/>
      <c r="AV49" s="219"/>
      <c r="AW49" s="219"/>
      <c r="AX49" s="219"/>
      <c r="AY49" s="219"/>
      <c r="AZ49" s="219"/>
      <c r="BA49" s="219"/>
      <c r="BB49" s="219"/>
      <c r="BC49" s="222"/>
      <c r="BI49" s="77" t="s">
        <v>612</v>
      </c>
    </row>
    <row r="50" spans="1:61" s="15" customFormat="1" ht="33.75" customHeight="1">
      <c r="A50" s="298"/>
      <c r="B50" s="310"/>
      <c r="C50" s="310"/>
      <c r="D50" s="236"/>
      <c r="E50" s="236"/>
      <c r="F50" s="312"/>
      <c r="G50" s="303"/>
      <c r="H50" s="236"/>
      <c r="I50" s="236"/>
      <c r="J50" s="237"/>
      <c r="K50" s="238"/>
      <c r="L50" s="228"/>
      <c r="M50" s="234"/>
      <c r="N50" s="239"/>
      <c r="O50" s="234"/>
      <c r="P50" s="228"/>
      <c r="Q50" s="231"/>
      <c r="R50" s="228"/>
      <c r="S50" s="234"/>
      <c r="T50" s="228"/>
      <c r="U50" s="235"/>
      <c r="V50" s="224"/>
      <c r="W50" s="13">
        <v>4</v>
      </c>
      <c r="X50" s="49"/>
      <c r="Y50" s="49"/>
      <c r="Z50" s="49"/>
      <c r="AA50" s="13" t="str">
        <f t="shared" si="4"/>
        <v xml:space="preserve">  </v>
      </c>
      <c r="AB50" s="32" t="s">
        <v>404</v>
      </c>
      <c r="AC50" s="33">
        <f t="shared" si="5"/>
        <v>0</v>
      </c>
      <c r="AD50" s="14" t="str">
        <f>+IF(OR(AB50='[1]11 FORMULAS'!$O$4,AB50='[1]11 FORMULAS'!$O$5),'[1]11 FORMULAS'!$P$5,IF(AB50='[1]11 FORMULAS'!$O$6,'[1]11 FORMULAS'!$P$6,""))</f>
        <v/>
      </c>
      <c r="AE50" s="32" t="s">
        <v>404</v>
      </c>
      <c r="AF50" s="33">
        <f t="shared" si="6"/>
        <v>0</v>
      </c>
      <c r="AG50" s="34" t="s">
        <v>404</v>
      </c>
      <c r="AH50" s="34" t="s">
        <v>404</v>
      </c>
      <c r="AI50" s="34" t="s">
        <v>404</v>
      </c>
      <c r="AJ50" s="14">
        <f t="shared" si="7"/>
        <v>0</v>
      </c>
      <c r="AK50" s="14">
        <f>+AL49*AJ50</f>
        <v>0</v>
      </c>
      <c r="AL50" s="14">
        <f>+AL49-AK50</f>
        <v>0.24</v>
      </c>
      <c r="AM50" s="14">
        <f>IF(AD50='[1]11 FORMULAS'!$P$6,AM49-(AM49*AJ50),AM49)</f>
        <v>0.6</v>
      </c>
      <c r="AN50" s="226"/>
      <c r="AO50" s="228"/>
      <c r="AP50" s="226"/>
      <c r="AQ50" s="228"/>
      <c r="AR50" s="224"/>
      <c r="AS50" s="231"/>
      <c r="AT50" s="219"/>
      <c r="AU50" s="219"/>
      <c r="AV50" s="219"/>
      <c r="AW50" s="219"/>
      <c r="AX50" s="219"/>
      <c r="AY50" s="219"/>
      <c r="AZ50" s="219"/>
      <c r="BA50" s="219"/>
      <c r="BB50" s="219"/>
      <c r="BC50" s="222"/>
      <c r="BI50" s="9"/>
    </row>
    <row r="51" spans="1:61" s="15" customFormat="1" ht="33.75" customHeight="1" thickBot="1">
      <c r="A51" s="309"/>
      <c r="B51" s="311"/>
      <c r="C51" s="311"/>
      <c r="D51" s="236"/>
      <c r="E51" s="236"/>
      <c r="F51" s="313"/>
      <c r="G51" s="314"/>
      <c r="H51" s="315"/>
      <c r="I51" s="315"/>
      <c r="J51" s="237"/>
      <c r="K51" s="316"/>
      <c r="L51" s="229"/>
      <c r="M51" s="317"/>
      <c r="N51" s="318"/>
      <c r="O51" s="317"/>
      <c r="P51" s="229"/>
      <c r="Q51" s="319"/>
      <c r="R51" s="229"/>
      <c r="S51" s="317"/>
      <c r="T51" s="229"/>
      <c r="U51" s="320"/>
      <c r="V51" s="225"/>
      <c r="W51" s="50"/>
      <c r="X51" s="50"/>
      <c r="Y51" s="50"/>
      <c r="Z51" s="50"/>
      <c r="AA51" s="50" t="str">
        <f t="shared" si="4"/>
        <v xml:space="preserve">  </v>
      </c>
      <c r="AB51" s="51" t="s">
        <v>404</v>
      </c>
      <c r="AC51" s="52">
        <f t="shared" si="5"/>
        <v>0</v>
      </c>
      <c r="AD51" s="53" t="str">
        <f>+IF(OR(AB51='[1]11 FORMULAS'!$O$4,AB51='[1]11 FORMULAS'!$O$5),'[1]11 FORMULAS'!$P$5,IF(AB51='[1]11 FORMULAS'!$O$6,'[1]11 FORMULAS'!$P$6,""))</f>
        <v/>
      </c>
      <c r="AE51" s="51" t="s">
        <v>404</v>
      </c>
      <c r="AF51" s="52">
        <f t="shared" si="6"/>
        <v>0</v>
      </c>
      <c r="AG51" s="54" t="s">
        <v>404</v>
      </c>
      <c r="AH51" s="55" t="s">
        <v>404</v>
      </c>
      <c r="AI51" s="55" t="s">
        <v>404</v>
      </c>
      <c r="AJ51" s="56">
        <f t="shared" si="7"/>
        <v>0</v>
      </c>
      <c r="AK51" s="56">
        <f>+AL50*AJ51</f>
        <v>0</v>
      </c>
      <c r="AL51" s="56">
        <f>+AL50-AK51</f>
        <v>0.24</v>
      </c>
      <c r="AM51" s="56">
        <f>IF(AD51='[1]11 FORMULAS'!$P$6,AM50-(AM50*AJ51),AM50)</f>
        <v>0.6</v>
      </c>
      <c r="AN51" s="227"/>
      <c r="AO51" s="229"/>
      <c r="AP51" s="227"/>
      <c r="AQ51" s="229"/>
      <c r="AR51" s="225"/>
      <c r="AS51" s="319"/>
      <c r="AT51" s="220"/>
      <c r="AU51" s="220"/>
      <c r="AV51" s="321"/>
      <c r="AW51" s="321"/>
      <c r="AX51" s="321"/>
      <c r="AY51" s="321"/>
      <c r="AZ51" s="321"/>
      <c r="BA51" s="321"/>
      <c r="BB51" s="321"/>
      <c r="BC51" s="322"/>
      <c r="BI51" s="9"/>
    </row>
    <row r="52" spans="1:61" s="15" customFormat="1" ht="49.5" customHeight="1">
      <c r="A52" s="298" t="s">
        <v>613</v>
      </c>
      <c r="B52" s="310" t="s">
        <v>614</v>
      </c>
      <c r="C52" s="310" t="s">
        <v>498</v>
      </c>
      <c r="D52" s="236" t="s">
        <v>615</v>
      </c>
      <c r="E52" s="236" t="s">
        <v>616</v>
      </c>
      <c r="F52" s="312" t="str">
        <f>+CONCATENATE(C52," ",D52," ",E52)</f>
        <v xml:space="preserve">Posibilidad de perdida economica y reputacional Por indebido trámite y/o sustanciación deficiente en los procesos de  Fiscalización. Debido a la inoportuna contratación del servicio de la empresa de mensajería, servicios profesionales, herramientas tecnológicas para la administración de los expedientes e insumos técnicos, lo cual genera atraso en la expedición de  actos administrativos, decisiones, fallos o actuaciones en general a los contribuyentes. </v>
      </c>
      <c r="G52" s="303" t="s">
        <v>520</v>
      </c>
      <c r="H52" s="236" t="s">
        <v>502</v>
      </c>
      <c r="I52" s="236" t="s">
        <v>502</v>
      </c>
      <c r="J52" s="237" t="str">
        <f>+H52&amp;H52</f>
        <v>ProcesosProcesos</v>
      </c>
      <c r="K52" s="238">
        <v>12</v>
      </c>
      <c r="L52" s="228" t="str">
        <f>IF(K52&lt;=0,"",IF(K52&lt;=2,"Muy Baja",IF(K52&lt;=24,"Baja",IF(K52&lt;=500,"Media",IF(K52&lt;=5000,"Alta","Muy Alta")))))</f>
        <v>Baja</v>
      </c>
      <c r="M52" s="233">
        <f>IF(L52="","",IF(L52="Muy Baja",0.2,IF(L52="Baja",0.4,IF(L52="Media",0.6,IF(L52="Alta",0.8,IF(L52="Muy Alta",1,))))))</f>
        <v>0.4</v>
      </c>
      <c r="N52" s="239" t="s">
        <v>503</v>
      </c>
      <c r="O52" s="233">
        <f>IF(N52="","",IF(N52="menor a 10 SMLMV",0.2,IF(N52="ENTRE 10 Y 50 SMLMV",0.4,IF(N52="entre 50 y 100 SMLMV",0.6,IF(N52="entre 100 y 500 SMLMV",0.8,IF(N52="Mayor a 500 SMLMV",1,))))))</f>
        <v>0.6</v>
      </c>
      <c r="P52" s="228" t="str">
        <f>IF(O52&lt;=0,"",IF(O52&lt;=20%,"Leve",IF(O52&lt;=40%,"Menor",IF(O52&lt;=60%,"Moderado",IF(O52&lt;=80%,"Mayor","Catastrofico")))))</f>
        <v>Moderado</v>
      </c>
      <c r="Q52" s="230" t="s">
        <v>413</v>
      </c>
      <c r="R52" s="228" t="str">
        <f>IF(S52&lt;=0,"",IF(S52&lt;=20%,"Leve",IF(S52&lt;=40%,"Menor",IF(S52&lt;=60%,"Moderado",IF(S52&lt;=80%,"Mayor","Catastrofico")))))</f>
        <v>Moderado</v>
      </c>
      <c r="S52" s="233">
        <f>IF(Q52="","",IF(Q52="El riesgo afecta la imagen de algún área de la organización",0.2,IF(Q52="El riesgo afecta la imagen de la entidad internamente, de conocimiento general nivel interno, de junta directiva y accionistas y/o de proveedores",0.4,IF(Q52="El riesgo afecta la imagen de la entidad con algunos usuarios de relevancia frente al logro de los objetivos",0.6,IF(Q52="El riesgo afecta la imagen de la entidad con efecto publicitario sostenido a nivel de sector administrativo, nivel departamental o municipal",0.8,IF(Q52="El riesgo afecta la imagen de la entidad a nivel nacional, con efecto publicitario sostenido a nivel país",1,))))))</f>
        <v>0.6</v>
      </c>
      <c r="T52" s="228" t="str">
        <f>IF(U52&lt;=0,"",IF(U52&lt;=20%,"Leve",IF(U52&lt;=40%,"Menor",IF(U52&lt;=60%,"Moderado",IF(U52&lt;=80%,"Mayor","Catastrofico")))))</f>
        <v>Moderado</v>
      </c>
      <c r="U52" s="235">
        <f>+S52</f>
        <v>0.6</v>
      </c>
      <c r="V52" s="224" t="str">
        <f>IF(OR(AND(L52="Muy Baja",T52="Leve"),AND(L52="Muy Baja",T52="Menor"),AND(L52="Baja",T52="Leve")),"Bajo",IF(OR(AND(L52="Muy baja",T52="Moderado"),AND(L52="Baja",T52="Menor"),AND(L52="Baja",T52="Moderado"),AND(L52="Media",T52="Leve"),AND(L52="Media",T52="Menor"),AND(L52="Media",T52="Moderado"),AND(L52="Alta",T52="Leve"),AND(L52="Alta",T52="Menor")),"Moderado",IF(OR(AND(L52="Muy Baja",T52="Mayor"),AND(L52="Baja",T52="Mayor"),AND(L52="Media",T52="Mayor"),AND(L52="Alta",T52="Moderado"),AND(L52="Alta",T52="Mayor"),AND(L52="Muy Alta",T52="Leve"),AND(L52="Muy Alta",T52="Menor"),AND(L52="Muy Alta",T52="Moderado"),AND(L52="Muy Alta",T52="Mayor")),"Alto",IF(OR(AND(L52="Muy Baja",T52="Catastrofico"),AND(L52="Baja",T52="Catastrofico"),AND(L52="Media",T52="Catastrofico"),AND(L52="Alta",T52="Catastrofico"),AND(L52="Muy Alta",T52="Catastrofico")),"Extremo",))))</f>
        <v>Moderado</v>
      </c>
      <c r="W52" s="13">
        <v>1</v>
      </c>
      <c r="X52" s="69" t="s">
        <v>617</v>
      </c>
      <c r="Y52" s="69" t="s">
        <v>618</v>
      </c>
      <c r="Z52" s="69" t="s">
        <v>619</v>
      </c>
      <c r="AA52" s="13" t="str">
        <f>+CONCATENATE(X52," ",Y52," ",Z52)</f>
        <v xml:space="preserve">
Asesor de Fiscalización Código 105 Grado 47 Gestionar incluir en el PAA las necesidades de mensajería del Subproceso de Fiscalización, a fin de garantizar la contratación del servicio 
A través de oficio se justificará la necesidad prestación de servicios de mensajería certificada, correo electrónico certificado y demás servicios postales, lo cual se realizara anualmente </v>
      </c>
      <c r="AB52" s="32" t="s">
        <v>507</v>
      </c>
      <c r="AC52" s="33">
        <f t="shared" si="5"/>
        <v>0.25</v>
      </c>
      <c r="AD52" s="14" t="str">
        <f>+IF(OR(AB52='[1]11 FORMULAS'!$O$4,AB52='[1]11 FORMULAS'!$O$5),'[1]11 FORMULAS'!$P$5,IF(AB52='[1]11 FORMULAS'!$O$6,'[1]11 FORMULAS'!$P$6,""))</f>
        <v>Probabilidad</v>
      </c>
      <c r="AE52" s="32" t="s">
        <v>508</v>
      </c>
      <c r="AF52" s="33">
        <f t="shared" si="6"/>
        <v>0.15</v>
      </c>
      <c r="AG52" s="34" t="s">
        <v>509</v>
      </c>
      <c r="AH52" s="34" t="s">
        <v>510</v>
      </c>
      <c r="AI52" s="34" t="s">
        <v>511</v>
      </c>
      <c r="AJ52" s="14">
        <f t="shared" si="7"/>
        <v>0.4</v>
      </c>
      <c r="AK52" s="14">
        <f>+M52*AJ52</f>
        <v>0.16000000000000003</v>
      </c>
      <c r="AL52" s="14">
        <f>+M52-AK52</f>
        <v>0.24</v>
      </c>
      <c r="AM52" s="14">
        <f>IF(AD52='[1]11 FORMULAS'!$P$6,U52-(U52*AJ52),U52)</f>
        <v>0.6</v>
      </c>
      <c r="AN52" s="226">
        <f>+AL56</f>
        <v>8.6399999999999991E-2</v>
      </c>
      <c r="AO52" s="228" t="str">
        <f>IF(AN52&lt;=0,"",IF(AN52&lt;=20%,"Muy Baja",IF(AN52&lt;=40%,"Baja",IF(AN52&lt;=60%,"Media",IF(AN52&lt;=80%,"Alta","Muy Alta")))))</f>
        <v>Muy Baja</v>
      </c>
      <c r="AP52" s="226">
        <f>+AM56</f>
        <v>0.6</v>
      </c>
      <c r="AQ52" s="228" t="str">
        <f>IF(AP52&lt;=0,"",IF(AP52&lt;=20%,"Leve",IF(AP52&lt;=40%,"Menor",IF(AP52&lt;=60%,"Moderado",IF(AP52&lt;=80%,"Mayor","Catastrofico")))))</f>
        <v>Moderado</v>
      </c>
      <c r="AR52" s="224" t="str">
        <f>IF(OR(AND(AO52="Muy Baja",AQ52="Leve"),AND(AO52="Muy Baja",AQ52="Menor"),AND(AO52="Baja",AQ52="Leve")),"Bajo",IF(OR(AND(AO52="Muy baja",AQ52="Moderado"),AND(AO52="Baja",AQ52="Menor"),AND(AO52="Baja",AQ52="Moderado"),AND(AO52="Media",AQ52="Leve"),AND(AO52="Media",AQ52="Menor"),AND(AO52="Media",AQ52="Moderado"),AND(AO52="Alta",AQ52="Leve"),AND(AO52="Alta",AQ52="Menor")),"Moderado",IF(OR(AND(AO52="Muy Baja",AQ52="Mayor"),AND(AO52="Baja",AQ52="Mayor"),AND(AO52="Media",AQ52="Mayor"),AND(AO52="Alta",AQ52="Moderado"),AND(AO52="Alta",AQ52="Mayor"),AND(AO52="Muy Alta",AQ52="Leve"),AND(AO52="Muy Alta",AQ52="Menor"),AND(AO52="Muy Alta",AQ52="Moderado"),AND(AO52="Muy Alta",AQ52="Mayor")),"Alto",IF(OR(AND(AO52="Muy Baja",AQ52="Catastrofico"),AND(AO52="Baja",AQ52="Catastrofico"),AND(AO52="Media",AQ52="Catastrofico"),AND(AO52="Alta",AQ52="Catastrofico"),AND(AO52="Muy Alta",AQ52="Catastrofico")),"Extremo",""))))</f>
        <v>Moderado</v>
      </c>
      <c r="AS52" s="230" t="s">
        <v>512</v>
      </c>
      <c r="AT52" s="218" t="s">
        <v>620</v>
      </c>
      <c r="AU52" s="218" t="s">
        <v>621</v>
      </c>
      <c r="AV52" s="218" t="s">
        <v>622</v>
      </c>
      <c r="AW52" s="218" t="s">
        <v>623</v>
      </c>
      <c r="AX52" s="244">
        <v>45746</v>
      </c>
      <c r="AY52" s="244">
        <v>45838</v>
      </c>
      <c r="AZ52" s="244">
        <v>45930</v>
      </c>
      <c r="BA52" s="218"/>
      <c r="BB52" s="218"/>
      <c r="BC52" s="221"/>
      <c r="BI52" s="9"/>
    </row>
    <row r="53" spans="1:61" s="15" customFormat="1" ht="33.75" customHeight="1">
      <c r="A53" s="298"/>
      <c r="B53" s="310"/>
      <c r="C53" s="310"/>
      <c r="D53" s="236"/>
      <c r="E53" s="236"/>
      <c r="F53" s="312"/>
      <c r="G53" s="303"/>
      <c r="H53" s="236"/>
      <c r="I53" s="236"/>
      <c r="J53" s="237"/>
      <c r="K53" s="238"/>
      <c r="L53" s="228"/>
      <c r="M53" s="234"/>
      <c r="N53" s="239"/>
      <c r="O53" s="234"/>
      <c r="P53" s="228"/>
      <c r="Q53" s="231"/>
      <c r="R53" s="228"/>
      <c r="S53" s="234"/>
      <c r="T53" s="228"/>
      <c r="U53" s="235"/>
      <c r="V53" s="224"/>
      <c r="W53" s="13">
        <v>2</v>
      </c>
      <c r="X53" s="69" t="s">
        <v>617</v>
      </c>
      <c r="Y53" s="69" t="s">
        <v>624</v>
      </c>
      <c r="Z53" s="69" t="s">
        <v>625</v>
      </c>
      <c r="AA53" s="13" t="str">
        <f>+CONCATENATE(X53," ",Y53," ",Z53)</f>
        <v xml:space="preserve">
Asesor de Fiscalización Código 105 Grado 47 Realizar seguimiento de los procesos de fiscalización asignados a los Funcionarios  a través del inventario físico evidenciado en un acta de reunión con su soporte de inventario. 
A través del número de oficios enviados al grupo de trabajo en donde se haga seguimiento a los expedientes o procesos asignados, y el registro y actualización de expedientes controlados mediante Base de Datos el cual se realizara con una periodicidad semestral </v>
      </c>
      <c r="AB53" s="32" t="s">
        <v>507</v>
      </c>
      <c r="AC53" s="33">
        <f t="shared" si="5"/>
        <v>0.25</v>
      </c>
      <c r="AD53" s="14" t="str">
        <f>+IF(OR(AB53='[1]11 FORMULAS'!$O$4,AB53='[1]11 FORMULAS'!$O$5),'[1]11 FORMULAS'!$P$5,IF(AB53='[1]11 FORMULAS'!$O$6,'[1]11 FORMULAS'!$P$6,""))</f>
        <v>Probabilidad</v>
      </c>
      <c r="AE53" s="32" t="s">
        <v>508</v>
      </c>
      <c r="AF53" s="33">
        <f t="shared" si="6"/>
        <v>0.15</v>
      </c>
      <c r="AG53" s="34" t="s">
        <v>509</v>
      </c>
      <c r="AH53" s="34" t="s">
        <v>510</v>
      </c>
      <c r="AI53" s="34" t="s">
        <v>511</v>
      </c>
      <c r="AJ53" s="14">
        <f t="shared" si="7"/>
        <v>0.4</v>
      </c>
      <c r="AK53" s="14">
        <f>+AL52*AJ53</f>
        <v>9.6000000000000002E-2</v>
      </c>
      <c r="AL53" s="14">
        <f>+AL52-AK53</f>
        <v>0.14399999999999999</v>
      </c>
      <c r="AM53" s="14">
        <f>IF(AD53='[1]11 FORMULAS'!$P$6,AM52-(AM52*AJ53),AM52)</f>
        <v>0.6</v>
      </c>
      <c r="AN53" s="226"/>
      <c r="AO53" s="228"/>
      <c r="AP53" s="226"/>
      <c r="AQ53" s="228"/>
      <c r="AR53" s="224"/>
      <c r="AS53" s="231"/>
      <c r="AT53" s="219"/>
      <c r="AU53" s="219"/>
      <c r="AV53" s="219"/>
      <c r="AW53" s="219"/>
      <c r="AX53" s="219"/>
      <c r="AY53" s="219"/>
      <c r="AZ53" s="219"/>
      <c r="BA53" s="219"/>
      <c r="BB53" s="219"/>
      <c r="BC53" s="222"/>
      <c r="BI53" s="9"/>
    </row>
    <row r="54" spans="1:61" s="15" customFormat="1" ht="33.75" customHeight="1">
      <c r="A54" s="298"/>
      <c r="B54" s="310"/>
      <c r="C54" s="310"/>
      <c r="D54" s="236"/>
      <c r="E54" s="236"/>
      <c r="F54" s="312"/>
      <c r="G54" s="303"/>
      <c r="H54" s="236"/>
      <c r="I54" s="236"/>
      <c r="J54" s="237"/>
      <c r="K54" s="238"/>
      <c r="L54" s="228"/>
      <c r="M54" s="234"/>
      <c r="N54" s="239"/>
      <c r="O54" s="234"/>
      <c r="P54" s="228"/>
      <c r="Q54" s="231"/>
      <c r="R54" s="228"/>
      <c r="S54" s="234"/>
      <c r="T54" s="228"/>
      <c r="U54" s="235"/>
      <c r="V54" s="224"/>
      <c r="W54" s="13">
        <v>3</v>
      </c>
      <c r="X54" s="69" t="s">
        <v>621</v>
      </c>
      <c r="Y54" s="69" t="s">
        <v>626</v>
      </c>
      <c r="Z54" s="69" t="s">
        <v>627</v>
      </c>
      <c r="AA54" s="13" t="str">
        <f>+CONCATENATE(X54," ",Y54," ",Z54)</f>
        <v>Asesor de Fiscalización Código 105 Grado 47 Realizar sesiones de socialización ( Individual o colectiva)  de los procedimientos y formatos,  así mismo retroalimentación dentro del proceso conocimientos técnicos y normativos mediante mesas de trabajo con el equipo, dejando como evidencia acta de reunión y lista de asistencia. 
el cual se realizara semestral de acuerdo a los cambios normativos  si se presenta y divulgación de las salidas no conformes.</v>
      </c>
      <c r="AB54" s="32" t="s">
        <v>507</v>
      </c>
      <c r="AC54" s="33">
        <f t="shared" si="5"/>
        <v>0.25</v>
      </c>
      <c r="AD54" s="14" t="str">
        <f>+IF(OR(AB54='[1]11 FORMULAS'!$O$4,AB54='[1]11 FORMULAS'!$O$5),'[1]11 FORMULAS'!$P$5,IF(AB54='[1]11 FORMULAS'!$O$6,'[1]11 FORMULAS'!$P$6,""))</f>
        <v>Probabilidad</v>
      </c>
      <c r="AE54" s="32" t="s">
        <v>508</v>
      </c>
      <c r="AF54" s="33">
        <f t="shared" si="6"/>
        <v>0.15</v>
      </c>
      <c r="AG54" s="34" t="s">
        <v>509</v>
      </c>
      <c r="AH54" s="34" t="s">
        <v>510</v>
      </c>
      <c r="AI54" s="34" t="s">
        <v>511</v>
      </c>
      <c r="AJ54" s="14">
        <f t="shared" si="7"/>
        <v>0.4</v>
      </c>
      <c r="AK54" s="14">
        <f>+AL53*AJ54</f>
        <v>5.7599999999999998E-2</v>
      </c>
      <c r="AL54" s="14">
        <f>+AL53-AK54</f>
        <v>8.6399999999999991E-2</v>
      </c>
      <c r="AM54" s="14">
        <f>IF(AD54='[1]11 FORMULAS'!$P$6,AM53-(AM53*AJ54),AM53)</f>
        <v>0.6</v>
      </c>
      <c r="AN54" s="226"/>
      <c r="AO54" s="228"/>
      <c r="AP54" s="226"/>
      <c r="AQ54" s="228"/>
      <c r="AR54" s="224"/>
      <c r="AS54" s="231"/>
      <c r="AT54" s="219"/>
      <c r="AU54" s="219"/>
      <c r="AV54" s="219"/>
      <c r="AW54" s="219"/>
      <c r="AX54" s="219"/>
      <c r="AY54" s="219"/>
      <c r="AZ54" s="219"/>
      <c r="BA54" s="219"/>
      <c r="BB54" s="219"/>
      <c r="BC54" s="222"/>
      <c r="BI54" s="9"/>
    </row>
    <row r="55" spans="1:61" s="15" customFormat="1" ht="33.75" customHeight="1">
      <c r="A55" s="298"/>
      <c r="B55" s="310"/>
      <c r="C55" s="310"/>
      <c r="D55" s="236"/>
      <c r="E55" s="236"/>
      <c r="F55" s="312"/>
      <c r="G55" s="303"/>
      <c r="H55" s="236"/>
      <c r="I55" s="236"/>
      <c r="J55" s="237"/>
      <c r="K55" s="238"/>
      <c r="L55" s="228"/>
      <c r="M55" s="234"/>
      <c r="N55" s="239"/>
      <c r="O55" s="234"/>
      <c r="P55" s="228"/>
      <c r="Q55" s="231"/>
      <c r="R55" s="228"/>
      <c r="S55" s="234"/>
      <c r="T55" s="228"/>
      <c r="U55" s="235"/>
      <c r="V55" s="224"/>
      <c r="W55" s="13">
        <v>4</v>
      </c>
      <c r="X55" s="49"/>
      <c r="Y55" s="49"/>
      <c r="Z55" s="49"/>
      <c r="AA55" s="13" t="str">
        <f>+CONCATENATE(X55," ",Y55," ",Z55)</f>
        <v xml:space="preserve">  </v>
      </c>
      <c r="AB55" s="32" t="s">
        <v>404</v>
      </c>
      <c r="AC55" s="33">
        <f t="shared" si="5"/>
        <v>0</v>
      </c>
      <c r="AD55" s="14" t="str">
        <f>+IF(OR(AB55='[1]11 FORMULAS'!$O$4,AB55='[1]11 FORMULAS'!$O$5),'[1]11 FORMULAS'!$P$5,IF(AB55='[1]11 FORMULAS'!$O$6,'[1]11 FORMULAS'!$P$6,""))</f>
        <v/>
      </c>
      <c r="AE55" s="32" t="s">
        <v>404</v>
      </c>
      <c r="AF55" s="33">
        <f t="shared" si="6"/>
        <v>0</v>
      </c>
      <c r="AG55" s="34" t="s">
        <v>404</v>
      </c>
      <c r="AH55" s="34" t="s">
        <v>404</v>
      </c>
      <c r="AI55" s="34" t="s">
        <v>404</v>
      </c>
      <c r="AJ55" s="14">
        <f t="shared" si="7"/>
        <v>0</v>
      </c>
      <c r="AK55" s="14">
        <f>+AL54*AJ55</f>
        <v>0</v>
      </c>
      <c r="AL55" s="14">
        <f>+AL54-AK55</f>
        <v>8.6399999999999991E-2</v>
      </c>
      <c r="AM55" s="14">
        <f>IF(AD55='[1]11 FORMULAS'!$P$6,AM54-(AM54*AJ55),AM54)</f>
        <v>0.6</v>
      </c>
      <c r="AN55" s="226"/>
      <c r="AO55" s="228"/>
      <c r="AP55" s="226"/>
      <c r="AQ55" s="228"/>
      <c r="AR55" s="224"/>
      <c r="AS55" s="231"/>
      <c r="AT55" s="219"/>
      <c r="AU55" s="219"/>
      <c r="AV55" s="219"/>
      <c r="AW55" s="219"/>
      <c r="AX55" s="219"/>
      <c r="AY55" s="219"/>
      <c r="AZ55" s="219"/>
      <c r="BA55" s="219"/>
      <c r="BB55" s="219"/>
      <c r="BC55" s="222"/>
      <c r="BI55" s="9"/>
    </row>
    <row r="56" spans="1:61" s="15" customFormat="1" ht="33.75" customHeight="1" thickBot="1">
      <c r="A56" s="309"/>
      <c r="B56" s="311"/>
      <c r="C56" s="311"/>
      <c r="D56" s="236"/>
      <c r="E56" s="236"/>
      <c r="F56" s="313"/>
      <c r="G56" s="314"/>
      <c r="H56" s="315"/>
      <c r="I56" s="315"/>
      <c r="J56" s="237"/>
      <c r="K56" s="316"/>
      <c r="L56" s="229"/>
      <c r="M56" s="317"/>
      <c r="N56" s="318"/>
      <c r="O56" s="317"/>
      <c r="P56" s="229"/>
      <c r="Q56" s="319"/>
      <c r="R56" s="229"/>
      <c r="S56" s="317"/>
      <c r="T56" s="229"/>
      <c r="U56" s="320"/>
      <c r="V56" s="225"/>
      <c r="W56" s="50"/>
      <c r="X56" s="50"/>
      <c r="Y56" s="50"/>
      <c r="Z56" s="50"/>
      <c r="AA56" s="50" t="str">
        <f>+CONCATENATE(X56," ",Y56," ",Z56)</f>
        <v xml:space="preserve">  </v>
      </c>
      <c r="AB56" s="51" t="s">
        <v>404</v>
      </c>
      <c r="AC56" s="52">
        <f t="shared" si="5"/>
        <v>0</v>
      </c>
      <c r="AD56" s="53" t="str">
        <f>+IF(OR(AB56='[1]11 FORMULAS'!$O$4,AB56='[1]11 FORMULAS'!$O$5),'[1]11 FORMULAS'!$P$5,IF(AB56='[1]11 FORMULAS'!$O$6,'[1]11 FORMULAS'!$P$6,""))</f>
        <v/>
      </c>
      <c r="AE56" s="51" t="s">
        <v>404</v>
      </c>
      <c r="AF56" s="52">
        <f t="shared" si="6"/>
        <v>0</v>
      </c>
      <c r="AG56" s="54" t="s">
        <v>404</v>
      </c>
      <c r="AH56" s="55" t="s">
        <v>404</v>
      </c>
      <c r="AI56" s="55" t="s">
        <v>404</v>
      </c>
      <c r="AJ56" s="56">
        <f t="shared" si="7"/>
        <v>0</v>
      </c>
      <c r="AK56" s="56">
        <f>+AL55*AJ56</f>
        <v>0</v>
      </c>
      <c r="AL56" s="56">
        <f>+AL55-AK56</f>
        <v>8.6399999999999991E-2</v>
      </c>
      <c r="AM56" s="56">
        <f>IF(AD56='[1]11 FORMULAS'!$P$6,AM55-(AM55*AJ56),AM55)</f>
        <v>0.6</v>
      </c>
      <c r="AN56" s="227"/>
      <c r="AO56" s="229"/>
      <c r="AP56" s="227"/>
      <c r="AQ56" s="229"/>
      <c r="AR56" s="225"/>
      <c r="AS56" s="319"/>
      <c r="AT56" s="220"/>
      <c r="AU56" s="220"/>
      <c r="AV56" s="220"/>
      <c r="AW56" s="220"/>
      <c r="AX56" s="220"/>
      <c r="AY56" s="220"/>
      <c r="AZ56" s="220"/>
      <c r="BA56" s="321"/>
      <c r="BB56" s="321"/>
      <c r="BC56" s="322"/>
      <c r="BI56" s="9"/>
    </row>
    <row r="57" spans="1:61" s="15" customFormat="1" ht="49.5" customHeight="1">
      <c r="A57" s="298" t="s">
        <v>628</v>
      </c>
      <c r="B57" s="310" t="s">
        <v>629</v>
      </c>
      <c r="C57" s="310" t="s">
        <v>498</v>
      </c>
      <c r="D57" s="236" t="s">
        <v>630</v>
      </c>
      <c r="E57" s="236" t="s">
        <v>631</v>
      </c>
      <c r="F57" s="312" t="str">
        <f>+CONCATENATE(C57," ",D57," ",E57)</f>
        <v xml:space="preserve">Posibilidad de perdida economica y reputacional Por Demora en la aplicación de la normatividad tributaria y/o jurídica en la generación de actos administrativos y sus notificaciones.  Por los cambios en las normativas tributarias y/o juridicas del gobierno. </v>
      </c>
      <c r="G57" s="303" t="s">
        <v>520</v>
      </c>
      <c r="H57" s="236" t="s">
        <v>502</v>
      </c>
      <c r="I57" s="236" t="s">
        <v>502</v>
      </c>
      <c r="J57" s="237" t="str">
        <f>+H57&amp;H57</f>
        <v>ProcesosProcesos</v>
      </c>
      <c r="K57" s="238">
        <v>246</v>
      </c>
      <c r="L57" s="228" t="str">
        <f>IF(K57&lt;=0,"",IF(K57&lt;=2,"Muy Baja",IF(K57&lt;=24,"Baja",IF(K57&lt;=500,"Media",IF(K57&lt;=5000,"Alta","Muy Alta")))))</f>
        <v>Media</v>
      </c>
      <c r="M57" s="233">
        <f>IF(L57="","",IF(L57="Muy Baja",0.2,IF(L57="Baja",0.4,IF(L57="Media",0.6,IF(L57="Alta",0.8,IF(L57="Muy Alta",1,))))))</f>
        <v>0.6</v>
      </c>
      <c r="N57" s="239" t="s">
        <v>534</v>
      </c>
      <c r="O57" s="233">
        <f>IF(N57="","",IF(N57="menor a 10 SMLMV",0.2,IF(N57="ENTRE 10 Y 50 SMLMV",0.4,IF(N57="entre 50 y 100 SMLMV",0.6,IF(N57="entre 100 y 500 SMLMV",0.8,IF(N57="Mayor a 500 SMLMV",1,))))))</f>
        <v>1</v>
      </c>
      <c r="P57" s="228" t="str">
        <f>IF(O57&lt;=0,"",IF(O57&lt;=20%,"Leve",IF(O57&lt;=40%,"Menor",IF(O57&lt;=60%,"Moderado",IF(O57&lt;=80%,"Mayor","Catastrofico")))))</f>
        <v>Catastrofico</v>
      </c>
      <c r="Q57" s="230" t="s">
        <v>421</v>
      </c>
      <c r="R57" s="228" t="str">
        <f>IF(S57&lt;=0,"",IF(S57&lt;=20%,"Leve",IF(S57&lt;=40%,"Menor",IF(S57&lt;=60%,"Moderado",IF(S57&lt;=80%,"Mayor","Catastrofico")))))</f>
        <v>Mayor</v>
      </c>
      <c r="S57" s="233">
        <f>IF(Q57="","",IF(Q57="El riesgo afecta la imagen de algún área de la organización",0.2,IF(Q57="El riesgo afecta la imagen de la entidad internamente, de conocimiento general nivel interno, de junta directiva y accionistas y/o de proveedores",0.4,IF(Q57="El riesgo afecta la imagen de la entidad con algunos usuarios de relevancia frente al logro de los objetivos",0.6,IF(Q57="El riesgo afecta la imagen de la entidad con efecto publicitario sostenido a nivel de sector administrativo, nivel departamental o municipal",0.8,IF(Q57="El riesgo afecta la imagen de la entidad a nivel nacional, con efecto publicitario sostenido a nivel país",1,))))))</f>
        <v>0.8</v>
      </c>
      <c r="T57" s="228" t="str">
        <f>IF(U57&lt;=0,"",IF(U57&lt;=20%,"Leve",IF(U57&lt;=40%,"Menor",IF(U57&lt;=60%,"Moderado",IF(U57&lt;=80%,"Mayor","Catastrofico")))))</f>
        <v>Mayor</v>
      </c>
      <c r="U57" s="235">
        <f>+S57</f>
        <v>0.8</v>
      </c>
      <c r="V57" s="224" t="str">
        <f>IF(OR(AND(L57="Muy Baja",T57="Leve"),AND(L57="Muy Baja",T57="Menor"),AND(L57="Baja",T57="Leve")),"Bajo",IF(OR(AND(L57="Muy baja",T57="Moderado"),AND(L57="Baja",T57="Menor"),AND(L57="Baja",T57="Moderado"),AND(L57="Media",T57="Leve"),AND(L57="Media",T57="Menor"),AND(L57="Media",T57="Moderado"),AND(L57="Alta",T57="Leve"),AND(L57="Alta",T57="Menor")),"Moderado",IF(OR(AND(L57="Muy Baja",T57="Mayor"),AND(L57="Baja",T57="Mayor"),AND(L57="Media",T57="Mayor"),AND(L57="Alta",T57="Moderado"),AND(L57="Alta",T57="Mayor"),AND(L57="Muy Alta",T57="Leve"),AND(L57="Muy Alta",T57="Menor"),AND(L57="Muy Alta",T57="Moderado"),AND(L57="Muy Alta",T57="Mayor")),"Alto",IF(OR(AND(L57="Muy Baja",T57="Catastrofico"),AND(L57="Baja",T57="Catastrofico"),AND(L57="Media",T57="Catastrofico"),AND(L57="Alta",T57="Catastrofico"),AND(L57="Muy Alta",T57="Catastrofico")),"Extremo",))))</f>
        <v>Alto</v>
      </c>
      <c r="W57" s="13">
        <v>1</v>
      </c>
      <c r="X57" s="72" t="s">
        <v>632</v>
      </c>
      <c r="Y57" s="72" t="s">
        <v>633</v>
      </c>
      <c r="Z57" s="72" t="s">
        <v>634</v>
      </c>
      <c r="AA57" s="13" t="str">
        <f t="shared" si="4"/>
        <v xml:space="preserve">El asesor Codigo 105 grado 55 
Verifica la correspondencia y recursos recibidos y la asignación al funcionario asignado mediante el formato GHAGT07- F015 Seguimiento de Procesos. Se realiza mensualmente, </v>
      </c>
      <c r="AB57" s="73" t="s">
        <v>507</v>
      </c>
      <c r="AC57" s="74">
        <f t="shared" si="5"/>
        <v>0.25</v>
      </c>
      <c r="AD57" s="75" t="str">
        <f>+IF(OR(AB57='[1]11 FORMULAS'!$O$4,AB57='[1]11 FORMULAS'!$O$5),'[1]11 FORMULAS'!$P$5,IF(AB57='[1]11 FORMULAS'!$O$6,'[1]11 FORMULAS'!$P$6,""))</f>
        <v>Probabilidad</v>
      </c>
      <c r="AE57" s="73" t="s">
        <v>508</v>
      </c>
      <c r="AF57" s="74">
        <f t="shared" si="6"/>
        <v>0.15</v>
      </c>
      <c r="AG57" s="76" t="s">
        <v>509</v>
      </c>
      <c r="AH57" s="76" t="s">
        <v>510</v>
      </c>
      <c r="AI57" s="76" t="s">
        <v>511</v>
      </c>
      <c r="AJ57" s="14">
        <f t="shared" si="7"/>
        <v>0.4</v>
      </c>
      <c r="AK57" s="14">
        <f>+M57*AJ57</f>
        <v>0.24</v>
      </c>
      <c r="AL57" s="14">
        <f>+M57-AK57</f>
        <v>0.36</v>
      </c>
      <c r="AM57" s="14">
        <f>IF(AD57='[1]11 FORMULAS'!$P$6,U57-(U57*AJ57),U57)</f>
        <v>0.8</v>
      </c>
      <c r="AN57" s="226">
        <f>+AL61</f>
        <v>0.12959999999999999</v>
      </c>
      <c r="AO57" s="228" t="str">
        <f>IF(AN57&lt;=0,"",IF(AN57&lt;=20%,"Muy Baja",IF(AN57&lt;=40%,"Baja",IF(AN57&lt;=60%,"Media",IF(AN57&lt;=80%,"Alta","Muy Alta")))))</f>
        <v>Muy Baja</v>
      </c>
      <c r="AP57" s="226">
        <f>+AM61</f>
        <v>0.8</v>
      </c>
      <c r="AQ57" s="228" t="str">
        <f>IF(AP57&lt;=0,"",IF(AP57&lt;=20%,"Leve",IF(AP57&lt;=40%,"Menor",IF(AP57&lt;=60%,"Moderado",IF(AP57&lt;=80%,"Mayor","Catastrofico")))))</f>
        <v>Mayor</v>
      </c>
      <c r="AR57" s="224" t="str">
        <f>IF(OR(AND(AO57="Muy Baja",AQ57="Leve"),AND(AO57="Muy Baja",AQ57="Menor"),AND(AO57="Baja",AQ57="Leve")),"Bajo",IF(OR(AND(AO57="Muy baja",AQ57="Moderado"),AND(AO57="Baja",AQ57="Menor"),AND(AO57="Baja",AQ57="Moderado"),AND(AO57="Media",AQ57="Leve"),AND(AO57="Media",AQ57="Menor"),AND(AO57="Media",AQ57="Moderado"),AND(AO57="Alta",AQ57="Leve"),AND(AO57="Alta",AQ57="Menor")),"Moderado",IF(OR(AND(AO57="Muy Baja",AQ57="Mayor"),AND(AO57="Baja",AQ57="Mayor"),AND(AO57="Media",AQ57="Mayor"),AND(AO57="Alta",AQ57="Moderado"),AND(AO57="Alta",AQ57="Mayor"),AND(AO57="Muy Alta",AQ57="Leve"),AND(AO57="Muy Alta",AQ57="Menor"),AND(AO57="Muy Alta",AQ57="Moderado"),AND(AO57="Muy Alta",AQ57="Mayor")),"Alto",IF(OR(AND(AO57="Muy Baja",AQ57="Catastrofico"),AND(AO57="Baja",AQ57="Catastrofico"),AND(AO57="Media",AQ57="Catastrofico"),AND(AO57="Alta",AQ57="Catastrofico"),AND(AO57="Muy Alta",AQ57="Catastrofico")),"Extremo",""))))</f>
        <v>Alto</v>
      </c>
      <c r="AS57" s="230" t="s">
        <v>512</v>
      </c>
      <c r="AT57" s="347" t="s">
        <v>635</v>
      </c>
      <c r="AU57" s="347" t="s">
        <v>636</v>
      </c>
      <c r="AV57" s="350">
        <v>45679</v>
      </c>
      <c r="AW57" s="350">
        <v>45708</v>
      </c>
      <c r="AX57" s="244">
        <v>45744</v>
      </c>
      <c r="AY57" s="244">
        <v>45836</v>
      </c>
      <c r="AZ57" s="244">
        <v>45928</v>
      </c>
      <c r="BA57" s="218"/>
      <c r="BB57" s="218"/>
      <c r="BC57" s="221"/>
      <c r="BI57" s="9"/>
    </row>
    <row r="58" spans="1:61" s="15" customFormat="1" ht="33.75" customHeight="1">
      <c r="A58" s="298"/>
      <c r="B58" s="310"/>
      <c r="C58" s="310"/>
      <c r="D58" s="236"/>
      <c r="E58" s="236"/>
      <c r="F58" s="312"/>
      <c r="G58" s="303"/>
      <c r="H58" s="236"/>
      <c r="I58" s="236"/>
      <c r="J58" s="237"/>
      <c r="K58" s="238"/>
      <c r="L58" s="228"/>
      <c r="M58" s="234"/>
      <c r="N58" s="239"/>
      <c r="O58" s="234"/>
      <c r="P58" s="228"/>
      <c r="Q58" s="231"/>
      <c r="R58" s="228"/>
      <c r="S58" s="234"/>
      <c r="T58" s="228"/>
      <c r="U58" s="235"/>
      <c r="V58" s="224"/>
      <c r="W58" s="13">
        <v>2</v>
      </c>
      <c r="X58" s="72" t="s">
        <v>632</v>
      </c>
      <c r="Y58" s="72" t="s">
        <v>637</v>
      </c>
      <c r="Z58" s="72" t="s">
        <v>634</v>
      </c>
      <c r="AA58" s="13" t="str">
        <f t="shared" si="4"/>
        <v xml:space="preserve">El asesor Codigo 105 grado 55 Verifica el uso del formato GHAGT07-F018 Expedientes en poder de los abogados, para controlar los tiempos de respuesta de los actos administrativos.  Se realiza mensualmente, </v>
      </c>
      <c r="AB58" s="73" t="s">
        <v>507</v>
      </c>
      <c r="AC58" s="74">
        <f t="shared" si="5"/>
        <v>0.25</v>
      </c>
      <c r="AD58" s="75" t="str">
        <f>+IF(OR(AB58='[1]11 FORMULAS'!$O$4,AB58='[1]11 FORMULAS'!$O$5),'[1]11 FORMULAS'!$P$5,IF(AB58='[1]11 FORMULAS'!$O$6,'[1]11 FORMULAS'!$P$6,""))</f>
        <v>Probabilidad</v>
      </c>
      <c r="AE58" s="73" t="s">
        <v>508</v>
      </c>
      <c r="AF58" s="74">
        <f t="shared" si="6"/>
        <v>0.15</v>
      </c>
      <c r="AG58" s="76" t="s">
        <v>509</v>
      </c>
      <c r="AH58" s="76" t="s">
        <v>510</v>
      </c>
      <c r="AI58" s="76" t="s">
        <v>511</v>
      </c>
      <c r="AJ58" s="14">
        <f t="shared" si="7"/>
        <v>0.4</v>
      </c>
      <c r="AK58" s="14">
        <f>+AL57*AJ58</f>
        <v>0.14399999999999999</v>
      </c>
      <c r="AL58" s="14">
        <f>+AL57-AK58</f>
        <v>0.216</v>
      </c>
      <c r="AM58" s="14">
        <f>IF(AD58='[1]11 FORMULAS'!$P$6,AM57-(AM57*AJ58),AM57)</f>
        <v>0.8</v>
      </c>
      <c r="AN58" s="226"/>
      <c r="AO58" s="228"/>
      <c r="AP58" s="226"/>
      <c r="AQ58" s="228"/>
      <c r="AR58" s="224"/>
      <c r="AS58" s="231"/>
      <c r="AT58" s="348"/>
      <c r="AU58" s="348"/>
      <c r="AV58" s="351"/>
      <c r="AW58" s="351"/>
      <c r="AX58" s="219"/>
      <c r="AY58" s="219"/>
      <c r="AZ58" s="219"/>
      <c r="BA58" s="219"/>
      <c r="BB58" s="219"/>
      <c r="BC58" s="222"/>
      <c r="BI58" s="9"/>
    </row>
    <row r="59" spans="1:61" s="15" customFormat="1" ht="33.75" customHeight="1">
      <c r="A59" s="298"/>
      <c r="B59" s="310"/>
      <c r="C59" s="310"/>
      <c r="D59" s="236"/>
      <c r="E59" s="236"/>
      <c r="F59" s="312"/>
      <c r="G59" s="303"/>
      <c r="H59" s="236"/>
      <c r="I59" s="236"/>
      <c r="J59" s="237"/>
      <c r="K59" s="238"/>
      <c r="L59" s="228"/>
      <c r="M59" s="234"/>
      <c r="N59" s="239"/>
      <c r="O59" s="234"/>
      <c r="P59" s="228"/>
      <c r="Q59" s="231"/>
      <c r="R59" s="228"/>
      <c r="S59" s="234"/>
      <c r="T59" s="228"/>
      <c r="U59" s="235"/>
      <c r="V59" s="224"/>
      <c r="W59" s="13">
        <v>3</v>
      </c>
      <c r="X59" s="72" t="s">
        <v>632</v>
      </c>
      <c r="Y59" s="72" t="s">
        <v>638</v>
      </c>
      <c r="Z59" s="72" t="s">
        <v>634</v>
      </c>
      <c r="AA59" s="13" t="str">
        <f t="shared" si="4"/>
        <v xml:space="preserve">El asesor Codigo 105 grado 55 
Realiza oficio institucional por SIGOB señalando los requerimientos necesarios para cumplir con los términos de los actos administrativos.  (correo, papelería y servicio técnico). Se realiza mensualmente, </v>
      </c>
      <c r="AB59" s="73" t="s">
        <v>507</v>
      </c>
      <c r="AC59" s="74">
        <f t="shared" si="5"/>
        <v>0.25</v>
      </c>
      <c r="AD59" s="75" t="str">
        <f>+IF(OR(AB59='[1]11 FORMULAS'!$O$4,AB59='[1]11 FORMULAS'!$O$5),'[1]11 FORMULAS'!$P$5,IF(AB59='[1]11 FORMULAS'!$O$6,'[1]11 FORMULAS'!$P$6,""))</f>
        <v>Probabilidad</v>
      </c>
      <c r="AE59" s="73" t="s">
        <v>508</v>
      </c>
      <c r="AF59" s="74">
        <f t="shared" si="6"/>
        <v>0.15</v>
      </c>
      <c r="AG59" s="76" t="s">
        <v>509</v>
      </c>
      <c r="AH59" s="76" t="s">
        <v>510</v>
      </c>
      <c r="AI59" s="76" t="s">
        <v>511</v>
      </c>
      <c r="AJ59" s="14">
        <f t="shared" si="7"/>
        <v>0.4</v>
      </c>
      <c r="AK59" s="14">
        <f>+AL58*AJ59</f>
        <v>8.6400000000000005E-2</v>
      </c>
      <c r="AL59" s="14">
        <f>+AL58-AK59</f>
        <v>0.12959999999999999</v>
      </c>
      <c r="AM59" s="14">
        <f>IF(AD59='[1]11 FORMULAS'!$P$6,AM58-(AM58*AJ59),AM58)</f>
        <v>0.8</v>
      </c>
      <c r="AN59" s="226"/>
      <c r="AO59" s="228"/>
      <c r="AP59" s="226"/>
      <c r="AQ59" s="228"/>
      <c r="AR59" s="224"/>
      <c r="AS59" s="231"/>
      <c r="AT59" s="348"/>
      <c r="AU59" s="348"/>
      <c r="AV59" s="351"/>
      <c r="AW59" s="351"/>
      <c r="AX59" s="219"/>
      <c r="AY59" s="219"/>
      <c r="AZ59" s="219"/>
      <c r="BA59" s="219"/>
      <c r="BB59" s="219"/>
      <c r="BC59" s="222"/>
      <c r="BI59" s="9"/>
    </row>
    <row r="60" spans="1:61" s="15" customFormat="1" ht="33.75" customHeight="1">
      <c r="A60" s="298"/>
      <c r="B60" s="310"/>
      <c r="C60" s="310"/>
      <c r="D60" s="236"/>
      <c r="E60" s="236"/>
      <c r="F60" s="312"/>
      <c r="G60" s="303"/>
      <c r="H60" s="236"/>
      <c r="I60" s="236"/>
      <c r="J60" s="237"/>
      <c r="K60" s="238"/>
      <c r="L60" s="228"/>
      <c r="M60" s="234"/>
      <c r="N60" s="239"/>
      <c r="O60" s="234"/>
      <c r="P60" s="228"/>
      <c r="Q60" s="231"/>
      <c r="R60" s="228"/>
      <c r="S60" s="234"/>
      <c r="T60" s="228"/>
      <c r="U60" s="235"/>
      <c r="V60" s="224"/>
      <c r="W60" s="13">
        <v>4</v>
      </c>
      <c r="X60" s="49"/>
      <c r="Y60" s="49"/>
      <c r="Z60" s="49"/>
      <c r="AA60" s="13" t="str">
        <f t="shared" si="4"/>
        <v xml:space="preserve">  </v>
      </c>
      <c r="AB60" s="32" t="s">
        <v>404</v>
      </c>
      <c r="AC60" s="33">
        <f t="shared" si="5"/>
        <v>0</v>
      </c>
      <c r="AD60" s="14" t="str">
        <f>+IF(OR(AB60='[1]11 FORMULAS'!$O$4,AB60='[1]11 FORMULAS'!$O$5),'[1]11 FORMULAS'!$P$5,IF(AB60='[1]11 FORMULAS'!$O$6,'[1]11 FORMULAS'!$P$6,""))</f>
        <v/>
      </c>
      <c r="AE60" s="32" t="s">
        <v>404</v>
      </c>
      <c r="AF60" s="33">
        <f t="shared" si="6"/>
        <v>0</v>
      </c>
      <c r="AG60" s="34" t="s">
        <v>404</v>
      </c>
      <c r="AH60" s="34" t="s">
        <v>404</v>
      </c>
      <c r="AI60" s="34" t="s">
        <v>404</v>
      </c>
      <c r="AJ60" s="14">
        <f t="shared" si="7"/>
        <v>0</v>
      </c>
      <c r="AK60" s="14">
        <f>+AL59*AJ60</f>
        <v>0</v>
      </c>
      <c r="AL60" s="14">
        <f>+AL59-AK60</f>
        <v>0.12959999999999999</v>
      </c>
      <c r="AM60" s="14">
        <f>IF(AD60='[1]11 FORMULAS'!$P$6,AM59-(AM59*AJ60),AM59)</f>
        <v>0.8</v>
      </c>
      <c r="AN60" s="226"/>
      <c r="AO60" s="228"/>
      <c r="AP60" s="226"/>
      <c r="AQ60" s="228"/>
      <c r="AR60" s="224"/>
      <c r="AS60" s="231"/>
      <c r="AT60" s="348"/>
      <c r="AU60" s="348"/>
      <c r="AV60" s="351"/>
      <c r="AW60" s="351"/>
      <c r="AX60" s="219"/>
      <c r="AY60" s="219"/>
      <c r="AZ60" s="219"/>
      <c r="BA60" s="219"/>
      <c r="BB60" s="219"/>
      <c r="BC60" s="222"/>
      <c r="BI60" s="9"/>
    </row>
    <row r="61" spans="1:61" s="15" customFormat="1" ht="33.75" customHeight="1" thickBot="1">
      <c r="A61" s="309"/>
      <c r="B61" s="311"/>
      <c r="C61" s="311"/>
      <c r="D61" s="236"/>
      <c r="E61" s="236"/>
      <c r="F61" s="313"/>
      <c r="G61" s="314"/>
      <c r="H61" s="315"/>
      <c r="I61" s="315"/>
      <c r="J61" s="237"/>
      <c r="K61" s="316"/>
      <c r="L61" s="229"/>
      <c r="M61" s="317"/>
      <c r="N61" s="318"/>
      <c r="O61" s="317"/>
      <c r="P61" s="229"/>
      <c r="Q61" s="319"/>
      <c r="R61" s="229"/>
      <c r="S61" s="317"/>
      <c r="T61" s="229"/>
      <c r="U61" s="320"/>
      <c r="V61" s="225"/>
      <c r="W61" s="50"/>
      <c r="X61" s="50"/>
      <c r="Y61" s="50"/>
      <c r="Z61" s="50"/>
      <c r="AA61" s="50" t="str">
        <f t="shared" si="4"/>
        <v xml:space="preserve">  </v>
      </c>
      <c r="AB61" s="51" t="s">
        <v>404</v>
      </c>
      <c r="AC61" s="52">
        <f t="shared" si="5"/>
        <v>0</v>
      </c>
      <c r="AD61" s="53" t="str">
        <f>+IF(OR(AB61='[1]11 FORMULAS'!$O$4,AB61='[1]11 FORMULAS'!$O$5),'[1]11 FORMULAS'!$P$5,IF(AB61='[1]11 FORMULAS'!$O$6,'[1]11 FORMULAS'!$P$6,""))</f>
        <v/>
      </c>
      <c r="AE61" s="51" t="s">
        <v>404</v>
      </c>
      <c r="AF61" s="52">
        <f t="shared" si="6"/>
        <v>0</v>
      </c>
      <c r="AG61" s="54" t="s">
        <v>404</v>
      </c>
      <c r="AH61" s="55" t="s">
        <v>404</v>
      </c>
      <c r="AI61" s="55" t="s">
        <v>404</v>
      </c>
      <c r="AJ61" s="56">
        <f t="shared" si="7"/>
        <v>0</v>
      </c>
      <c r="AK61" s="56">
        <f>+AL60*AJ61</f>
        <v>0</v>
      </c>
      <c r="AL61" s="56">
        <f>+AL60-AK61</f>
        <v>0.12959999999999999</v>
      </c>
      <c r="AM61" s="56">
        <f>IF(AD61='[1]11 FORMULAS'!$P$6,AM60-(AM60*AJ61),AM60)</f>
        <v>0.8</v>
      </c>
      <c r="AN61" s="227"/>
      <c r="AO61" s="229"/>
      <c r="AP61" s="227"/>
      <c r="AQ61" s="229"/>
      <c r="AR61" s="225"/>
      <c r="AS61" s="319"/>
      <c r="AT61" s="349"/>
      <c r="AU61" s="349"/>
      <c r="AV61" s="352"/>
      <c r="AW61" s="352"/>
      <c r="AX61" s="220"/>
      <c r="AY61" s="220"/>
      <c r="AZ61" s="220"/>
      <c r="BA61" s="321"/>
      <c r="BB61" s="321"/>
      <c r="BC61" s="322"/>
      <c r="BI61" s="9"/>
    </row>
  </sheetData>
  <mergeCells count="446">
    <mergeCell ref="AV52:AV56"/>
    <mergeCell ref="AW52:AW56"/>
    <mergeCell ref="AX52:AX56"/>
    <mergeCell ref="AY52:AY56"/>
    <mergeCell ref="AZ52:AZ56"/>
    <mergeCell ref="BA52:BA56"/>
    <mergeCell ref="BB52:BB56"/>
    <mergeCell ref="BC52:BC56"/>
    <mergeCell ref="V52:V56"/>
    <mergeCell ref="AN52:AN56"/>
    <mergeCell ref="AO52:AO56"/>
    <mergeCell ref="AP52:AP56"/>
    <mergeCell ref="AQ52:AQ56"/>
    <mergeCell ref="AR52:AR56"/>
    <mergeCell ref="AS52:AS56"/>
    <mergeCell ref="AT52:AT56"/>
    <mergeCell ref="AU52:AU56"/>
    <mergeCell ref="BA57:BA61"/>
    <mergeCell ref="BB57:BB61"/>
    <mergeCell ref="BC57:BC61"/>
    <mergeCell ref="A52:A56"/>
    <mergeCell ref="B52:B56"/>
    <mergeCell ref="C52:C56"/>
    <mergeCell ref="D52:D56"/>
    <mergeCell ref="E52:E56"/>
    <mergeCell ref="F52:F56"/>
    <mergeCell ref="G52:G56"/>
    <mergeCell ref="H52:H56"/>
    <mergeCell ref="I52:I56"/>
    <mergeCell ref="J52:J56"/>
    <mergeCell ref="K52:K56"/>
    <mergeCell ref="L52:L56"/>
    <mergeCell ref="M52:M56"/>
    <mergeCell ref="N52:N56"/>
    <mergeCell ref="O52:O56"/>
    <mergeCell ref="P52:P56"/>
    <mergeCell ref="Q52:Q56"/>
    <mergeCell ref="R52:R56"/>
    <mergeCell ref="S52:S56"/>
    <mergeCell ref="T52:T56"/>
    <mergeCell ref="U52:U56"/>
    <mergeCell ref="AR57:AR61"/>
    <mergeCell ref="AS57:AS61"/>
    <mergeCell ref="AT57:AT61"/>
    <mergeCell ref="AU57:AU61"/>
    <mergeCell ref="AV57:AV61"/>
    <mergeCell ref="AW57:AW61"/>
    <mergeCell ref="AX57:AX61"/>
    <mergeCell ref="AY57:AY61"/>
    <mergeCell ref="AZ57:AZ61"/>
    <mergeCell ref="R57:R61"/>
    <mergeCell ref="S57:S61"/>
    <mergeCell ref="T57:T61"/>
    <mergeCell ref="U57:U61"/>
    <mergeCell ref="V57:V61"/>
    <mergeCell ref="AN57:AN61"/>
    <mergeCell ref="AO57:AO61"/>
    <mergeCell ref="AP57:AP61"/>
    <mergeCell ref="AQ57:AQ61"/>
    <mergeCell ref="AW32:AW36"/>
    <mergeCell ref="AX32:AX36"/>
    <mergeCell ref="AY32:AY36"/>
    <mergeCell ref="AZ32:AZ36"/>
    <mergeCell ref="BA32:BA36"/>
    <mergeCell ref="BB32:BB36"/>
    <mergeCell ref="BC32:BC36"/>
    <mergeCell ref="A57:A61"/>
    <mergeCell ref="B57:B61"/>
    <mergeCell ref="C57:C61"/>
    <mergeCell ref="D57:D61"/>
    <mergeCell ref="E57:E61"/>
    <mergeCell ref="F57:F61"/>
    <mergeCell ref="G57:G61"/>
    <mergeCell ref="H57:H61"/>
    <mergeCell ref="I57:I61"/>
    <mergeCell ref="J57:J61"/>
    <mergeCell ref="K57:K61"/>
    <mergeCell ref="L57:L61"/>
    <mergeCell ref="M57:M61"/>
    <mergeCell ref="N57:N61"/>
    <mergeCell ref="O57:O61"/>
    <mergeCell ref="P57:P61"/>
    <mergeCell ref="Q57:Q61"/>
    <mergeCell ref="AN32:AN36"/>
    <mergeCell ref="AO32:AO36"/>
    <mergeCell ref="AP32:AP36"/>
    <mergeCell ref="AQ32:AQ36"/>
    <mergeCell ref="AR32:AR36"/>
    <mergeCell ref="AS32:AS36"/>
    <mergeCell ref="AT32:AT36"/>
    <mergeCell ref="AU32:AU36"/>
    <mergeCell ref="AV32:AV36"/>
    <mergeCell ref="BB37:BB41"/>
    <mergeCell ref="BC37:BC41"/>
    <mergeCell ref="A32:A36"/>
    <mergeCell ref="B32:B36"/>
    <mergeCell ref="C32:C36"/>
    <mergeCell ref="D32:D36"/>
    <mergeCell ref="E32:E36"/>
    <mergeCell ref="F32:F36"/>
    <mergeCell ref="G32:G36"/>
    <mergeCell ref="H32:H36"/>
    <mergeCell ref="I32:I36"/>
    <mergeCell ref="J32:J36"/>
    <mergeCell ref="K32:K36"/>
    <mergeCell ref="L32:L36"/>
    <mergeCell ref="M32:M36"/>
    <mergeCell ref="N32:N36"/>
    <mergeCell ref="O32:O36"/>
    <mergeCell ref="P32:P36"/>
    <mergeCell ref="Q32:Q36"/>
    <mergeCell ref="R32:R36"/>
    <mergeCell ref="S32:S36"/>
    <mergeCell ref="T32:T36"/>
    <mergeCell ref="U32:U36"/>
    <mergeCell ref="V32:V36"/>
    <mergeCell ref="AS37:AS41"/>
    <mergeCell ref="AT37:AT41"/>
    <mergeCell ref="AU37:AU41"/>
    <mergeCell ref="AV37:AV41"/>
    <mergeCell ref="AW37:AW41"/>
    <mergeCell ref="AX37:AX41"/>
    <mergeCell ref="AY37:AY41"/>
    <mergeCell ref="AZ37:AZ41"/>
    <mergeCell ref="BA37:BA41"/>
    <mergeCell ref="BC42:BC46"/>
    <mergeCell ref="A37:A41"/>
    <mergeCell ref="B37:B41"/>
    <mergeCell ref="C37:C41"/>
    <mergeCell ref="D37:D41"/>
    <mergeCell ref="E37:E41"/>
    <mergeCell ref="F37:F41"/>
    <mergeCell ref="G37:G41"/>
    <mergeCell ref="H37:H41"/>
    <mergeCell ref="I37:I41"/>
    <mergeCell ref="J37:J41"/>
    <mergeCell ref="K37:K41"/>
    <mergeCell ref="L37:L41"/>
    <mergeCell ref="M37:M41"/>
    <mergeCell ref="N37:N41"/>
    <mergeCell ref="O37:O41"/>
    <mergeCell ref="P37:P41"/>
    <mergeCell ref="Q37:Q41"/>
    <mergeCell ref="R37:R41"/>
    <mergeCell ref="S37:S41"/>
    <mergeCell ref="T37:T41"/>
    <mergeCell ref="U37:U41"/>
    <mergeCell ref="V37:V41"/>
    <mergeCell ref="AR37:AR41"/>
    <mergeCell ref="AT42:AT46"/>
    <mergeCell ref="AU42:AU46"/>
    <mergeCell ref="AV42:AV46"/>
    <mergeCell ref="AW42:AW46"/>
    <mergeCell ref="AX42:AX46"/>
    <mergeCell ref="AY42:AY46"/>
    <mergeCell ref="AZ42:AZ46"/>
    <mergeCell ref="BA42:BA46"/>
    <mergeCell ref="BB42:BB46"/>
    <mergeCell ref="BC47:BC51"/>
    <mergeCell ref="A42:A46"/>
    <mergeCell ref="B42:B46"/>
    <mergeCell ref="C42:C46"/>
    <mergeCell ref="D42:D46"/>
    <mergeCell ref="E42:E46"/>
    <mergeCell ref="F42:F46"/>
    <mergeCell ref="G42:G46"/>
    <mergeCell ref="H42:H46"/>
    <mergeCell ref="I42:I46"/>
    <mergeCell ref="J42:J46"/>
    <mergeCell ref="K42:K46"/>
    <mergeCell ref="L42:L46"/>
    <mergeCell ref="M42:M46"/>
    <mergeCell ref="N42:N46"/>
    <mergeCell ref="O42:O46"/>
    <mergeCell ref="P42:P46"/>
    <mergeCell ref="Q42:Q46"/>
    <mergeCell ref="R42:R46"/>
    <mergeCell ref="S42:S46"/>
    <mergeCell ref="T42:T46"/>
    <mergeCell ref="U42:U46"/>
    <mergeCell ref="V42:V46"/>
    <mergeCell ref="AS42:AS46"/>
    <mergeCell ref="AT47:AT51"/>
    <mergeCell ref="AU47:AU51"/>
    <mergeCell ref="AV47:AV51"/>
    <mergeCell ref="AW47:AW51"/>
    <mergeCell ref="AX47:AX51"/>
    <mergeCell ref="AY47:AY51"/>
    <mergeCell ref="AZ47:AZ51"/>
    <mergeCell ref="BA47:BA51"/>
    <mergeCell ref="BB47:BB51"/>
    <mergeCell ref="BC17:BC21"/>
    <mergeCell ref="BF17:BG17"/>
    <mergeCell ref="A47:A51"/>
    <mergeCell ref="B47:B51"/>
    <mergeCell ref="C47:C51"/>
    <mergeCell ref="D47:D51"/>
    <mergeCell ref="E47:E51"/>
    <mergeCell ref="F47:F51"/>
    <mergeCell ref="G47:G51"/>
    <mergeCell ref="H47:H51"/>
    <mergeCell ref="I47:I51"/>
    <mergeCell ref="J47:J51"/>
    <mergeCell ref="K47:K51"/>
    <mergeCell ref="L47:L51"/>
    <mergeCell ref="M47:M51"/>
    <mergeCell ref="N47:N51"/>
    <mergeCell ref="O47:O51"/>
    <mergeCell ref="P47:P51"/>
    <mergeCell ref="Q47:Q51"/>
    <mergeCell ref="R47:R51"/>
    <mergeCell ref="S47:S51"/>
    <mergeCell ref="T47:T51"/>
    <mergeCell ref="U47:U51"/>
    <mergeCell ref="AS47:AS51"/>
    <mergeCell ref="AT17:AT21"/>
    <mergeCell ref="AU17:AU21"/>
    <mergeCell ref="AV17:AV21"/>
    <mergeCell ref="AW17:AW21"/>
    <mergeCell ref="AX17:AX21"/>
    <mergeCell ref="AY17:AY21"/>
    <mergeCell ref="AZ17:AZ21"/>
    <mergeCell ref="BA17:BA21"/>
    <mergeCell ref="BB17:BB21"/>
    <mergeCell ref="K17:K21"/>
    <mergeCell ref="L17:L21"/>
    <mergeCell ref="M17:M21"/>
    <mergeCell ref="N17:N21"/>
    <mergeCell ref="O17:O21"/>
    <mergeCell ref="P17:P21"/>
    <mergeCell ref="Q17:Q21"/>
    <mergeCell ref="R17:R21"/>
    <mergeCell ref="AS17:AS21"/>
    <mergeCell ref="A17:A21"/>
    <mergeCell ref="B17:B21"/>
    <mergeCell ref="C17:C21"/>
    <mergeCell ref="D17:D21"/>
    <mergeCell ref="E17:E21"/>
    <mergeCell ref="F17:F21"/>
    <mergeCell ref="G17:G21"/>
    <mergeCell ref="H17:H21"/>
    <mergeCell ref="I17:I21"/>
    <mergeCell ref="A27:A31"/>
    <mergeCell ref="B10:B11"/>
    <mergeCell ref="C10:C11"/>
    <mergeCell ref="D10:D11"/>
    <mergeCell ref="E10:E11"/>
    <mergeCell ref="F10:F11"/>
    <mergeCell ref="K9:K11"/>
    <mergeCell ref="G10:J10"/>
    <mergeCell ref="B12:B16"/>
    <mergeCell ref="C12:C16"/>
    <mergeCell ref="D12:D16"/>
    <mergeCell ref="E12:E16"/>
    <mergeCell ref="F12:F16"/>
    <mergeCell ref="G12:G16"/>
    <mergeCell ref="H12:H16"/>
    <mergeCell ref="A8:J9"/>
    <mergeCell ref="B27:B31"/>
    <mergeCell ref="C27:C31"/>
    <mergeCell ref="D27:D31"/>
    <mergeCell ref="E27:E31"/>
    <mergeCell ref="F27:F31"/>
    <mergeCell ref="G27:G31"/>
    <mergeCell ref="H27:H31"/>
    <mergeCell ref="B22:B26"/>
    <mergeCell ref="L6:M6"/>
    <mergeCell ref="BB10:BB11"/>
    <mergeCell ref="D6:K6"/>
    <mergeCell ref="A1:C4"/>
    <mergeCell ref="A5:C5"/>
    <mergeCell ref="A6:C6"/>
    <mergeCell ref="A10:A11"/>
    <mergeCell ref="A12:A16"/>
    <mergeCell ref="A22:A26"/>
    <mergeCell ref="AQ9:AQ11"/>
    <mergeCell ref="AR9:AR11"/>
    <mergeCell ref="AS9:AS11"/>
    <mergeCell ref="AV12:AV16"/>
    <mergeCell ref="K22:K26"/>
    <mergeCell ref="Q12:Q16"/>
    <mergeCell ref="R12:R16"/>
    <mergeCell ref="S12:S16"/>
    <mergeCell ref="T12:T16"/>
    <mergeCell ref="I12:I16"/>
    <mergeCell ref="L9:L11"/>
    <mergeCell ref="N9:N11"/>
    <mergeCell ref="O9:O11"/>
    <mergeCell ref="P9:P11"/>
    <mergeCell ref="AY12:AY16"/>
    <mergeCell ref="BF12:BG12"/>
    <mergeCell ref="BB5:BC5"/>
    <mergeCell ref="D1:BA1"/>
    <mergeCell ref="BB1:BC1"/>
    <mergeCell ref="D2:BA2"/>
    <mergeCell ref="BB2:BC2"/>
    <mergeCell ref="D3:BA3"/>
    <mergeCell ref="BB3:BC3"/>
    <mergeCell ref="D4:BA4"/>
    <mergeCell ref="BB4:BC4"/>
    <mergeCell ref="X6:AI6"/>
    <mergeCell ref="BB6:BC6"/>
    <mergeCell ref="D5:E5"/>
    <mergeCell ref="W7:AS7"/>
    <mergeCell ref="AT7:BC9"/>
    <mergeCell ref="V9:V11"/>
    <mergeCell ref="AB9:AI9"/>
    <mergeCell ref="AG10:AI10"/>
    <mergeCell ref="Q9:Q11"/>
    <mergeCell ref="L5:M5"/>
    <mergeCell ref="BB12:BB16"/>
    <mergeCell ref="BC12:BC16"/>
    <mergeCell ref="AW12:AW16"/>
    <mergeCell ref="AX12:AX16"/>
    <mergeCell ref="C22:C26"/>
    <mergeCell ref="D22:D26"/>
    <mergeCell ref="E22:E26"/>
    <mergeCell ref="F22:F26"/>
    <mergeCell ref="AS12:AS16"/>
    <mergeCell ref="AT12:AT16"/>
    <mergeCell ref="AU12:AU16"/>
    <mergeCell ref="V12:V16"/>
    <mergeCell ref="AN12:AN16"/>
    <mergeCell ref="AO12:AO16"/>
    <mergeCell ref="AP12:AP16"/>
    <mergeCell ref="AQ12:AQ16"/>
    <mergeCell ref="AR12:AR16"/>
    <mergeCell ref="G22:G26"/>
    <mergeCell ref="H22:H26"/>
    <mergeCell ref="I22:I26"/>
    <mergeCell ref="J22:J26"/>
    <mergeCell ref="J12:J16"/>
    <mergeCell ref="K12:K16"/>
    <mergeCell ref="L12:L16"/>
    <mergeCell ref="M12:M16"/>
    <mergeCell ref="N12:N16"/>
    <mergeCell ref="O12:O16"/>
    <mergeCell ref="J17:J21"/>
    <mergeCell ref="BC10:BC11"/>
    <mergeCell ref="AU10:AU11"/>
    <mergeCell ref="AV10:AV11"/>
    <mergeCell ref="AW10:AW11"/>
    <mergeCell ref="AX10:AZ10"/>
    <mergeCell ref="BA10:BA11"/>
    <mergeCell ref="M9:M11"/>
    <mergeCell ref="W8:AA10"/>
    <mergeCell ref="AB8:AS8"/>
    <mergeCell ref="AB10:AF10"/>
    <mergeCell ref="AJ9:AJ10"/>
    <mergeCell ref="AL9:AL10"/>
    <mergeCell ref="AM9:AM10"/>
    <mergeCell ref="AT10:AT11"/>
    <mergeCell ref="BB22:BB26"/>
    <mergeCell ref="K8:V8"/>
    <mergeCell ref="AN9:AN11"/>
    <mergeCell ref="AO9:AO11"/>
    <mergeCell ref="AP9:AP11"/>
    <mergeCell ref="R9:R11"/>
    <mergeCell ref="S9:S11"/>
    <mergeCell ref="T9:T11"/>
    <mergeCell ref="U9:U11"/>
    <mergeCell ref="AZ12:AZ16"/>
    <mergeCell ref="BA12:BA16"/>
    <mergeCell ref="U12:U16"/>
    <mergeCell ref="L22:L26"/>
    <mergeCell ref="AN22:AN26"/>
    <mergeCell ref="P12:P16"/>
    <mergeCell ref="S17:S21"/>
    <mergeCell ref="T17:T21"/>
    <mergeCell ref="U17:U21"/>
    <mergeCell ref="V17:V21"/>
    <mergeCell ref="AN17:AN21"/>
    <mergeCell ref="AO17:AO21"/>
    <mergeCell ref="AP17:AP21"/>
    <mergeCell ref="AQ17:AQ21"/>
    <mergeCell ref="AR17:AR21"/>
    <mergeCell ref="BC22:BC26"/>
    <mergeCell ref="AW22:AW26"/>
    <mergeCell ref="AX22:AX26"/>
    <mergeCell ref="AY22:AY26"/>
    <mergeCell ref="AZ22:AZ26"/>
    <mergeCell ref="BA22:BA26"/>
    <mergeCell ref="M22:M26"/>
    <mergeCell ref="N22:N26"/>
    <mergeCell ref="O22:O26"/>
    <mergeCell ref="P22:P26"/>
    <mergeCell ref="Q22:Q26"/>
    <mergeCell ref="R22:R26"/>
    <mergeCell ref="U22:U26"/>
    <mergeCell ref="V22:V26"/>
    <mergeCell ref="AV22:AV26"/>
    <mergeCell ref="AP22:AP26"/>
    <mergeCell ref="AQ22:AQ26"/>
    <mergeCell ref="AR22:AR26"/>
    <mergeCell ref="AS22:AS26"/>
    <mergeCell ref="AT22:AT26"/>
    <mergeCell ref="AU22:AU26"/>
    <mergeCell ref="S22:S26"/>
    <mergeCell ref="T22:T26"/>
    <mergeCell ref="AO22:AO26"/>
    <mergeCell ref="I27:I31"/>
    <mergeCell ref="J27:J31"/>
    <mergeCell ref="K27:K31"/>
    <mergeCell ref="L27:L31"/>
    <mergeCell ref="M27:M31"/>
    <mergeCell ref="N27:N31"/>
    <mergeCell ref="O27:O31"/>
    <mergeCell ref="P27:P31"/>
    <mergeCell ref="Q27:Q31"/>
    <mergeCell ref="AX27:AX31"/>
    <mergeCell ref="AY27:AY31"/>
    <mergeCell ref="AZ27:AZ31"/>
    <mergeCell ref="R27:R31"/>
    <mergeCell ref="S27:S31"/>
    <mergeCell ref="T27:T31"/>
    <mergeCell ref="U27:U31"/>
    <mergeCell ref="V27:V31"/>
    <mergeCell ref="AN27:AN31"/>
    <mergeCell ref="AO27:AO31"/>
    <mergeCell ref="AP27:AP31"/>
    <mergeCell ref="AQ27:AQ31"/>
    <mergeCell ref="AR27:AR31"/>
    <mergeCell ref="AN37:AN41"/>
    <mergeCell ref="AO37:AO41"/>
    <mergeCell ref="AP37:AP41"/>
    <mergeCell ref="AQ37:AQ41"/>
    <mergeCell ref="A7:V7"/>
    <mergeCell ref="BA27:BA31"/>
    <mergeCell ref="BB27:BB31"/>
    <mergeCell ref="BC27:BC31"/>
    <mergeCell ref="V47:V51"/>
    <mergeCell ref="AN47:AN51"/>
    <mergeCell ref="AO47:AO51"/>
    <mergeCell ref="AP47:AP51"/>
    <mergeCell ref="AQ47:AQ51"/>
    <mergeCell ref="AR47:AR51"/>
    <mergeCell ref="AN42:AN46"/>
    <mergeCell ref="AO42:AO46"/>
    <mergeCell ref="AP42:AP46"/>
    <mergeCell ref="AQ42:AQ46"/>
    <mergeCell ref="AR42:AR46"/>
    <mergeCell ref="AS27:AS31"/>
    <mergeCell ref="AT27:AT31"/>
    <mergeCell ref="AU27:AU31"/>
    <mergeCell ref="AV27:AV31"/>
    <mergeCell ref="AW27:AW31"/>
  </mergeCells>
  <conditionalFormatting sqref="L12">
    <cfRule type="cellIs" dxfId="524" priority="1353" operator="equal">
      <formula>"Media"</formula>
    </cfRule>
    <cfRule type="cellIs" dxfId="523" priority="1351" operator="equal">
      <formula>"Muy Alta"</formula>
    </cfRule>
    <cfRule type="cellIs" dxfId="522" priority="1354" operator="equal">
      <formula>"Baja"</formula>
    </cfRule>
    <cfRule type="cellIs" dxfId="521" priority="1355" operator="equal">
      <formula>"Muy Baja"</formula>
    </cfRule>
    <cfRule type="cellIs" dxfId="520" priority="1352" operator="equal">
      <formula>"Alta"</formula>
    </cfRule>
  </conditionalFormatting>
  <conditionalFormatting sqref="L17">
    <cfRule type="cellIs" dxfId="519" priority="382" operator="equal">
      <formula>"Media"</formula>
    </cfRule>
    <cfRule type="cellIs" dxfId="518" priority="381" operator="equal">
      <formula>"Alta"</formula>
    </cfRule>
    <cfRule type="cellIs" dxfId="517" priority="380" operator="equal">
      <formula>"Muy Alta"</formula>
    </cfRule>
    <cfRule type="cellIs" dxfId="516" priority="384" operator="equal">
      <formula>"Muy Baja"</formula>
    </cfRule>
    <cfRule type="cellIs" dxfId="515" priority="383" operator="equal">
      <formula>"Baja"</formula>
    </cfRule>
  </conditionalFormatting>
  <conditionalFormatting sqref="L22">
    <cfRule type="cellIs" dxfId="514" priority="1318" operator="equal">
      <formula>"Media"</formula>
    </cfRule>
    <cfRule type="cellIs" dxfId="513" priority="1316" operator="equal">
      <formula>"Muy Alta"</formula>
    </cfRule>
    <cfRule type="cellIs" dxfId="512" priority="1319" operator="equal">
      <formula>"Baja"</formula>
    </cfRule>
    <cfRule type="cellIs" dxfId="511" priority="1320" operator="equal">
      <formula>"Muy Baja"</formula>
    </cfRule>
    <cfRule type="cellIs" dxfId="510" priority="1317" operator="equal">
      <formula>"Alta"</formula>
    </cfRule>
  </conditionalFormatting>
  <conditionalFormatting sqref="L27">
    <cfRule type="cellIs" dxfId="509" priority="481" operator="equal">
      <formula>"Muy Alta"</formula>
    </cfRule>
    <cfRule type="cellIs" dxfId="508" priority="485" operator="equal">
      <formula>"Muy Baja"</formula>
    </cfRule>
    <cfRule type="cellIs" dxfId="507" priority="484" operator="equal">
      <formula>"Baja"</formula>
    </cfRule>
    <cfRule type="cellIs" dxfId="506" priority="483" operator="equal">
      <formula>"Media"</formula>
    </cfRule>
    <cfRule type="cellIs" dxfId="505" priority="482" operator="equal">
      <formula>"Alta"</formula>
    </cfRule>
  </conditionalFormatting>
  <conditionalFormatting sqref="L32">
    <cfRule type="cellIs" dxfId="504" priority="158" operator="equal">
      <formula>"Muy Baja"</formula>
    </cfRule>
    <cfRule type="cellIs" dxfId="503" priority="154" operator="equal">
      <formula>"Muy Alta"</formula>
    </cfRule>
    <cfRule type="cellIs" dxfId="502" priority="155" operator="equal">
      <formula>"Alta"</formula>
    </cfRule>
    <cfRule type="cellIs" dxfId="501" priority="156" operator="equal">
      <formula>"Media"</formula>
    </cfRule>
    <cfRule type="cellIs" dxfId="500" priority="157" operator="equal">
      <formula>"Baja"</formula>
    </cfRule>
  </conditionalFormatting>
  <conditionalFormatting sqref="L37">
    <cfRule type="cellIs" dxfId="499" priority="210" operator="equal">
      <formula>"Baja"</formula>
    </cfRule>
    <cfRule type="cellIs" dxfId="498" priority="211" operator="equal">
      <formula>"Muy Baja"</formula>
    </cfRule>
    <cfRule type="cellIs" dxfId="497" priority="207" operator="equal">
      <formula>"Muy Alta"</formula>
    </cfRule>
    <cfRule type="cellIs" dxfId="496" priority="208" operator="equal">
      <formula>"Alta"</formula>
    </cfRule>
    <cfRule type="cellIs" dxfId="495" priority="209" operator="equal">
      <formula>"Media"</formula>
    </cfRule>
  </conditionalFormatting>
  <conditionalFormatting sqref="L42">
    <cfRule type="cellIs" dxfId="494" priority="262" operator="equal">
      <formula>"Media"</formula>
    </cfRule>
    <cfRule type="cellIs" dxfId="493" priority="261" operator="equal">
      <formula>"Alta"</formula>
    </cfRule>
    <cfRule type="cellIs" dxfId="492" priority="260" operator="equal">
      <formula>"Muy Alta"</formula>
    </cfRule>
    <cfRule type="cellIs" dxfId="491" priority="264" operator="equal">
      <formula>"Muy Baja"</formula>
    </cfRule>
    <cfRule type="cellIs" dxfId="490" priority="263" operator="equal">
      <formula>"Baja"</formula>
    </cfRule>
  </conditionalFormatting>
  <conditionalFormatting sqref="L47">
    <cfRule type="cellIs" dxfId="489" priority="316" operator="equal">
      <formula>"Baja"</formula>
    </cfRule>
    <cfRule type="cellIs" dxfId="488" priority="315" operator="equal">
      <formula>"Media"</formula>
    </cfRule>
    <cfRule type="cellIs" dxfId="487" priority="313" operator="equal">
      <formula>"Muy Alta"</formula>
    </cfRule>
    <cfRule type="cellIs" dxfId="486" priority="317" operator="equal">
      <formula>"Muy Baja"</formula>
    </cfRule>
    <cfRule type="cellIs" dxfId="485" priority="314" operator="equal">
      <formula>"Alta"</formula>
    </cfRule>
  </conditionalFormatting>
  <conditionalFormatting sqref="L52">
    <cfRule type="cellIs" dxfId="484" priority="48" operator="equal">
      <formula>"Muy Alta"</formula>
    </cfRule>
    <cfRule type="cellIs" dxfId="483" priority="49" operator="equal">
      <formula>"Alta"</formula>
    </cfRule>
    <cfRule type="cellIs" dxfId="482" priority="50" operator="equal">
      <formula>"Media"</formula>
    </cfRule>
    <cfRule type="cellIs" dxfId="481" priority="51" operator="equal">
      <formula>"Baja"</formula>
    </cfRule>
    <cfRule type="cellIs" dxfId="480" priority="52" operator="equal">
      <formula>"Muy Baja"</formula>
    </cfRule>
  </conditionalFormatting>
  <conditionalFormatting sqref="L57">
    <cfRule type="cellIs" dxfId="479" priority="104" operator="equal">
      <formula>"Baja"</formula>
    </cfRule>
    <cfRule type="cellIs" dxfId="478" priority="103" operator="equal">
      <formula>"Media"</formula>
    </cfRule>
    <cfRule type="cellIs" dxfId="477" priority="102" operator="equal">
      <formula>"Alta"</formula>
    </cfRule>
    <cfRule type="cellIs" dxfId="476" priority="105" operator="equal">
      <formula>"Muy Baja"</formula>
    </cfRule>
    <cfRule type="cellIs" dxfId="475" priority="101" operator="equal">
      <formula>"Muy Alta"</formula>
    </cfRule>
  </conditionalFormatting>
  <conditionalFormatting sqref="N12">
    <cfRule type="cellIs" dxfId="474" priority="498" operator="equal">
      <formula>$V$14</formula>
    </cfRule>
    <cfRule type="cellIs" dxfId="473" priority="497" operator="equal">
      <formula>$V$13</formula>
    </cfRule>
    <cfRule type="cellIs" dxfId="472" priority="500" operator="equal">
      <formula>$V$16</formula>
    </cfRule>
    <cfRule type="cellIs" dxfId="471" priority="499" operator="equal">
      <formula>$V$15</formula>
    </cfRule>
    <cfRule type="cellIs" dxfId="470" priority="496" operator="equal">
      <formula>$V$12</formula>
    </cfRule>
  </conditionalFormatting>
  <conditionalFormatting sqref="N17">
    <cfRule type="cellIs" dxfId="469" priority="341" operator="equal">
      <formula>$V$16</formula>
    </cfRule>
    <cfRule type="cellIs" dxfId="468" priority="340" operator="equal">
      <formula>$V$15</formula>
    </cfRule>
    <cfRule type="cellIs" dxfId="467" priority="338" operator="equal">
      <formula>$V$13</formula>
    </cfRule>
    <cfRule type="cellIs" dxfId="466" priority="337" operator="equal">
      <formula>$V$12</formula>
    </cfRule>
    <cfRule type="cellIs" dxfId="465" priority="339" operator="equal">
      <formula>$V$14</formula>
    </cfRule>
  </conditionalFormatting>
  <conditionalFormatting sqref="N22">
    <cfRule type="cellIs" dxfId="464" priority="538" operator="equal">
      <formula>$V$15</formula>
    </cfRule>
    <cfRule type="cellIs" dxfId="463" priority="537" operator="equal">
      <formula>$V$14</formula>
    </cfRule>
    <cfRule type="cellIs" dxfId="462" priority="536" operator="equal">
      <formula>$V$13</formula>
    </cfRule>
    <cfRule type="cellIs" dxfId="461" priority="535" operator="equal">
      <formula>$V$12</formula>
    </cfRule>
    <cfRule type="cellIs" dxfId="460" priority="539" operator="equal">
      <formula>$V$16</formula>
    </cfRule>
  </conditionalFormatting>
  <conditionalFormatting sqref="N27">
    <cfRule type="cellIs" dxfId="459" priority="446" operator="equal">
      <formula>$V$15</formula>
    </cfRule>
    <cfRule type="cellIs" dxfId="458" priority="447" operator="equal">
      <formula>$V$16</formula>
    </cfRule>
    <cfRule type="cellIs" dxfId="457" priority="445" operator="equal">
      <formula>$V$14</formula>
    </cfRule>
    <cfRule type="cellIs" dxfId="456" priority="444" operator="equal">
      <formula>$V$13</formula>
    </cfRule>
    <cfRule type="cellIs" dxfId="455" priority="443" operator="equal">
      <formula>$V$12</formula>
    </cfRule>
  </conditionalFormatting>
  <conditionalFormatting sqref="N32">
    <cfRule type="cellIs" dxfId="454" priority="119" operator="equal">
      <formula>$V$15</formula>
    </cfRule>
    <cfRule type="cellIs" dxfId="453" priority="117" operator="equal">
      <formula>$V$13</formula>
    </cfRule>
    <cfRule type="cellIs" dxfId="452" priority="118" operator="equal">
      <formula>$V$14</formula>
    </cfRule>
    <cfRule type="cellIs" dxfId="451" priority="116" operator="equal">
      <formula>$V$12</formula>
    </cfRule>
    <cfRule type="cellIs" dxfId="450" priority="120" operator="equal">
      <formula>$V$16</formula>
    </cfRule>
  </conditionalFormatting>
  <conditionalFormatting sqref="N37">
    <cfRule type="cellIs" dxfId="449" priority="171" operator="equal">
      <formula>$V$14</formula>
    </cfRule>
    <cfRule type="cellIs" dxfId="448" priority="169" operator="equal">
      <formula>$V$12</formula>
    </cfRule>
    <cfRule type="cellIs" dxfId="447" priority="170" operator="equal">
      <formula>$V$13</formula>
    </cfRule>
    <cfRule type="cellIs" dxfId="446" priority="172" operator="equal">
      <formula>$V$15</formula>
    </cfRule>
    <cfRule type="cellIs" dxfId="445" priority="173" operator="equal">
      <formula>$V$16</formula>
    </cfRule>
  </conditionalFormatting>
  <conditionalFormatting sqref="N42">
    <cfRule type="cellIs" dxfId="444" priority="223" operator="equal">
      <formula>$V$13</formula>
    </cfRule>
    <cfRule type="cellIs" dxfId="443" priority="224" operator="equal">
      <formula>$V$14</formula>
    </cfRule>
    <cfRule type="cellIs" dxfId="442" priority="225" operator="equal">
      <formula>$V$15</formula>
    </cfRule>
    <cfRule type="cellIs" dxfId="441" priority="226" operator="equal">
      <formula>$V$16</formula>
    </cfRule>
    <cfRule type="cellIs" dxfId="440" priority="222" operator="equal">
      <formula>$V$12</formula>
    </cfRule>
  </conditionalFormatting>
  <conditionalFormatting sqref="N47">
    <cfRule type="cellIs" dxfId="439" priority="279" operator="equal">
      <formula>$V$16</formula>
    </cfRule>
    <cfRule type="cellIs" dxfId="438" priority="278" operator="equal">
      <formula>$V$15</formula>
    </cfRule>
    <cfRule type="cellIs" dxfId="437" priority="275" operator="equal">
      <formula>$V$12</formula>
    </cfRule>
    <cfRule type="cellIs" dxfId="436" priority="277" operator="equal">
      <formula>$V$14</formula>
    </cfRule>
    <cfRule type="cellIs" dxfId="435" priority="276" operator="equal">
      <formula>$V$13</formula>
    </cfRule>
  </conditionalFormatting>
  <conditionalFormatting sqref="N52">
    <cfRule type="cellIs" dxfId="434" priority="10" operator="equal">
      <formula>$V$12</formula>
    </cfRule>
    <cfRule type="cellIs" dxfId="433" priority="11" operator="equal">
      <formula>$V$13</formula>
    </cfRule>
    <cfRule type="cellIs" dxfId="432" priority="13" operator="equal">
      <formula>$V$15</formula>
    </cfRule>
    <cfRule type="cellIs" dxfId="431" priority="14" operator="equal">
      <formula>$V$16</formula>
    </cfRule>
    <cfRule type="cellIs" dxfId="430" priority="12" operator="equal">
      <formula>$V$14</formula>
    </cfRule>
  </conditionalFormatting>
  <conditionalFormatting sqref="N57">
    <cfRule type="cellIs" dxfId="429" priority="63" operator="equal">
      <formula>$V$12</formula>
    </cfRule>
    <cfRule type="cellIs" dxfId="428" priority="64" operator="equal">
      <formula>$V$13</formula>
    </cfRule>
    <cfRule type="cellIs" dxfId="427" priority="65" operator="equal">
      <formula>$V$14</formula>
    </cfRule>
    <cfRule type="cellIs" dxfId="426" priority="67" operator="equal">
      <formula>$V$16</formula>
    </cfRule>
    <cfRule type="cellIs" dxfId="425" priority="66" operator="equal">
      <formula>$V$15</formula>
    </cfRule>
  </conditionalFormatting>
  <conditionalFormatting sqref="P12 P22">
    <cfRule type="cellIs" dxfId="424" priority="1350" operator="equal">
      <formula>"leve"</formula>
    </cfRule>
    <cfRule type="cellIs" dxfId="423" priority="1346" operator="equal">
      <formula>"catastrofico"</formula>
    </cfRule>
    <cfRule type="cellIs" dxfId="422" priority="1347" operator="equal">
      <formula>"Mayor"</formula>
    </cfRule>
    <cfRule type="cellIs" dxfId="421" priority="1348" operator="equal">
      <formula>"Moderado"</formula>
    </cfRule>
    <cfRule type="cellIs" dxfId="420" priority="1349" operator="equal">
      <formula>"menor"</formula>
    </cfRule>
  </conditionalFormatting>
  <conditionalFormatting sqref="P17">
    <cfRule type="cellIs" dxfId="419" priority="378" operator="equal">
      <formula>"menor"</formula>
    </cfRule>
    <cfRule type="cellIs" dxfId="418" priority="377" operator="equal">
      <formula>"Moderado"</formula>
    </cfRule>
    <cfRule type="cellIs" dxfId="417" priority="376" operator="equal">
      <formula>"Mayor"</formula>
    </cfRule>
    <cfRule type="cellIs" dxfId="416" priority="379" operator="equal">
      <formula>"leve"</formula>
    </cfRule>
    <cfRule type="cellIs" dxfId="415" priority="375" operator="equal">
      <formula>"catastrofico"</formula>
    </cfRule>
  </conditionalFormatting>
  <conditionalFormatting sqref="P27">
    <cfRule type="cellIs" dxfId="414" priority="492" operator="equal">
      <formula>"Mayor"</formula>
    </cfRule>
    <cfRule type="cellIs" dxfId="413" priority="491" operator="equal">
      <formula>"catastrofico"</formula>
    </cfRule>
    <cfRule type="cellIs" dxfId="412" priority="493" operator="equal">
      <formula>"Moderado"</formula>
    </cfRule>
    <cfRule type="cellIs" dxfId="411" priority="494" operator="equal">
      <formula>"menor"</formula>
    </cfRule>
    <cfRule type="cellIs" dxfId="410" priority="495" operator="equal">
      <formula>"leve"</formula>
    </cfRule>
  </conditionalFormatting>
  <conditionalFormatting sqref="P32">
    <cfRule type="cellIs" dxfId="409" priority="164" operator="equal">
      <formula>"catastrofico"</formula>
    </cfRule>
    <cfRule type="cellIs" dxfId="408" priority="165" operator="equal">
      <formula>"Mayor"</formula>
    </cfRule>
    <cfRule type="cellIs" dxfId="407" priority="166" operator="equal">
      <formula>"Moderado"</formula>
    </cfRule>
    <cfRule type="cellIs" dxfId="406" priority="167" operator="equal">
      <formula>"menor"</formula>
    </cfRule>
    <cfRule type="cellIs" dxfId="405" priority="168" operator="equal">
      <formula>"leve"</formula>
    </cfRule>
  </conditionalFormatting>
  <conditionalFormatting sqref="P37">
    <cfRule type="cellIs" dxfId="404" priority="218" operator="equal">
      <formula>"Mayor"</formula>
    </cfRule>
    <cfRule type="cellIs" dxfId="403" priority="217" operator="equal">
      <formula>"catastrofico"</formula>
    </cfRule>
    <cfRule type="cellIs" dxfId="402" priority="219" operator="equal">
      <formula>"Moderado"</formula>
    </cfRule>
    <cfRule type="cellIs" dxfId="401" priority="221" operator="equal">
      <formula>"leve"</formula>
    </cfRule>
    <cfRule type="cellIs" dxfId="400" priority="220" operator="equal">
      <formula>"menor"</formula>
    </cfRule>
  </conditionalFormatting>
  <conditionalFormatting sqref="P42">
    <cfRule type="cellIs" dxfId="399" priority="274" operator="equal">
      <formula>"leve"</formula>
    </cfRule>
    <cfRule type="cellIs" dxfId="398" priority="272" operator="equal">
      <formula>"Moderado"</formula>
    </cfRule>
    <cfRule type="cellIs" dxfId="397" priority="273" operator="equal">
      <formula>"menor"</formula>
    </cfRule>
    <cfRule type="cellIs" dxfId="396" priority="270" operator="equal">
      <formula>"catastrofico"</formula>
    </cfRule>
    <cfRule type="cellIs" dxfId="395" priority="271" operator="equal">
      <formula>"Mayor"</formula>
    </cfRule>
  </conditionalFormatting>
  <conditionalFormatting sqref="P47">
    <cfRule type="cellIs" dxfId="394" priority="327" operator="equal">
      <formula>"leve"</formula>
    </cfRule>
    <cfRule type="cellIs" dxfId="393" priority="325" operator="equal">
      <formula>"Moderado"</formula>
    </cfRule>
    <cfRule type="cellIs" dxfId="392" priority="326" operator="equal">
      <formula>"menor"</formula>
    </cfRule>
    <cfRule type="cellIs" dxfId="391" priority="324" operator="equal">
      <formula>"Mayor"</formula>
    </cfRule>
    <cfRule type="cellIs" dxfId="390" priority="323" operator="equal">
      <formula>"catastrofico"</formula>
    </cfRule>
  </conditionalFormatting>
  <conditionalFormatting sqref="P52">
    <cfRule type="cellIs" dxfId="389" priority="62" operator="equal">
      <formula>"leve"</formula>
    </cfRule>
    <cfRule type="cellIs" dxfId="388" priority="58" operator="equal">
      <formula>"catastrofico"</formula>
    </cfRule>
    <cfRule type="cellIs" dxfId="387" priority="59" operator="equal">
      <formula>"Mayor"</formula>
    </cfRule>
    <cfRule type="cellIs" dxfId="386" priority="60" operator="equal">
      <formula>"Moderado"</formula>
    </cfRule>
    <cfRule type="cellIs" dxfId="385" priority="61" operator="equal">
      <formula>"menor"</formula>
    </cfRule>
  </conditionalFormatting>
  <conditionalFormatting sqref="P57">
    <cfRule type="cellIs" dxfId="384" priority="115" operator="equal">
      <formula>"leve"</formula>
    </cfRule>
    <cfRule type="cellIs" dxfId="383" priority="114" operator="equal">
      <formula>"menor"</formula>
    </cfRule>
    <cfRule type="cellIs" dxfId="382" priority="113" operator="equal">
      <formula>"Moderado"</formula>
    </cfRule>
    <cfRule type="cellIs" dxfId="381" priority="111" operator="equal">
      <formula>"catastrofico"</formula>
    </cfRule>
    <cfRule type="cellIs" dxfId="380" priority="112" operator="equal">
      <formula>"Mayor"</formula>
    </cfRule>
  </conditionalFormatting>
  <conditionalFormatting sqref="R12">
    <cfRule type="cellIs" dxfId="379" priority="1344" operator="equal">
      <formula>"menor"</formula>
    </cfRule>
    <cfRule type="cellIs" dxfId="378" priority="1342" operator="equal">
      <formula>"Mayor"</formula>
    </cfRule>
    <cfRule type="cellIs" dxfId="377" priority="1343" operator="equal">
      <formula>"Moderado"</formula>
    </cfRule>
    <cfRule type="cellIs" dxfId="376" priority="1341" operator="equal">
      <formula>"catastrofico"</formula>
    </cfRule>
    <cfRule type="cellIs" dxfId="375" priority="1345" operator="equal">
      <formula>"leve"</formula>
    </cfRule>
  </conditionalFormatting>
  <conditionalFormatting sqref="R17">
    <cfRule type="cellIs" dxfId="374" priority="373" operator="equal">
      <formula>"menor"</formula>
    </cfRule>
    <cfRule type="cellIs" dxfId="373" priority="372" operator="equal">
      <formula>"Moderado"</formula>
    </cfRule>
    <cfRule type="cellIs" dxfId="372" priority="374" operator="equal">
      <formula>"leve"</formula>
    </cfRule>
    <cfRule type="cellIs" dxfId="371" priority="371" operator="equal">
      <formula>"Mayor"</formula>
    </cfRule>
    <cfRule type="cellIs" dxfId="370" priority="370" operator="equal">
      <formula>"catastrofico"</formula>
    </cfRule>
  </conditionalFormatting>
  <conditionalFormatting sqref="R22">
    <cfRule type="cellIs" dxfId="369" priority="1313" operator="equal">
      <formula>"Moderado"</formula>
    </cfRule>
    <cfRule type="cellIs" dxfId="368" priority="1314" operator="equal">
      <formula>"menor"</formula>
    </cfRule>
    <cfRule type="cellIs" dxfId="367" priority="1315" operator="equal">
      <formula>"leve"</formula>
    </cfRule>
    <cfRule type="cellIs" dxfId="366" priority="1312" operator="equal">
      <formula>"Mayor"</formula>
    </cfRule>
    <cfRule type="cellIs" dxfId="365" priority="1311" operator="equal">
      <formula>"catastrofico"</formula>
    </cfRule>
  </conditionalFormatting>
  <conditionalFormatting sqref="R27">
    <cfRule type="cellIs" dxfId="364" priority="480" operator="equal">
      <formula>"leve"</formula>
    </cfRule>
    <cfRule type="cellIs" dxfId="363" priority="476" operator="equal">
      <formula>"catastrofico"</formula>
    </cfRule>
    <cfRule type="cellIs" dxfId="362" priority="477" operator="equal">
      <formula>"Mayor"</formula>
    </cfRule>
    <cfRule type="cellIs" dxfId="361" priority="478" operator="equal">
      <formula>"Moderado"</formula>
    </cfRule>
    <cfRule type="cellIs" dxfId="360" priority="479" operator="equal">
      <formula>"menor"</formula>
    </cfRule>
  </conditionalFormatting>
  <conditionalFormatting sqref="R32">
    <cfRule type="cellIs" dxfId="359" priority="153" operator="equal">
      <formula>"leve"</formula>
    </cfRule>
    <cfRule type="cellIs" dxfId="358" priority="151" operator="equal">
      <formula>"Moderado"</formula>
    </cfRule>
    <cfRule type="cellIs" dxfId="357" priority="150" operator="equal">
      <formula>"Mayor"</formula>
    </cfRule>
    <cfRule type="cellIs" dxfId="356" priority="152" operator="equal">
      <formula>"menor"</formula>
    </cfRule>
    <cfRule type="cellIs" dxfId="355" priority="149" operator="equal">
      <formula>"catastrofico"</formula>
    </cfRule>
  </conditionalFormatting>
  <conditionalFormatting sqref="R37">
    <cfRule type="cellIs" dxfId="354" priority="206" operator="equal">
      <formula>"leve"</formula>
    </cfRule>
    <cfRule type="cellIs" dxfId="353" priority="205" operator="equal">
      <formula>"menor"</formula>
    </cfRule>
    <cfRule type="cellIs" dxfId="352" priority="204" operator="equal">
      <formula>"Moderado"</formula>
    </cfRule>
    <cfRule type="cellIs" dxfId="351" priority="203" operator="equal">
      <formula>"Mayor"</formula>
    </cfRule>
    <cfRule type="cellIs" dxfId="350" priority="202" operator="equal">
      <formula>"catastrofico"</formula>
    </cfRule>
  </conditionalFormatting>
  <conditionalFormatting sqref="R42">
    <cfRule type="cellIs" dxfId="349" priority="259" operator="equal">
      <formula>"leve"</formula>
    </cfRule>
    <cfRule type="cellIs" dxfId="348" priority="256" operator="equal">
      <formula>"Mayor"</formula>
    </cfRule>
    <cfRule type="cellIs" dxfId="347" priority="255" operator="equal">
      <formula>"catastrofico"</formula>
    </cfRule>
    <cfRule type="cellIs" dxfId="346" priority="257" operator="equal">
      <formula>"Moderado"</formula>
    </cfRule>
    <cfRule type="cellIs" dxfId="345" priority="258" operator="equal">
      <formula>"menor"</formula>
    </cfRule>
  </conditionalFormatting>
  <conditionalFormatting sqref="R47">
    <cfRule type="cellIs" dxfId="344" priority="311" operator="equal">
      <formula>"menor"</formula>
    </cfRule>
    <cfRule type="cellIs" dxfId="343" priority="312" operator="equal">
      <formula>"leve"</formula>
    </cfRule>
    <cfRule type="cellIs" dxfId="342" priority="310" operator="equal">
      <formula>"Moderado"</formula>
    </cfRule>
    <cfRule type="cellIs" dxfId="341" priority="309" operator="equal">
      <formula>"Mayor"</formula>
    </cfRule>
    <cfRule type="cellIs" dxfId="340" priority="308" operator="equal">
      <formula>"catastrofico"</formula>
    </cfRule>
  </conditionalFormatting>
  <conditionalFormatting sqref="R52">
    <cfRule type="cellIs" dxfId="339" priority="44" operator="equal">
      <formula>"Mayor"</formula>
    </cfRule>
    <cfRule type="cellIs" dxfId="338" priority="43" operator="equal">
      <formula>"catastrofico"</formula>
    </cfRule>
    <cfRule type="cellIs" dxfId="337" priority="45" operator="equal">
      <formula>"Moderado"</formula>
    </cfRule>
    <cfRule type="cellIs" dxfId="336" priority="46" operator="equal">
      <formula>"menor"</formula>
    </cfRule>
    <cfRule type="cellIs" dxfId="335" priority="47" operator="equal">
      <formula>"leve"</formula>
    </cfRule>
  </conditionalFormatting>
  <conditionalFormatting sqref="R57">
    <cfRule type="cellIs" dxfId="334" priority="99" operator="equal">
      <formula>"menor"</formula>
    </cfRule>
    <cfRule type="cellIs" dxfId="333" priority="100" operator="equal">
      <formula>"leve"</formula>
    </cfRule>
    <cfRule type="cellIs" dxfId="332" priority="96" operator="equal">
      <formula>"catastrofico"</formula>
    </cfRule>
    <cfRule type="cellIs" dxfId="331" priority="97" operator="equal">
      <formula>"Mayor"</formula>
    </cfRule>
    <cfRule type="cellIs" dxfId="330" priority="98" operator="equal">
      <formula>"Moderado"</formula>
    </cfRule>
  </conditionalFormatting>
  <conditionalFormatting sqref="T12">
    <cfRule type="cellIs" dxfId="329" priority="1337" operator="equal">
      <formula>"Mayor"</formula>
    </cfRule>
    <cfRule type="cellIs" dxfId="328" priority="1336" operator="equal">
      <formula>"catastrofico"</formula>
    </cfRule>
    <cfRule type="cellIs" dxfId="327" priority="1338" operator="equal">
      <formula>"Moderado"</formula>
    </cfRule>
    <cfRule type="cellIs" dxfId="326" priority="1340" operator="equal">
      <formula>"leve"</formula>
    </cfRule>
    <cfRule type="cellIs" dxfId="325" priority="1339" operator="equal">
      <formula>"menor"</formula>
    </cfRule>
  </conditionalFormatting>
  <conditionalFormatting sqref="T17">
    <cfRule type="cellIs" dxfId="324" priority="334" operator="equal">
      <formula>"Moderado"</formula>
    </cfRule>
    <cfRule type="cellIs" dxfId="323" priority="336" operator="equal">
      <formula>"leve"</formula>
    </cfRule>
    <cfRule type="cellIs" dxfId="322" priority="335" operator="equal">
      <formula>"menor"</formula>
    </cfRule>
    <cfRule type="cellIs" dxfId="321" priority="332" operator="equal">
      <formula>"catastrofico"</formula>
    </cfRule>
    <cfRule type="cellIs" dxfId="320" priority="333" operator="equal">
      <formula>"Mayor"</formula>
    </cfRule>
  </conditionalFormatting>
  <conditionalFormatting sqref="T22">
    <cfRule type="cellIs" dxfId="319" priority="1306" operator="equal">
      <formula>"catastrofico"</formula>
    </cfRule>
    <cfRule type="cellIs" dxfId="318" priority="1307" operator="equal">
      <formula>"Mayor"</formula>
    </cfRule>
    <cfRule type="cellIs" dxfId="317" priority="1310" operator="equal">
      <formula>"leve"</formula>
    </cfRule>
    <cfRule type="cellIs" dxfId="316" priority="1309" operator="equal">
      <formula>"menor"</formula>
    </cfRule>
    <cfRule type="cellIs" dxfId="315" priority="1308" operator="equal">
      <formula>"Moderado"</formula>
    </cfRule>
  </conditionalFormatting>
  <conditionalFormatting sqref="T27">
    <cfRule type="cellIs" dxfId="314" priority="473" operator="equal">
      <formula>"Moderado"</formula>
    </cfRule>
    <cfRule type="cellIs" dxfId="313" priority="475" operator="equal">
      <formula>"leve"</formula>
    </cfRule>
    <cfRule type="cellIs" dxfId="312" priority="471" operator="equal">
      <formula>"catastrofico"</formula>
    </cfRule>
    <cfRule type="cellIs" dxfId="311" priority="472" operator="equal">
      <formula>"Mayor"</formula>
    </cfRule>
    <cfRule type="cellIs" dxfId="310" priority="474" operator="equal">
      <formula>"menor"</formula>
    </cfRule>
  </conditionalFormatting>
  <conditionalFormatting sqref="T32">
    <cfRule type="cellIs" dxfId="309" priority="148" operator="equal">
      <formula>"leve"</formula>
    </cfRule>
    <cfRule type="cellIs" dxfId="308" priority="147" operator="equal">
      <formula>"menor"</formula>
    </cfRule>
    <cfRule type="cellIs" dxfId="307" priority="144" operator="equal">
      <formula>"catastrofico"</formula>
    </cfRule>
    <cfRule type="cellIs" dxfId="306" priority="145" operator="equal">
      <formula>"Mayor"</formula>
    </cfRule>
    <cfRule type="cellIs" dxfId="305" priority="146" operator="equal">
      <formula>"Moderado"</formula>
    </cfRule>
  </conditionalFormatting>
  <conditionalFormatting sqref="T37">
    <cfRule type="cellIs" dxfId="304" priority="199" operator="equal">
      <formula>"Moderado"</formula>
    </cfRule>
    <cfRule type="cellIs" dxfId="303" priority="200" operator="equal">
      <formula>"menor"</formula>
    </cfRule>
    <cfRule type="cellIs" dxfId="302" priority="201" operator="equal">
      <formula>"leve"</formula>
    </cfRule>
    <cfRule type="cellIs" dxfId="301" priority="197" operator="equal">
      <formula>"catastrofico"</formula>
    </cfRule>
    <cfRule type="cellIs" dxfId="300" priority="198" operator="equal">
      <formula>"Mayor"</formula>
    </cfRule>
  </conditionalFormatting>
  <conditionalFormatting sqref="T42">
    <cfRule type="cellIs" dxfId="299" priority="252" operator="equal">
      <formula>"Moderado"</formula>
    </cfRule>
    <cfRule type="cellIs" dxfId="298" priority="254" operator="equal">
      <formula>"leve"</formula>
    </cfRule>
    <cfRule type="cellIs" dxfId="297" priority="253" operator="equal">
      <formula>"menor"</formula>
    </cfRule>
    <cfRule type="cellIs" dxfId="296" priority="251" operator="equal">
      <formula>"Mayor"</formula>
    </cfRule>
    <cfRule type="cellIs" dxfId="295" priority="250" operator="equal">
      <formula>"catastrofico"</formula>
    </cfRule>
  </conditionalFormatting>
  <conditionalFormatting sqref="T47">
    <cfRule type="cellIs" dxfId="294" priority="305" operator="equal">
      <formula>"Moderado"</formula>
    </cfRule>
    <cfRule type="cellIs" dxfId="293" priority="304" operator="equal">
      <formula>"Mayor"</formula>
    </cfRule>
    <cfRule type="cellIs" dxfId="292" priority="303" operator="equal">
      <formula>"catastrofico"</formula>
    </cfRule>
    <cfRule type="cellIs" dxfId="291" priority="307" operator="equal">
      <formula>"leve"</formula>
    </cfRule>
    <cfRule type="cellIs" dxfId="290" priority="306" operator="equal">
      <formula>"menor"</formula>
    </cfRule>
  </conditionalFormatting>
  <conditionalFormatting sqref="T52">
    <cfRule type="cellIs" dxfId="289" priority="40" operator="equal">
      <formula>"Moderado"</formula>
    </cfRule>
    <cfRule type="cellIs" dxfId="288" priority="41" operator="equal">
      <formula>"menor"</formula>
    </cfRule>
    <cfRule type="cellIs" dxfId="287" priority="42" operator="equal">
      <formula>"leve"</formula>
    </cfRule>
    <cfRule type="cellIs" dxfId="286" priority="38" operator="equal">
      <formula>"catastrofico"</formula>
    </cfRule>
    <cfRule type="cellIs" dxfId="285" priority="39" operator="equal">
      <formula>"Mayor"</formula>
    </cfRule>
  </conditionalFormatting>
  <conditionalFormatting sqref="T57">
    <cfRule type="cellIs" dxfId="284" priority="91" operator="equal">
      <formula>"catastrofico"</formula>
    </cfRule>
    <cfRule type="cellIs" dxfId="283" priority="95" operator="equal">
      <formula>"leve"</formula>
    </cfRule>
    <cfRule type="cellIs" dxfId="282" priority="94" operator="equal">
      <formula>"menor"</formula>
    </cfRule>
    <cfRule type="cellIs" dxfId="281" priority="93" operator="equal">
      <formula>"Moderado"</formula>
    </cfRule>
    <cfRule type="cellIs" dxfId="280" priority="92" operator="equal">
      <formula>"Mayor"</formula>
    </cfRule>
  </conditionalFormatting>
  <conditionalFormatting sqref="U12">
    <cfRule type="cellIs" dxfId="279" priority="1359" operator="equal">
      <formula>#REF!</formula>
    </cfRule>
    <cfRule type="cellIs" dxfId="278" priority="1360" operator="equal">
      <formula>#REF!</formula>
    </cfRule>
    <cfRule type="cellIs" dxfId="277" priority="1356" operator="equal">
      <formula>#REF!</formula>
    </cfRule>
    <cfRule type="cellIs" dxfId="276" priority="1357" operator="equal">
      <formula>#REF!</formula>
    </cfRule>
    <cfRule type="cellIs" dxfId="275" priority="1358" operator="equal">
      <formula>#REF!</formula>
    </cfRule>
  </conditionalFormatting>
  <conditionalFormatting sqref="U17">
    <cfRule type="cellIs" dxfId="274" priority="386" operator="equal">
      <formula>#REF!</formula>
    </cfRule>
    <cfRule type="cellIs" dxfId="273" priority="387" operator="equal">
      <formula>#REF!</formula>
    </cfRule>
    <cfRule type="cellIs" dxfId="272" priority="388" operator="equal">
      <formula>#REF!</formula>
    </cfRule>
    <cfRule type="cellIs" dxfId="271" priority="389" operator="equal">
      <formula>#REF!</formula>
    </cfRule>
    <cfRule type="cellIs" dxfId="270" priority="385" operator="equal">
      <formula>#REF!</formula>
    </cfRule>
  </conditionalFormatting>
  <conditionalFormatting sqref="U22">
    <cfRule type="cellIs" dxfId="269" priority="1325" operator="equal">
      <formula>#REF!</formula>
    </cfRule>
    <cfRule type="cellIs" dxfId="268" priority="1321" operator="equal">
      <formula>#REF!</formula>
    </cfRule>
    <cfRule type="cellIs" dxfId="267" priority="1322" operator="equal">
      <formula>#REF!</formula>
    </cfRule>
    <cfRule type="cellIs" dxfId="266" priority="1324" operator="equal">
      <formula>#REF!</formula>
    </cfRule>
    <cfRule type="cellIs" dxfId="265" priority="1323" operator="equal">
      <formula>#REF!</formula>
    </cfRule>
  </conditionalFormatting>
  <conditionalFormatting sqref="U27">
    <cfRule type="cellIs" dxfId="264" priority="488" operator="equal">
      <formula>#REF!</formula>
    </cfRule>
    <cfRule type="cellIs" dxfId="263" priority="487" operator="equal">
      <formula>#REF!</formula>
    </cfRule>
    <cfRule type="cellIs" dxfId="262" priority="489" operator="equal">
      <formula>#REF!</formula>
    </cfRule>
    <cfRule type="cellIs" dxfId="261" priority="486" operator="equal">
      <formula>#REF!</formula>
    </cfRule>
    <cfRule type="cellIs" dxfId="260" priority="490" operator="equal">
      <formula>#REF!</formula>
    </cfRule>
  </conditionalFormatting>
  <conditionalFormatting sqref="U32">
    <cfRule type="cellIs" dxfId="259" priority="163" operator="equal">
      <formula>#REF!</formula>
    </cfRule>
    <cfRule type="cellIs" dxfId="258" priority="162" operator="equal">
      <formula>#REF!</formula>
    </cfRule>
    <cfRule type="cellIs" dxfId="257" priority="161" operator="equal">
      <formula>#REF!</formula>
    </cfRule>
    <cfRule type="cellIs" dxfId="256" priority="160" operator="equal">
      <formula>#REF!</formula>
    </cfRule>
    <cfRule type="cellIs" dxfId="255" priority="159" operator="equal">
      <formula>#REF!</formula>
    </cfRule>
  </conditionalFormatting>
  <conditionalFormatting sqref="U37">
    <cfRule type="cellIs" dxfId="254" priority="214" operator="equal">
      <formula>#REF!</formula>
    </cfRule>
    <cfRule type="cellIs" dxfId="253" priority="212" operator="equal">
      <formula>#REF!</formula>
    </cfRule>
    <cfRule type="cellIs" dxfId="252" priority="213" operator="equal">
      <formula>#REF!</formula>
    </cfRule>
    <cfRule type="cellIs" dxfId="251" priority="215" operator="equal">
      <formula>#REF!</formula>
    </cfRule>
    <cfRule type="cellIs" dxfId="250" priority="216" operator="equal">
      <formula>#REF!</formula>
    </cfRule>
  </conditionalFormatting>
  <conditionalFormatting sqref="U42">
    <cfRule type="cellIs" dxfId="249" priority="266" operator="equal">
      <formula>#REF!</formula>
    </cfRule>
    <cfRule type="cellIs" dxfId="248" priority="267" operator="equal">
      <formula>#REF!</formula>
    </cfRule>
    <cfRule type="cellIs" dxfId="247" priority="265" operator="equal">
      <formula>#REF!</formula>
    </cfRule>
    <cfRule type="cellIs" dxfId="246" priority="268" operator="equal">
      <formula>#REF!</formula>
    </cfRule>
    <cfRule type="cellIs" dxfId="245" priority="269" operator="equal">
      <formula>#REF!</formula>
    </cfRule>
  </conditionalFormatting>
  <conditionalFormatting sqref="U47">
    <cfRule type="cellIs" dxfId="244" priority="321" operator="equal">
      <formula>#REF!</formula>
    </cfRule>
    <cfRule type="cellIs" dxfId="243" priority="322" operator="equal">
      <formula>#REF!</formula>
    </cfRule>
    <cfRule type="cellIs" dxfId="242" priority="318" operator="equal">
      <formula>#REF!</formula>
    </cfRule>
    <cfRule type="cellIs" dxfId="241" priority="319" operator="equal">
      <formula>#REF!</formula>
    </cfRule>
    <cfRule type="cellIs" dxfId="240" priority="320" operator="equal">
      <formula>#REF!</formula>
    </cfRule>
  </conditionalFormatting>
  <conditionalFormatting sqref="U52">
    <cfRule type="cellIs" dxfId="239" priority="55" operator="equal">
      <formula>#REF!</formula>
    </cfRule>
    <cfRule type="cellIs" dxfId="238" priority="56" operator="equal">
      <formula>#REF!</formula>
    </cfRule>
    <cfRule type="cellIs" dxfId="237" priority="57" operator="equal">
      <formula>#REF!</formula>
    </cfRule>
    <cfRule type="cellIs" dxfId="236" priority="54" operator="equal">
      <formula>#REF!</formula>
    </cfRule>
    <cfRule type="cellIs" dxfId="235" priority="53" operator="equal">
      <formula>#REF!</formula>
    </cfRule>
  </conditionalFormatting>
  <conditionalFormatting sqref="U57">
    <cfRule type="cellIs" dxfId="234" priority="109" operator="equal">
      <formula>#REF!</formula>
    </cfRule>
    <cfRule type="cellIs" dxfId="233" priority="108" operator="equal">
      <formula>#REF!</formula>
    </cfRule>
    <cfRule type="cellIs" dxfId="232" priority="107" operator="equal">
      <formula>#REF!</formula>
    </cfRule>
    <cfRule type="cellIs" dxfId="231" priority="106" operator="equal">
      <formula>#REF!</formula>
    </cfRule>
    <cfRule type="cellIs" dxfId="230" priority="110" operator="equal">
      <formula>#REF!</formula>
    </cfRule>
  </conditionalFormatting>
  <conditionalFormatting sqref="V12">
    <cfRule type="cellIs" dxfId="229" priority="1133" operator="equal">
      <formula>"Bajo"</formula>
    </cfRule>
    <cfRule type="cellIs" dxfId="228" priority="1130" operator="equal">
      <formula>"Extremo"</formula>
    </cfRule>
    <cfRule type="cellIs" dxfId="227" priority="1131" operator="equal">
      <formula>"Alto"</formula>
    </cfRule>
    <cfRule type="cellIs" dxfId="226" priority="1132" operator="equal">
      <formula>"Moderado"</formula>
    </cfRule>
  </conditionalFormatting>
  <conditionalFormatting sqref="V17">
    <cfRule type="cellIs" dxfId="225" priority="331" operator="equal">
      <formula>"Bajo"</formula>
    </cfRule>
    <cfRule type="cellIs" dxfId="224" priority="330" operator="equal">
      <formula>"Moderado"</formula>
    </cfRule>
    <cfRule type="cellIs" dxfId="223" priority="329" operator="equal">
      <formula>"Alto"</formula>
    </cfRule>
    <cfRule type="cellIs" dxfId="222" priority="328" operator="equal">
      <formula>"Extremo"</formula>
    </cfRule>
  </conditionalFormatting>
  <conditionalFormatting sqref="V22">
    <cfRule type="cellIs" dxfId="221" priority="1126" operator="equal">
      <formula>"Extremo"</formula>
    </cfRule>
    <cfRule type="cellIs" dxfId="220" priority="1127" operator="equal">
      <formula>"Alto"</formula>
    </cfRule>
    <cfRule type="cellIs" dxfId="219" priority="1128" operator="equal">
      <formula>"Moderado"</formula>
    </cfRule>
    <cfRule type="cellIs" dxfId="218" priority="1129" operator="equal">
      <formula>"Bajo"</formula>
    </cfRule>
  </conditionalFormatting>
  <conditionalFormatting sqref="V27">
    <cfRule type="cellIs" dxfId="217" priority="455" operator="equal">
      <formula>"Bajo"</formula>
    </cfRule>
    <cfRule type="cellIs" dxfId="216" priority="454" operator="equal">
      <formula>"Moderado"</formula>
    </cfRule>
    <cfRule type="cellIs" dxfId="215" priority="453" operator="equal">
      <formula>"Alto"</formula>
    </cfRule>
    <cfRule type="cellIs" dxfId="214" priority="452" operator="equal">
      <formula>"Extremo"</formula>
    </cfRule>
  </conditionalFormatting>
  <conditionalFormatting sqref="V32">
    <cfRule type="cellIs" dxfId="213" priority="126" operator="equal">
      <formula>"Alto"</formula>
    </cfRule>
    <cfRule type="cellIs" dxfId="212" priority="128" operator="equal">
      <formula>"Bajo"</formula>
    </cfRule>
    <cfRule type="cellIs" dxfId="211" priority="127" operator="equal">
      <formula>"Moderado"</formula>
    </cfRule>
    <cfRule type="cellIs" dxfId="210" priority="125" operator="equal">
      <formula>"Extremo"</formula>
    </cfRule>
  </conditionalFormatting>
  <conditionalFormatting sqref="V37">
    <cfRule type="cellIs" dxfId="209" priority="178" operator="equal">
      <formula>"Extremo"</formula>
    </cfRule>
    <cfRule type="cellIs" dxfId="208" priority="179" operator="equal">
      <formula>"Alto"</formula>
    </cfRule>
    <cfRule type="cellIs" dxfId="207" priority="180" operator="equal">
      <formula>"Moderado"</formula>
    </cfRule>
    <cfRule type="cellIs" dxfId="206" priority="181" operator="equal">
      <formula>"Bajo"</formula>
    </cfRule>
  </conditionalFormatting>
  <conditionalFormatting sqref="V42">
    <cfRule type="cellIs" dxfId="205" priority="232" operator="equal">
      <formula>"Alto"</formula>
    </cfRule>
    <cfRule type="cellIs" dxfId="204" priority="231" operator="equal">
      <formula>"Extremo"</formula>
    </cfRule>
    <cfRule type="cellIs" dxfId="203" priority="234" operator="equal">
      <formula>"Bajo"</formula>
    </cfRule>
    <cfRule type="cellIs" dxfId="202" priority="233" operator="equal">
      <formula>"Moderado"</formula>
    </cfRule>
  </conditionalFormatting>
  <conditionalFormatting sqref="V47">
    <cfRule type="cellIs" dxfId="201" priority="286" operator="equal">
      <formula>"Moderado"</formula>
    </cfRule>
    <cfRule type="cellIs" dxfId="200" priority="287" operator="equal">
      <formula>"Bajo"</formula>
    </cfRule>
    <cfRule type="cellIs" dxfId="199" priority="284" operator="equal">
      <formula>"Extremo"</formula>
    </cfRule>
    <cfRule type="cellIs" dxfId="198" priority="285" operator="equal">
      <formula>"Alto"</formula>
    </cfRule>
  </conditionalFormatting>
  <conditionalFormatting sqref="V52">
    <cfRule type="cellIs" dxfId="197" priority="20" operator="equal">
      <formula>"Alto"</formula>
    </cfRule>
    <cfRule type="cellIs" dxfId="196" priority="19" operator="equal">
      <formula>"Extremo"</formula>
    </cfRule>
    <cfRule type="cellIs" dxfId="195" priority="21" operator="equal">
      <formula>"Moderado"</formula>
    </cfRule>
    <cfRule type="cellIs" dxfId="194" priority="22" operator="equal">
      <formula>"Bajo"</formula>
    </cfRule>
  </conditionalFormatting>
  <conditionalFormatting sqref="V57">
    <cfRule type="cellIs" dxfId="193" priority="72" operator="equal">
      <formula>"Extremo"</formula>
    </cfRule>
    <cfRule type="cellIs" dxfId="192" priority="73" operator="equal">
      <formula>"Alto"</formula>
    </cfRule>
    <cfRule type="cellIs" dxfId="191" priority="74" operator="equal">
      <formula>"Moderado"</formula>
    </cfRule>
    <cfRule type="cellIs" dxfId="190" priority="75" operator="equal">
      <formula>"Bajo"</formula>
    </cfRule>
  </conditionalFormatting>
  <conditionalFormatting sqref="AO12">
    <cfRule type="cellIs" dxfId="189" priority="1333" operator="equal">
      <formula>"Media"</formula>
    </cfRule>
    <cfRule type="cellIs" dxfId="188" priority="1334" operator="equal">
      <formula>"Baja"</formula>
    </cfRule>
    <cfRule type="cellIs" dxfId="187" priority="1331" operator="equal">
      <formula>"Muy Alta"</formula>
    </cfRule>
    <cfRule type="cellIs" dxfId="186" priority="1332" operator="equal">
      <formula>"Alta"</formula>
    </cfRule>
    <cfRule type="cellIs" dxfId="185" priority="1335" operator="equal">
      <formula>"Muy Baja"</formula>
    </cfRule>
  </conditionalFormatting>
  <conditionalFormatting sqref="AO17">
    <cfRule type="cellIs" dxfId="184" priority="364" operator="equal">
      <formula>"Muy Baja"</formula>
    </cfRule>
    <cfRule type="cellIs" dxfId="183" priority="363" operator="equal">
      <formula>"Baja"</formula>
    </cfRule>
    <cfRule type="cellIs" dxfId="182" priority="362" operator="equal">
      <formula>"Media"</formula>
    </cfRule>
    <cfRule type="cellIs" dxfId="181" priority="361" operator="equal">
      <formula>"Alta"</formula>
    </cfRule>
    <cfRule type="cellIs" dxfId="180" priority="360" operator="equal">
      <formula>"Muy Alta"</formula>
    </cfRule>
  </conditionalFormatting>
  <conditionalFormatting sqref="AO22">
    <cfRule type="cellIs" dxfId="179" priority="1304" operator="equal">
      <formula>"Baja"</formula>
    </cfRule>
    <cfRule type="cellIs" dxfId="178" priority="1303" operator="equal">
      <formula>"Media"</formula>
    </cfRule>
    <cfRule type="cellIs" dxfId="177" priority="1302" operator="equal">
      <formula>"Alta"</formula>
    </cfRule>
    <cfRule type="cellIs" dxfId="176" priority="1301" operator="equal">
      <formula>"Muy Alta"</formula>
    </cfRule>
    <cfRule type="cellIs" dxfId="175" priority="1305" operator="equal">
      <formula>"Muy Baja"</formula>
    </cfRule>
  </conditionalFormatting>
  <conditionalFormatting sqref="AO27">
    <cfRule type="cellIs" dxfId="174" priority="469" operator="equal">
      <formula>"Baja"</formula>
    </cfRule>
    <cfRule type="cellIs" dxfId="173" priority="470" operator="equal">
      <formula>"Muy Baja"</formula>
    </cfRule>
    <cfRule type="cellIs" dxfId="172" priority="466" operator="equal">
      <formula>"Muy Alta"</formula>
    </cfRule>
    <cfRule type="cellIs" dxfId="171" priority="467" operator="equal">
      <formula>"Alta"</formula>
    </cfRule>
    <cfRule type="cellIs" dxfId="170" priority="468" operator="equal">
      <formula>"Media"</formula>
    </cfRule>
  </conditionalFormatting>
  <conditionalFormatting sqref="AO32">
    <cfRule type="cellIs" dxfId="169" priority="143" operator="equal">
      <formula>"Muy Baja"</formula>
    </cfRule>
    <cfRule type="cellIs" dxfId="168" priority="142" operator="equal">
      <formula>"Baja"</formula>
    </cfRule>
    <cfRule type="cellIs" dxfId="167" priority="141" operator="equal">
      <formula>"Media"</formula>
    </cfRule>
    <cfRule type="cellIs" dxfId="166" priority="140" operator="equal">
      <formula>"Alta"</formula>
    </cfRule>
    <cfRule type="cellIs" dxfId="165" priority="139" operator="equal">
      <formula>"Muy Alta"</formula>
    </cfRule>
  </conditionalFormatting>
  <conditionalFormatting sqref="AO37">
    <cfRule type="cellIs" dxfId="164" priority="195" operator="equal">
      <formula>"Baja"</formula>
    </cfRule>
    <cfRule type="cellIs" dxfId="163" priority="194" operator="equal">
      <formula>"Media"</formula>
    </cfRule>
    <cfRule type="cellIs" dxfId="162" priority="196" operator="equal">
      <formula>"Muy Baja"</formula>
    </cfRule>
    <cfRule type="cellIs" dxfId="161" priority="192" operator="equal">
      <formula>"Muy Alta"</formula>
    </cfRule>
    <cfRule type="cellIs" dxfId="160" priority="193" operator="equal">
      <formula>"Alta"</formula>
    </cfRule>
  </conditionalFormatting>
  <conditionalFormatting sqref="AO42">
    <cfRule type="cellIs" dxfId="159" priority="247" operator="equal">
      <formula>"Media"</formula>
    </cfRule>
    <cfRule type="cellIs" dxfId="158" priority="245" operator="equal">
      <formula>"Muy Alta"</formula>
    </cfRule>
    <cfRule type="cellIs" dxfId="157" priority="246" operator="equal">
      <formula>"Alta"</formula>
    </cfRule>
    <cfRule type="cellIs" dxfId="156" priority="249" operator="equal">
      <formula>"Muy Baja"</formula>
    </cfRule>
    <cfRule type="cellIs" dxfId="155" priority="248" operator="equal">
      <formula>"Baja"</formula>
    </cfRule>
  </conditionalFormatting>
  <conditionalFormatting sqref="AO47">
    <cfRule type="cellIs" dxfId="154" priority="302" operator="equal">
      <formula>"Muy Baja"</formula>
    </cfRule>
    <cfRule type="cellIs" dxfId="153" priority="298" operator="equal">
      <formula>"Muy Alta"</formula>
    </cfRule>
    <cfRule type="cellIs" dxfId="152" priority="299" operator="equal">
      <formula>"Alta"</formula>
    </cfRule>
    <cfRule type="cellIs" dxfId="151" priority="300" operator="equal">
      <formula>"Media"</formula>
    </cfRule>
    <cfRule type="cellIs" dxfId="150" priority="301" operator="equal">
      <formula>"Baja"</formula>
    </cfRule>
  </conditionalFormatting>
  <conditionalFormatting sqref="AO52">
    <cfRule type="cellIs" dxfId="149" priority="35" operator="equal">
      <formula>"Media"</formula>
    </cfRule>
    <cfRule type="cellIs" dxfId="148" priority="37" operator="equal">
      <formula>"Muy Baja"</formula>
    </cfRule>
    <cfRule type="cellIs" dxfId="147" priority="36" operator="equal">
      <formula>"Baja"</formula>
    </cfRule>
    <cfRule type="cellIs" dxfId="146" priority="34" operator="equal">
      <formula>"Alta"</formula>
    </cfRule>
    <cfRule type="cellIs" dxfId="145" priority="33" operator="equal">
      <formula>"Muy Alta"</formula>
    </cfRule>
  </conditionalFormatting>
  <conditionalFormatting sqref="AO57">
    <cfRule type="cellIs" dxfId="144" priority="86" operator="equal">
      <formula>"Muy Alta"</formula>
    </cfRule>
    <cfRule type="cellIs" dxfId="143" priority="89" operator="equal">
      <formula>"Baja"</formula>
    </cfRule>
    <cfRule type="cellIs" dxfId="142" priority="90" operator="equal">
      <formula>"Muy Baja"</formula>
    </cfRule>
    <cfRule type="cellIs" dxfId="141" priority="88" operator="equal">
      <formula>"Media"</formula>
    </cfRule>
    <cfRule type="cellIs" dxfId="140" priority="87" operator="equal">
      <formula>"Alta"</formula>
    </cfRule>
  </conditionalFormatting>
  <conditionalFormatting sqref="AQ12">
    <cfRule type="cellIs" dxfId="139" priority="1328" operator="equal">
      <formula>"Moderado"</formula>
    </cfRule>
    <cfRule type="cellIs" dxfId="138" priority="1329" operator="equal">
      <formula>"Menor"</formula>
    </cfRule>
    <cfRule type="cellIs" dxfId="137" priority="1326" operator="equal">
      <formula>"Catastrofico"</formula>
    </cfRule>
    <cfRule type="cellIs" dxfId="136" priority="1327" operator="equal">
      <formula>"Mayor"</formula>
    </cfRule>
    <cfRule type="cellIs" dxfId="135" priority="1330" operator="equal">
      <formula>"Leve"</formula>
    </cfRule>
  </conditionalFormatting>
  <conditionalFormatting sqref="AQ17">
    <cfRule type="cellIs" dxfId="134" priority="5" operator="equal">
      <formula>"Catastrofico"</formula>
    </cfRule>
    <cfRule type="cellIs" dxfId="133" priority="6" operator="equal">
      <formula>"Mayor"</formula>
    </cfRule>
    <cfRule type="cellIs" dxfId="132" priority="8" operator="equal">
      <formula>"Menor"</formula>
    </cfRule>
    <cfRule type="cellIs" dxfId="131" priority="9" operator="equal">
      <formula>"Leve"</formula>
    </cfRule>
    <cfRule type="cellIs" dxfId="130" priority="7" operator="equal">
      <formula>"Moderado"</formula>
    </cfRule>
  </conditionalFormatting>
  <conditionalFormatting sqref="AQ22">
    <cfRule type="cellIs" dxfId="129" priority="1299" operator="equal">
      <formula>"Menor"</formula>
    </cfRule>
    <cfRule type="cellIs" dxfId="128" priority="1297" operator="equal">
      <formula>"Mayor"</formula>
    </cfRule>
    <cfRule type="cellIs" dxfId="127" priority="1298" operator="equal">
      <formula>"Moderado"</formula>
    </cfRule>
    <cfRule type="cellIs" dxfId="126" priority="1300" operator="equal">
      <formula>"Leve"</formula>
    </cfRule>
    <cfRule type="cellIs" dxfId="125" priority="1296" operator="equal">
      <formula>"Catastrofico"</formula>
    </cfRule>
  </conditionalFormatting>
  <conditionalFormatting sqref="AQ27">
    <cfRule type="cellIs" dxfId="124" priority="465" operator="equal">
      <formula>"Leve"</formula>
    </cfRule>
    <cfRule type="cellIs" dxfId="123" priority="462" operator="equal">
      <formula>"Mayor"</formula>
    </cfRule>
    <cfRule type="cellIs" dxfId="122" priority="461" operator="equal">
      <formula>"Catastrofico"</formula>
    </cfRule>
    <cfRule type="cellIs" dxfId="121" priority="463" operator="equal">
      <formula>"Moderado"</formula>
    </cfRule>
    <cfRule type="cellIs" dxfId="120" priority="464" operator="equal">
      <formula>"Menor"</formula>
    </cfRule>
  </conditionalFormatting>
  <conditionalFormatting sqref="AQ32">
    <cfRule type="cellIs" dxfId="119" priority="134" operator="equal">
      <formula>"Catastrofico"</formula>
    </cfRule>
    <cfRule type="cellIs" dxfId="118" priority="135" operator="equal">
      <formula>"Mayor"</formula>
    </cfRule>
    <cfRule type="cellIs" dxfId="117" priority="138" operator="equal">
      <formula>"Leve"</formula>
    </cfRule>
    <cfRule type="cellIs" dxfId="116" priority="137" operator="equal">
      <formula>"Menor"</formula>
    </cfRule>
    <cfRule type="cellIs" dxfId="115" priority="136" operator="equal">
      <formula>"Moderado"</formula>
    </cfRule>
  </conditionalFormatting>
  <conditionalFormatting sqref="AQ37">
    <cfRule type="cellIs" dxfId="114" priority="190" operator="equal">
      <formula>"Menor"</formula>
    </cfRule>
    <cfRule type="cellIs" dxfId="113" priority="191" operator="equal">
      <formula>"Leve"</formula>
    </cfRule>
    <cfRule type="cellIs" dxfId="112" priority="188" operator="equal">
      <formula>"Mayor"</formula>
    </cfRule>
    <cfRule type="cellIs" dxfId="111" priority="187" operator="equal">
      <formula>"Catastrofico"</formula>
    </cfRule>
    <cfRule type="cellIs" dxfId="110" priority="189" operator="equal">
      <formula>"Moderado"</formula>
    </cfRule>
  </conditionalFormatting>
  <conditionalFormatting sqref="AQ42">
    <cfRule type="cellIs" dxfId="109" priority="243" operator="equal">
      <formula>"Menor"</formula>
    </cfRule>
    <cfRule type="cellIs" dxfId="108" priority="244" operator="equal">
      <formula>"Leve"</formula>
    </cfRule>
    <cfRule type="cellIs" dxfId="107" priority="242" operator="equal">
      <formula>"Moderado"</formula>
    </cfRule>
    <cfRule type="cellIs" dxfId="106" priority="241" operator="equal">
      <formula>"Mayor"</formula>
    </cfRule>
    <cfRule type="cellIs" dxfId="105" priority="240" operator="equal">
      <formula>"Catastrofico"</formula>
    </cfRule>
  </conditionalFormatting>
  <conditionalFormatting sqref="AQ47">
    <cfRule type="cellIs" dxfId="104" priority="295" operator="equal">
      <formula>"Moderado"</formula>
    </cfRule>
    <cfRule type="cellIs" dxfId="103" priority="294" operator="equal">
      <formula>"Mayor"</formula>
    </cfRule>
    <cfRule type="cellIs" dxfId="102" priority="296" operator="equal">
      <formula>"Menor"</formula>
    </cfRule>
    <cfRule type="cellIs" dxfId="101" priority="293" operator="equal">
      <formula>"Catastrofico"</formula>
    </cfRule>
    <cfRule type="cellIs" dxfId="100" priority="297" operator="equal">
      <formula>"Leve"</formula>
    </cfRule>
  </conditionalFormatting>
  <conditionalFormatting sqref="AQ52">
    <cfRule type="cellIs" dxfId="99" priority="28" operator="equal">
      <formula>"Catastrofico"</formula>
    </cfRule>
    <cfRule type="cellIs" dxfId="98" priority="29" operator="equal">
      <formula>"Mayor"</formula>
    </cfRule>
    <cfRule type="cellIs" dxfId="97" priority="30" operator="equal">
      <formula>"Moderado"</formula>
    </cfRule>
    <cfRule type="cellIs" dxfId="96" priority="31" operator="equal">
      <formula>"Menor"</formula>
    </cfRule>
    <cfRule type="cellIs" dxfId="95" priority="32" operator="equal">
      <formula>"Leve"</formula>
    </cfRule>
  </conditionalFormatting>
  <conditionalFormatting sqref="AQ57">
    <cfRule type="cellIs" dxfId="94" priority="81" operator="equal">
      <formula>"Catastrofico"</formula>
    </cfRule>
    <cfRule type="cellIs" dxfId="93" priority="85" operator="equal">
      <formula>"Leve"</formula>
    </cfRule>
    <cfRule type="cellIs" dxfId="92" priority="84" operator="equal">
      <formula>"Menor"</formula>
    </cfRule>
    <cfRule type="cellIs" dxfId="91" priority="83" operator="equal">
      <formula>"Moderado"</formula>
    </cfRule>
    <cfRule type="cellIs" dxfId="90" priority="82" operator="equal">
      <formula>"Mayor"</formula>
    </cfRule>
  </conditionalFormatting>
  <conditionalFormatting sqref="AR12">
    <cfRule type="cellIs" dxfId="89" priority="1170" operator="equal">
      <formula>"Alto"</formula>
    </cfRule>
    <cfRule type="cellIs" dxfId="88" priority="1169" operator="equal">
      <formula>"Extremo"</formula>
    </cfRule>
    <cfRule type="cellIs" dxfId="87" priority="1172" operator="equal">
      <formula>"Bajo"</formula>
    </cfRule>
    <cfRule type="cellIs" dxfId="86" priority="1171" operator="equal">
      <formula>"Moderado"</formula>
    </cfRule>
  </conditionalFormatting>
  <conditionalFormatting sqref="AR17">
    <cfRule type="cellIs" dxfId="85" priority="1" operator="equal">
      <formula>"Extremo"</formula>
    </cfRule>
    <cfRule type="cellIs" dxfId="84" priority="4" operator="equal">
      <formula>"Bajo"</formula>
    </cfRule>
    <cfRule type="cellIs" dxfId="83" priority="2" operator="equal">
      <formula>"Alto"</formula>
    </cfRule>
    <cfRule type="cellIs" dxfId="82" priority="3" operator="equal">
      <formula>"Moderado"</formula>
    </cfRule>
  </conditionalFormatting>
  <conditionalFormatting sqref="AR22">
    <cfRule type="cellIs" dxfId="81" priority="1118" operator="equal">
      <formula>"Extremo"</formula>
    </cfRule>
    <cfRule type="cellIs" dxfId="80" priority="1121" operator="equal">
      <formula>"Bajo"</formula>
    </cfRule>
    <cfRule type="cellIs" dxfId="79" priority="1120" operator="equal">
      <formula>"Moderado"</formula>
    </cfRule>
    <cfRule type="cellIs" dxfId="78" priority="1119" operator="equal">
      <formula>"Alto"</formula>
    </cfRule>
  </conditionalFormatting>
  <conditionalFormatting sqref="AR27">
    <cfRule type="cellIs" dxfId="77" priority="451" operator="equal">
      <formula>"Bajo"</formula>
    </cfRule>
    <cfRule type="cellIs" dxfId="76" priority="448" operator="equal">
      <formula>"Extremo"</formula>
    </cfRule>
    <cfRule type="cellIs" dxfId="75" priority="449" operator="equal">
      <formula>"Alto"</formula>
    </cfRule>
    <cfRule type="cellIs" dxfId="74" priority="450" operator="equal">
      <formula>"Moderado"</formula>
    </cfRule>
  </conditionalFormatting>
  <conditionalFormatting sqref="AR32">
    <cfRule type="cellIs" dxfId="73" priority="124" operator="equal">
      <formula>"Bajo"</formula>
    </cfRule>
    <cfRule type="cellIs" dxfId="72" priority="121" operator="equal">
      <formula>"Extremo"</formula>
    </cfRule>
    <cfRule type="cellIs" dxfId="71" priority="122" operator="equal">
      <formula>"Alto"</formula>
    </cfRule>
    <cfRule type="cellIs" dxfId="70" priority="123" operator="equal">
      <formula>"Moderado"</formula>
    </cfRule>
  </conditionalFormatting>
  <conditionalFormatting sqref="AR37">
    <cfRule type="cellIs" dxfId="69" priority="177" operator="equal">
      <formula>"Bajo"</formula>
    </cfRule>
    <cfRule type="cellIs" dxfId="68" priority="174" operator="equal">
      <formula>"Extremo"</formula>
    </cfRule>
    <cfRule type="cellIs" dxfId="67" priority="175" operator="equal">
      <formula>"Alto"</formula>
    </cfRule>
    <cfRule type="cellIs" dxfId="66" priority="176" operator="equal">
      <formula>"Moderado"</formula>
    </cfRule>
  </conditionalFormatting>
  <conditionalFormatting sqref="AR42">
    <cfRule type="cellIs" dxfId="65" priority="230" operator="equal">
      <formula>"Bajo"</formula>
    </cfRule>
    <cfRule type="cellIs" dxfId="64" priority="229" operator="equal">
      <formula>"Moderado"</formula>
    </cfRule>
    <cfRule type="cellIs" dxfId="63" priority="228" operator="equal">
      <formula>"Alto"</formula>
    </cfRule>
    <cfRule type="cellIs" dxfId="62" priority="227" operator="equal">
      <formula>"Extremo"</formula>
    </cfRule>
  </conditionalFormatting>
  <conditionalFormatting sqref="AR47">
    <cfRule type="cellIs" dxfId="61" priority="283" operator="equal">
      <formula>"Bajo"</formula>
    </cfRule>
    <cfRule type="cellIs" dxfId="60" priority="281" operator="equal">
      <formula>"Alto"</formula>
    </cfRule>
    <cfRule type="cellIs" dxfId="59" priority="282" operator="equal">
      <formula>"Moderado"</formula>
    </cfRule>
    <cfRule type="cellIs" dxfId="58" priority="280" operator="equal">
      <formula>"Extremo"</formula>
    </cfRule>
  </conditionalFormatting>
  <conditionalFormatting sqref="AR52">
    <cfRule type="cellIs" dxfId="57" priority="18" operator="equal">
      <formula>"Bajo"</formula>
    </cfRule>
    <cfRule type="cellIs" dxfId="56" priority="17" operator="equal">
      <formula>"Moderado"</formula>
    </cfRule>
    <cfRule type="cellIs" dxfId="55" priority="15" operator="equal">
      <formula>"Extremo"</formula>
    </cfRule>
    <cfRule type="cellIs" dxfId="54" priority="16" operator="equal">
      <formula>"Alto"</formula>
    </cfRule>
  </conditionalFormatting>
  <conditionalFormatting sqref="AR57">
    <cfRule type="cellIs" dxfId="53" priority="69" operator="equal">
      <formula>"Alto"</formula>
    </cfRule>
    <cfRule type="cellIs" dxfId="52" priority="68" operator="equal">
      <formula>"Extremo"</formula>
    </cfRule>
    <cfRule type="cellIs" dxfId="51" priority="70" operator="equal">
      <formula>"Moderado"</formula>
    </cfRule>
    <cfRule type="cellIs" dxfId="50" priority="71" operator="equal">
      <formula>"Bajo"</formula>
    </cfRule>
  </conditionalFormatting>
  <conditionalFormatting sqref="AS12">
    <cfRule type="cellIs" dxfId="49" priority="1205" operator="equal">
      <formula>"Aceptar"</formula>
    </cfRule>
    <cfRule type="cellIs" dxfId="48" priority="1208" operator="equal">
      <formula>"Reducir mitigar"</formula>
    </cfRule>
    <cfRule type="cellIs" dxfId="47" priority="1207" operator="equal">
      <formula>"reducir mitigar"</formula>
    </cfRule>
    <cfRule type="cellIs" dxfId="46" priority="1206" operator="equal">
      <formula>"reducir transferir"</formula>
    </cfRule>
    <cfRule type="cellIs" dxfId="45" priority="1204" operator="equal">
      <formula>"Evitar"</formula>
    </cfRule>
  </conditionalFormatting>
  <conditionalFormatting sqref="AS17">
    <cfRule type="cellIs" dxfId="44" priority="350" operator="equal">
      <formula>"Evitar"</formula>
    </cfRule>
    <cfRule type="cellIs" dxfId="43" priority="351" operator="equal">
      <formula>"Aceptar"</formula>
    </cfRule>
    <cfRule type="cellIs" dxfId="42" priority="352" operator="equal">
      <formula>"reducir transferir"</formula>
    </cfRule>
    <cfRule type="cellIs" dxfId="41" priority="354" operator="equal">
      <formula>"Reducir mitigar"</formula>
    </cfRule>
    <cfRule type="cellIs" dxfId="40" priority="353" operator="equal">
      <formula>"reducir mitigar"</formula>
    </cfRule>
  </conditionalFormatting>
  <conditionalFormatting sqref="AS22">
    <cfRule type="cellIs" dxfId="39" priority="1201" operator="equal">
      <formula>"reducir transferir"</formula>
    </cfRule>
    <cfRule type="cellIs" dxfId="38" priority="1202" operator="equal">
      <formula>"reducir mitigar"</formula>
    </cfRule>
    <cfRule type="cellIs" dxfId="37" priority="1200" operator="equal">
      <formula>"Aceptar"</formula>
    </cfRule>
    <cfRule type="cellIs" dxfId="36" priority="1199" operator="equal">
      <formula>"Evitar"</formula>
    </cfRule>
    <cfRule type="cellIs" dxfId="35" priority="1203" operator="equal">
      <formula>"Reducir mitigar"</formula>
    </cfRule>
  </conditionalFormatting>
  <conditionalFormatting sqref="AS27">
    <cfRule type="cellIs" dxfId="34" priority="457" operator="equal">
      <formula>"Aceptar"</formula>
    </cfRule>
    <cfRule type="cellIs" dxfId="33" priority="458" operator="equal">
      <formula>"reducir transferir"</formula>
    </cfRule>
    <cfRule type="cellIs" dxfId="32" priority="459" operator="equal">
      <formula>"reducir mitigar"</formula>
    </cfRule>
    <cfRule type="cellIs" dxfId="31" priority="460" operator="equal">
      <formula>"Reducir mitigar"</formula>
    </cfRule>
    <cfRule type="cellIs" dxfId="30" priority="456" operator="equal">
      <formula>"Evitar"</formula>
    </cfRule>
  </conditionalFormatting>
  <conditionalFormatting sqref="AS32">
    <cfRule type="cellIs" dxfId="29" priority="132" operator="equal">
      <formula>"reducir mitigar"</formula>
    </cfRule>
    <cfRule type="cellIs" dxfId="28" priority="131" operator="equal">
      <formula>"reducir transferir"</formula>
    </cfRule>
    <cfRule type="cellIs" dxfId="27" priority="130" operator="equal">
      <formula>"Aceptar"</formula>
    </cfRule>
    <cfRule type="cellIs" dxfId="26" priority="129" operator="equal">
      <formula>"Evitar"</formula>
    </cfRule>
    <cfRule type="cellIs" dxfId="25" priority="133" operator="equal">
      <formula>"Reducir mitigar"</formula>
    </cfRule>
  </conditionalFormatting>
  <conditionalFormatting sqref="AS37">
    <cfRule type="cellIs" dxfId="24" priority="185" operator="equal">
      <formula>"reducir mitigar"</formula>
    </cfRule>
    <cfRule type="cellIs" dxfId="23" priority="186" operator="equal">
      <formula>"Reducir mitigar"</formula>
    </cfRule>
    <cfRule type="cellIs" dxfId="22" priority="182" operator="equal">
      <formula>"Evitar"</formula>
    </cfRule>
    <cfRule type="cellIs" dxfId="21" priority="183" operator="equal">
      <formula>"Aceptar"</formula>
    </cfRule>
    <cfRule type="cellIs" dxfId="20" priority="184" operator="equal">
      <formula>"reducir transferir"</formula>
    </cfRule>
  </conditionalFormatting>
  <conditionalFormatting sqref="AS42">
    <cfRule type="cellIs" dxfId="19" priority="239" operator="equal">
      <formula>"Reducir mitigar"</formula>
    </cfRule>
    <cfRule type="cellIs" dxfId="18" priority="238" operator="equal">
      <formula>"reducir mitigar"</formula>
    </cfRule>
    <cfRule type="cellIs" dxfId="17" priority="237" operator="equal">
      <formula>"reducir transferir"</formula>
    </cfRule>
    <cfRule type="cellIs" dxfId="16" priority="236" operator="equal">
      <formula>"Aceptar"</formula>
    </cfRule>
    <cfRule type="cellIs" dxfId="15" priority="235" operator="equal">
      <formula>"Evitar"</formula>
    </cfRule>
  </conditionalFormatting>
  <conditionalFormatting sqref="AS47">
    <cfRule type="cellIs" dxfId="14" priority="292" operator="equal">
      <formula>"Reducir mitigar"</formula>
    </cfRule>
    <cfRule type="cellIs" dxfId="13" priority="291" operator="equal">
      <formula>"reducir mitigar"</formula>
    </cfRule>
    <cfRule type="cellIs" dxfId="12" priority="289" operator="equal">
      <formula>"Aceptar"</formula>
    </cfRule>
    <cfRule type="cellIs" dxfId="11" priority="288" operator="equal">
      <formula>"Evitar"</formula>
    </cfRule>
    <cfRule type="cellIs" dxfId="10" priority="290" operator="equal">
      <formula>"reducir transferir"</formula>
    </cfRule>
  </conditionalFormatting>
  <conditionalFormatting sqref="AS52">
    <cfRule type="cellIs" dxfId="9" priority="26" operator="equal">
      <formula>"reducir mitigar"</formula>
    </cfRule>
    <cfRule type="cellIs" dxfId="8" priority="27" operator="equal">
      <formula>"Reducir mitigar"</formula>
    </cfRule>
    <cfRule type="cellIs" dxfId="7" priority="23" operator="equal">
      <formula>"Evitar"</formula>
    </cfRule>
    <cfRule type="cellIs" dxfId="6" priority="24" operator="equal">
      <formula>"Aceptar"</formula>
    </cfRule>
    <cfRule type="cellIs" dxfId="5" priority="25" operator="equal">
      <formula>"reducir transferir"</formula>
    </cfRule>
  </conditionalFormatting>
  <conditionalFormatting sqref="AS57">
    <cfRule type="cellIs" dxfId="4" priority="79" operator="equal">
      <formula>"reducir mitigar"</formula>
    </cfRule>
    <cfRule type="cellIs" dxfId="3" priority="76" operator="equal">
      <formula>"Evitar"</formula>
    </cfRule>
    <cfRule type="cellIs" dxfId="2" priority="77" operator="equal">
      <formula>"Aceptar"</formula>
    </cfRule>
    <cfRule type="cellIs" dxfId="1" priority="78" operator="equal">
      <formula>"reducir transferir"</formula>
    </cfRule>
    <cfRule type="cellIs" dxfId="0" priority="80" operator="equal">
      <formula>"Reducir mitigar"</formula>
    </cfRule>
  </conditionalFormatting>
  <dataValidations count="13">
    <dataValidation type="list" allowBlank="1" showInputMessage="1" showErrorMessage="1" sqref="AS12 AS22 AS27 AS17 AS47 AS42 AS37 AS32 AS57 AS52" xr:uid="{00000000-0002-0000-0200-000000000000}">
      <formula1>"Reducir mitigar,Reducir Transferir,Aceptar,Evitar"</formula1>
    </dataValidation>
    <dataValidation type="list" allowBlank="1" showInputMessage="1" showErrorMessage="1" sqref="H22:I22 H12:I12 H27:I27 H17:I17 H47:I47 H42:I42 H37:I37 H32:I32 H57:I57 H52:I52" xr:uid="{00000000-0002-0000-0200-000001000000}">
      <formula1>"Procesos,Evento externo,Talento humano,Tecnologias,Infraestructura"</formula1>
    </dataValidation>
    <dataValidation type="list" allowBlank="1" showInputMessage="1" showErrorMessage="1" sqref="C12:C61" xr:uid="{00000000-0002-0000-0200-000002000000}">
      <formula1>"Posibilidad de perdidad economica,Posibilidad de perdida reputacional,Posibilidad de perdida economica y reputacional,Posibilidad de perdida reputacional y economica"</formula1>
    </dataValidation>
    <dataValidation type="list" allowBlank="1" showInputMessage="1" showErrorMessage="1" sqref="G12:G61" xr:uid="{00000000-0002-0000-0200-000003000000}">
      <formula1>"A Ejecucion y administracion de procesos,B Fraude externo,C Fraude interno,D Fallas teconologicas,E Relaciones laborales,F Usuarios productos y practicas organizacionales,G Daños activos fisicos"</formula1>
    </dataValidation>
    <dataValidation type="list" allowBlank="1" showInputMessage="1" showErrorMessage="1" sqref="N12:N61" xr:uid="{00000000-0002-0000-0200-000004000000}">
      <formula1>"N/A,menor a 10 SMLMV,ENTRE 10 Y 50 SMLMV,entre 50 y 100 SMLMV,entre 100 y 500 SMLMV,Mayor a 500 SMLMV"</formula1>
    </dataValidation>
    <dataValidation type="list" allowBlank="1" showInputMessage="1" showErrorMessage="1" sqref="K5" xr:uid="{00000000-0002-0000-0200-000005000000}">
      <formula1>"Estrategico,Misional,Apoyo"</formula1>
    </dataValidation>
    <dataValidation type="list" allowBlank="1" showInputMessage="1" showErrorMessage="1" sqref="BC12:BC61" xr:uid="{00000000-0002-0000-0200-000006000000}">
      <formula1>"Sin Iniciar,En proceso,Cerrado"</formula1>
    </dataValidation>
    <dataValidation type="list" allowBlank="1" showInputMessage="1" showErrorMessage="1" sqref="Q12:Q61" xr:uid="{00000000-0002-0000-0200-000007000000}">
      <formula1>$BI$1:$BI$6</formula1>
    </dataValidation>
    <dataValidation type="list" allowBlank="1" showInputMessage="1" showErrorMessage="1" sqref="AB12:AB61" xr:uid="{00000000-0002-0000-0200-000008000000}">
      <formula1>"Preventivo,Detectivo,Correctivo,NA"</formula1>
    </dataValidation>
    <dataValidation type="list" allowBlank="1" showInputMessage="1" showErrorMessage="1" sqref="AE12:AE61" xr:uid="{00000000-0002-0000-0200-000009000000}">
      <formula1>"Manual,Automatico,NA"</formula1>
    </dataValidation>
    <dataValidation type="list" allowBlank="1" showInputMessage="1" showErrorMessage="1" sqref="AG12:AG61" xr:uid="{00000000-0002-0000-0200-00000A000000}">
      <formula1>"Documentado,Sin Documentar,NA"</formula1>
    </dataValidation>
    <dataValidation type="list" allowBlank="1" showInputMessage="1" showErrorMessage="1" sqref="AH12:AH61" xr:uid="{00000000-0002-0000-0200-00000B000000}">
      <formula1>"Continua,Aleatoria,NA"</formula1>
    </dataValidation>
    <dataValidation type="list" allowBlank="1" showInputMessage="1" showErrorMessage="1" sqref="AI12:AI61" xr:uid="{00000000-0002-0000-0200-00000C000000}">
      <formula1>"Con Registro,Sin Registro,NA"</formula1>
    </dataValidation>
  </dataValidations>
  <pageMargins left="0.7" right="0.7" top="0.75" bottom="0.75" header="0.3" footer="0.3"/>
  <pageSetup orientation="portrait" horizontalDpi="4294967292"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5"/>
  <sheetViews>
    <sheetView workbookViewId="0">
      <selection activeCell="B5" sqref="B5"/>
    </sheetView>
  </sheetViews>
  <sheetFormatPr defaultColWidth="11.42578125" defaultRowHeight="15"/>
  <cols>
    <col min="1" max="1" width="11.7109375" customWidth="1"/>
    <col min="2" max="2" width="69.140625" customWidth="1"/>
    <col min="3" max="3" width="13.5703125" customWidth="1"/>
  </cols>
  <sheetData>
    <row r="2" spans="1:3">
      <c r="A2" s="353" t="s">
        <v>639</v>
      </c>
      <c r="B2" s="353"/>
      <c r="C2" s="353"/>
    </row>
    <row r="3" spans="1:3">
      <c r="A3" s="66" t="s">
        <v>640</v>
      </c>
      <c r="B3" s="66" t="s">
        <v>641</v>
      </c>
      <c r="C3" s="66" t="s">
        <v>642</v>
      </c>
    </row>
    <row r="4" spans="1:3">
      <c r="A4" s="63">
        <v>45028</v>
      </c>
      <c r="B4" s="64" t="s">
        <v>643</v>
      </c>
      <c r="C4" s="65" t="s">
        <v>644</v>
      </c>
    </row>
    <row r="5" spans="1:3" ht="30" customHeight="1">
      <c r="A5" s="62">
        <v>45565</v>
      </c>
      <c r="B5" s="61" t="s">
        <v>645</v>
      </c>
      <c r="C5" s="43" t="s">
        <v>646</v>
      </c>
    </row>
  </sheetData>
  <mergeCells count="1">
    <mergeCell ref="A2: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ceso xmlns="e63c261e-576a-4464-8e1a-3e600ab9cd37">Direccionamiento Estratégico</Proceso>
    <Macroproceso xmlns="e63c261e-576a-4464-8e1a-3e600ab9cd37">Planeación Territorial y Direccionamiento Estratégico</Macroproceso>
    <Subproceso xmlns="e63c261e-576a-4464-8e1a-3e600ab9cd37">Administración de Riesgo</Subproceso>
    <Pol_x00ed_ticadeGesti_x00f3_nyDesempe_x00f1_oconsusresponsablestransversalmente xmlns="e63c261e-576a-4464-8e1a-3e600ab9cd37" xsi:nil="true"/>
    <ConsecutivoDocumento xmlns="52fe8d8c-7713-4de2-94fa-5088926a82f0" xsi:nil="true"/>
    <IdControlCambios xmlns="47fca8cc-6480-428c-987f-00df926da507">170</IdControlCambios>
    <Inicial xmlns="e63c261e-576a-4464-8e1a-3e600ab9cd37" xsi:nil="true"/>
    <Pol_x00ed_ticadeGesti_x00f3_nyDesempe_x00f1_o xmlns="e63c261e-576a-4464-8e1a-3e600ab9cd37" xsi:nil="true"/>
    <Versi_x00f3_ndelDocumento xmlns="e63c261e-576a-4464-8e1a-3e600ab9cd37">2.0</Versi_x00f3_ndelDocumento>
    <Vigencia xmlns="e63c261e-576a-4464-8e1a-3e600ab9cd37" xsi:nil="true"/>
    <Cod xmlns="e63c261e-576a-4464-8e1a-3e600ab9cd37" xsi:nil="true"/>
    <TipodeDocumento xmlns="e63c261e-576a-4464-8e1a-3e600ab9cd37">Formato</TipodeDocumento>
    <Codigo xmlns="e63c261e-576a-4464-8e1a-3e600ab9cd37">PTDDE03-F003</Codigo>
    <NombredelDocumento xmlns="e63c261e-576a-4464-8e1a-3e600ab9cd37">Matriz De Riesgos Institucionales - Contexto e Identificación</NombredelDocument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422DA45122F514B84565F5B9ADE3D48" ma:contentTypeVersion="20" ma:contentTypeDescription="Crear nuevo documento." ma:contentTypeScope="" ma:versionID="d1f18ec20f41472623dfbc42c3698d77">
  <xsd:schema xmlns:xsd="http://www.w3.org/2001/XMLSchema" xmlns:xs="http://www.w3.org/2001/XMLSchema" xmlns:p="http://schemas.microsoft.com/office/2006/metadata/properties" xmlns:ns2="e63c261e-576a-4464-8e1a-3e600ab9cd37" xmlns:ns3="52fe8d8c-7713-4de2-94fa-5088926a82f0" xmlns:ns4="47fca8cc-6480-428c-987f-00df926da507" targetNamespace="http://schemas.microsoft.com/office/2006/metadata/properties" ma:root="true" ma:fieldsID="b5df96bf52819109281e1c1993cd6865" ns2:_="" ns3:_="" ns4:_="">
    <xsd:import namespace="e63c261e-576a-4464-8e1a-3e600ab9cd37"/>
    <xsd:import namespace="52fe8d8c-7713-4de2-94fa-5088926a82f0"/>
    <xsd:import namespace="47fca8cc-6480-428c-987f-00df926da507"/>
    <xsd:element name="properties">
      <xsd:complexType>
        <xsd:sequence>
          <xsd:element name="documentManagement">
            <xsd:complexType>
              <xsd:all>
                <xsd:element ref="ns2:NombredelDocumento" minOccurs="0"/>
                <xsd:element ref="ns2:Macroproceso" minOccurs="0"/>
                <xsd:element ref="ns2:Proceso" minOccurs="0"/>
                <xsd:element ref="ns2:Subproceso" minOccurs="0"/>
                <xsd:element ref="ns2:Cod" minOccurs="0"/>
                <xsd:element ref="ns2:TipodeDocumento" minOccurs="0"/>
                <xsd:element ref="ns2:Inicial" minOccurs="0"/>
                <xsd:element ref="ns2:Codigo" minOccurs="0"/>
                <xsd:element ref="ns2:Pol_x00ed_ticadeGesti_x00f3_nyDesempe_x00f1_o" minOccurs="0"/>
                <xsd:element ref="ns2:Pol_x00ed_ticadeGesti_x00f3_nyDesempe_x00f1_oconsusresponsablestransversalmente" minOccurs="0"/>
                <xsd:element ref="ns2:Versi_x00f3_ndelDocumento" minOccurs="0"/>
                <xsd:element ref="ns2:Vigencia" minOccurs="0"/>
                <xsd:element ref="ns2:MediaServiceMetadata" minOccurs="0"/>
                <xsd:element ref="ns2:MediaServiceFastMetadata" minOccurs="0"/>
                <xsd:element ref="ns3:ConsecutivoDocumento" minOccurs="0"/>
                <xsd:element ref="ns4:IdControlCambio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3c261e-576a-4464-8e1a-3e600ab9cd37" elementFormDefault="qualified">
    <xsd:import namespace="http://schemas.microsoft.com/office/2006/documentManagement/types"/>
    <xsd:import namespace="http://schemas.microsoft.com/office/infopath/2007/PartnerControls"/>
    <xsd:element name="NombredelDocumento" ma:index="8" nillable="true" ma:displayName="Nombre del Documento" ma:format="Dropdown" ma:internalName="NombredelDocumento">
      <xsd:simpleType>
        <xsd:restriction base="dms:Text">
          <xsd:maxLength value="255"/>
        </xsd:restriction>
      </xsd:simpleType>
    </xsd:element>
    <xsd:element name="Macroproceso" ma:index="9" nillable="true" ma:displayName="Macroproceso" ma:format="Dropdown" ma:internalName="Macroproceso">
      <xsd:simpleType>
        <xsd:restriction base="dms:Text">
          <xsd:maxLength value="255"/>
        </xsd:restriction>
      </xsd:simpleType>
    </xsd:element>
    <xsd:element name="Proceso" ma:index="10" nillable="true" ma:displayName="Proceso" ma:format="Dropdown" ma:internalName="Proceso">
      <xsd:simpleType>
        <xsd:restriction base="dms:Text">
          <xsd:maxLength value="255"/>
        </xsd:restriction>
      </xsd:simpleType>
    </xsd:element>
    <xsd:element name="Subproceso" ma:index="11" nillable="true" ma:displayName="Subproceso" ma:format="Dropdown" ma:internalName="Subproceso">
      <xsd:simpleType>
        <xsd:restriction base="dms:Text">
          <xsd:maxLength value="255"/>
        </xsd:restriction>
      </xsd:simpleType>
    </xsd:element>
    <xsd:element name="Cod" ma:index="12" nillable="true" ma:displayName="Cod" ma:format="Dropdown" ma:internalName="Cod">
      <xsd:simpleType>
        <xsd:restriction base="dms:Text">
          <xsd:maxLength value="255"/>
        </xsd:restriction>
      </xsd:simpleType>
    </xsd:element>
    <xsd:element name="TipodeDocumento" ma:index="13" nillable="true" ma:displayName="Tipo de Documento" ma:format="Dropdown" ma:internalName="TipodeDocumento">
      <xsd:simpleType>
        <xsd:restriction base="dms:Text">
          <xsd:maxLength value="255"/>
        </xsd:restriction>
      </xsd:simpleType>
    </xsd:element>
    <xsd:element name="Inicial" ma:index="14" nillable="true" ma:displayName="Inicial" ma:format="Dropdown" ma:internalName="Inicial">
      <xsd:simpleType>
        <xsd:restriction base="dms:Text">
          <xsd:maxLength value="255"/>
        </xsd:restriction>
      </xsd:simpleType>
    </xsd:element>
    <xsd:element name="Codigo" ma:index="15" nillable="true" ma:displayName="Código" ma:format="Dropdown" ma:internalName="Codigo">
      <xsd:simpleType>
        <xsd:restriction base="dms:Text">
          <xsd:maxLength value="255"/>
        </xsd:restriction>
      </xsd:simpleType>
    </xsd:element>
    <xsd:element name="Pol_x00ed_ticadeGesti_x00f3_nyDesempe_x00f1_o" ma:index="16" nillable="true" ma:displayName="Política de Gestión y Desempeño" ma:format="Dropdown" ma:internalName="Pol_x00ed_ticadeGesti_x00f3_nyDesempe_x00f1_o">
      <xsd:simpleType>
        <xsd:restriction base="dms:Text">
          <xsd:maxLength value="255"/>
        </xsd:restriction>
      </xsd:simpleType>
    </xsd:element>
    <xsd:element name="Pol_x00ed_ticadeGesti_x00f3_nyDesempe_x00f1_oconsusresponsablestransversalmente" ma:index="17" nillable="true" ma:displayName="Política de Gestión y Desempeño con sus responsables transversalmente" ma:format="Dropdown" ma:internalName="Pol_x00ed_ticadeGesti_x00f3_nyDesempe_x00f1_oconsusresponsablestransversalmente">
      <xsd:simpleType>
        <xsd:restriction base="dms:Text">
          <xsd:maxLength value="255"/>
        </xsd:restriction>
      </xsd:simpleType>
    </xsd:element>
    <xsd:element name="Versi_x00f3_ndelDocumento" ma:index="18" nillable="true" ma:displayName="Versión del Documento" ma:format="Dropdown" ma:internalName="Versi_x00f3_ndelDocumento">
      <xsd:simpleType>
        <xsd:restriction base="dms:Text">
          <xsd:maxLength value="255"/>
        </xsd:restriction>
      </xsd:simpleType>
    </xsd:element>
    <xsd:element name="Vigencia" ma:index="19" nillable="true" ma:displayName="Vigencia" ma:format="DateTime" ma:internalName="Vigencia">
      <xsd:simpleType>
        <xsd:restriction base="dms:DateTim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fe8d8c-7713-4de2-94fa-5088926a82f0" elementFormDefault="qualified">
    <xsd:import namespace="http://schemas.microsoft.com/office/2006/documentManagement/types"/>
    <xsd:import namespace="http://schemas.microsoft.com/office/infopath/2007/PartnerControls"/>
    <xsd:element name="ConsecutivoDocumento" ma:index="24" nillable="true" ma:displayName="ConsecutivoDocumento" ma:format="Dropdown" ma:internalName="ConsecutivoDocument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fca8cc-6480-428c-987f-00df926da507" elementFormDefault="qualified">
    <xsd:import namespace="http://schemas.microsoft.com/office/2006/documentManagement/types"/>
    <xsd:import namespace="http://schemas.microsoft.com/office/infopath/2007/PartnerControls"/>
    <xsd:element name="IdControlCambios" ma:index="25" nillable="true" ma:displayName="IdControlCambios" ma:format="Dropdown" ma:internalName="IdControlCambios" ma:percentage="FALSE">
      <xsd:simpleType>
        <xsd:restriction base="dms:Number"/>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EA2B1E-A1D7-4D93-8716-8048D5BB7CA7}"/>
</file>

<file path=customXml/itemProps2.xml><?xml version="1.0" encoding="utf-8"?>
<ds:datastoreItem xmlns:ds="http://schemas.openxmlformats.org/officeDocument/2006/customXml" ds:itemID="{7629AA0B-BECC-41C8-BFDB-84C6D5D07A6F}"/>
</file>

<file path=customXml/itemProps3.xml><?xml version="1.0" encoding="utf-8"?>
<ds:datastoreItem xmlns:ds="http://schemas.openxmlformats.org/officeDocument/2006/customXml" ds:itemID="{D9DB1557-D2E9-4364-A82F-FD2EC3D421D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Veronica Pinto Espinosa</cp:lastModifiedBy>
  <cp:revision/>
  <dcterms:created xsi:type="dcterms:W3CDTF">2006-09-16T00:00:00Z</dcterms:created>
  <dcterms:modified xsi:type="dcterms:W3CDTF">2025-01-14T19:56:39Z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0x0101002422DA45122F514B84565F5B9ADE3D48</vt:lpwstr>
  </property>
  <property fmtid="{D5CDD505-2E9C-101B-9397-08002B2CF9AE}" pid="3" name="Order">
    <vt:r8>8300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CargoSolicitadoPor">
    <vt:lpwstr> </vt:lpwstr>
  </property>
  <property fmtid="{D5CDD505-2E9C-101B-9397-08002B2CF9AE}" pid="11" name="CorreoElectronicoSolicitadoPor">
    <vt:lpwstr> </vt:lpwstr>
  </property>
  <property fmtid="{D5CDD505-2E9C-101B-9397-08002B2CF9AE}" pid="12" name="MotivoSolicitud">
    <vt:lpwstr>Creacion formato</vt:lpwstr>
  </property>
  <property fmtid="{D5CDD505-2E9C-101B-9397-08002B2CF9AE}" pid="13" name="SolicitadoPor">
    <vt:lpwstr>María Bernarda Pérez Cardona</vt:lpwstr>
  </property>
  <property fmtid="{D5CDD505-2E9C-101B-9397-08002B2CF9AE}" pid="14" name="CorreoRespValidacion">
    <vt:lpwstr>jemartinezp@cartagena.gov.co</vt:lpwstr>
  </property>
  <property fmtid="{D5CDD505-2E9C-101B-9397-08002B2CF9AE}" pid="15" name="ObservCalidad">
    <vt:lpwstr> </vt:lpwstr>
  </property>
  <property fmtid="{D5CDD505-2E9C-101B-9397-08002B2CF9AE}" pid="16" name="TipoDocumento">
    <vt:lpwstr>Documento</vt:lpwstr>
  </property>
  <property fmtid="{D5CDD505-2E9C-101B-9397-08002B2CF9AE}" pid="17" name="CargoRespValidacion">
    <vt:lpwstr>Asesor del Área de Calidad Secretaría General</vt:lpwstr>
  </property>
  <property fmtid="{D5CDD505-2E9C-101B-9397-08002B2CF9AE}" pid="18" name="RespValidacion">
    <vt:lpwstr>Jair Eliecer Martinez Pedrozo</vt:lpwstr>
  </property>
  <property fmtid="{D5CDD505-2E9C-101B-9397-08002B2CF9AE}" pid="19" name="EstadoSolicitud">
    <vt:lpwstr>Validado</vt:lpwstr>
  </property>
  <property fmtid="{D5CDD505-2E9C-101B-9397-08002B2CF9AE}" pid="20" name="NombreDocumento">
    <vt:lpwstr>Matriz De Riesgos Institucionales - Contexto e Identificación</vt:lpwstr>
  </property>
  <property fmtid="{D5CDD505-2E9C-101B-9397-08002B2CF9AE}" pid="21" name="TipoSolicitud">
    <vt:lpwstr>Modificación</vt:lpwstr>
  </property>
  <property fmtid="{D5CDD505-2E9C-101B-9397-08002B2CF9AE}" pid="22" name="CodigoDoc">
    <vt:lpwstr>PTDDE03-F003</vt:lpwstr>
  </property>
  <property fmtid="{D5CDD505-2E9C-101B-9397-08002B2CF9AE}" pid="23" name="ObservGestorCalidad">
    <vt:lpwstr> </vt:lpwstr>
  </property>
  <property fmtid="{D5CDD505-2E9C-101B-9397-08002B2CF9AE}" pid="24" name="SolicitudValidada">
    <vt:lpwstr>Si</vt:lpwstr>
  </property>
  <property fmtid="{D5CDD505-2E9C-101B-9397-08002B2CF9AE}" pid="25" name="TipoDoc">
    <vt:lpwstr>Formato</vt:lpwstr>
  </property>
  <property fmtid="{D5CDD505-2E9C-101B-9397-08002B2CF9AE}" pid="26" name="VersionDocumento">
    <vt:lpwstr>2.0</vt:lpwstr>
  </property>
</Properties>
</file>